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O" sheetId="1" r:id="rId5"/>
    <sheet state="visible" name="Sáb 0111" sheetId="2" r:id="rId6"/>
    <sheet state="visible" name="Seg 0311" sheetId="3" r:id="rId7"/>
    <sheet state="visible" name="Ter 0411" sheetId="4" r:id="rId8"/>
    <sheet state="visible" name="Qua 0511" sheetId="5" r:id="rId9"/>
    <sheet state="visible" name="Qui 0611" sheetId="6" r:id="rId10"/>
    <sheet state="visible" name="Sex 0711" sheetId="7" r:id="rId11"/>
    <sheet state="visible" name="Sáb 0811" sheetId="8" r:id="rId12"/>
    <sheet state="visible" name="Seg 1011" sheetId="9" r:id="rId13"/>
    <sheet state="visible" name="Ter 1111" sheetId="10" r:id="rId14"/>
    <sheet state="visible" name="Qua 1211" sheetId="11" r:id="rId15"/>
    <sheet state="visible" name="Qui 1311" sheetId="12" r:id="rId16"/>
    <sheet state="visible" name="Sex 1411" sheetId="13" r:id="rId17"/>
    <sheet state="visible" name="Seg 1711" sheetId="14" r:id="rId18"/>
    <sheet state="visible" name="TER 1811" sheetId="15" r:id="rId19"/>
    <sheet state="visible" name="QUA 1911" sheetId="16" r:id="rId20"/>
    <sheet state="visible" name="QUI 2011" sheetId="17" r:id="rId21"/>
    <sheet state="visible" name="Sex 2111" sheetId="18" r:id="rId22"/>
    <sheet state="visible" name="Sab 2211" sheetId="19" r:id="rId23"/>
    <sheet state="visible" name="Seg 2411" sheetId="20" r:id="rId24"/>
    <sheet state="visible" name="Ter 2511" sheetId="21" r:id="rId25"/>
    <sheet state="visible" name="Qua 2611" sheetId="22" r:id="rId26"/>
    <sheet state="visible" name="Qui 2711" sheetId="23" r:id="rId27"/>
    <sheet state="visible" name="SEX 2811" sheetId="24" r:id="rId28"/>
    <sheet state="visible" name="SAB 2911" sheetId="25" r:id="rId29"/>
  </sheets>
  <definedNames/>
  <calcPr/>
</workbook>
</file>

<file path=xl/sharedStrings.xml><?xml version="1.0" encoding="utf-8"?>
<sst xmlns="http://schemas.openxmlformats.org/spreadsheetml/2006/main" count="11799" uniqueCount="3617">
  <si>
    <t>NF-e Sinal</t>
  </si>
  <si>
    <t>Produtor</t>
  </si>
  <si>
    <t>Empresa</t>
  </si>
  <si>
    <t xml:space="preserve">Nome do cliente </t>
  </si>
  <si>
    <t xml:space="preserve">Telefone </t>
  </si>
  <si>
    <t>Pós venda</t>
  </si>
  <si>
    <t>JAQUELINE</t>
  </si>
  <si>
    <t>ANA JULIA</t>
  </si>
  <si>
    <t>JOAO BARTHOLO</t>
  </si>
  <si>
    <t>JOÃO VITOR</t>
  </si>
  <si>
    <t>JULIA</t>
  </si>
  <si>
    <t>BIA</t>
  </si>
  <si>
    <t>LUANA</t>
  </si>
  <si>
    <t>CARLA</t>
  </si>
  <si>
    <t>SINAL</t>
  </si>
  <si>
    <t>EQUIPE JACKE</t>
  </si>
  <si>
    <t>EQUIPE JULIA</t>
  </si>
  <si>
    <t>DUPLAS</t>
  </si>
  <si>
    <t>Jacke e João Bartholo</t>
  </si>
  <si>
    <t>Ana Julia e João</t>
  </si>
  <si>
    <t xml:space="preserve">Julia e Bia </t>
  </si>
  <si>
    <t>TOTAL</t>
  </si>
  <si>
    <t>SETOR JACKE</t>
  </si>
  <si>
    <t>SETOR JULIA</t>
  </si>
  <si>
    <t>SETOR CARLA</t>
  </si>
  <si>
    <t>Setor Jacke</t>
  </si>
  <si>
    <t>Setor Julia</t>
  </si>
  <si>
    <t xml:space="preserve">Setor reativação </t>
  </si>
  <si>
    <t xml:space="preserve"> Mel</t>
  </si>
  <si>
    <t>Fernanda</t>
  </si>
  <si>
    <t>Flavia</t>
  </si>
  <si>
    <t>Debito total</t>
  </si>
  <si>
    <t>Valor entrada debito</t>
  </si>
  <si>
    <t>Valor clientes em pausa</t>
  </si>
  <si>
    <t xml:space="preserve"> </t>
  </si>
  <si>
    <t>FF</t>
  </si>
  <si>
    <t>Pagamento</t>
  </si>
  <si>
    <t>NF-e</t>
  </si>
  <si>
    <t>Estilo de video</t>
  </si>
  <si>
    <t>Nobre</t>
  </si>
  <si>
    <t>Pix</t>
  </si>
  <si>
    <t>SD</t>
  </si>
  <si>
    <t xml:space="preserve">Wiliam </t>
  </si>
  <si>
    <t>Flow</t>
  </si>
  <si>
    <t xml:space="preserve">Anna Paula Bolsas </t>
  </si>
  <si>
    <t xml:space="preserve"> 62 8153-5614</t>
  </si>
  <si>
    <t>Mel</t>
  </si>
  <si>
    <t>NF 6181</t>
  </si>
  <si>
    <t xml:space="preserve">Demetrio </t>
  </si>
  <si>
    <t>3D personalizado</t>
  </si>
  <si>
    <t>Colégio Cristão</t>
  </si>
  <si>
    <t xml:space="preserve">Wagner </t>
  </si>
  <si>
    <t xml:space="preserve"> 31 8761-9877</t>
  </si>
  <si>
    <t>Caio Alves</t>
  </si>
  <si>
    <t>Aprender Mais</t>
  </si>
  <si>
    <t>Alessandra</t>
  </si>
  <si>
    <t>81 9595-0040</t>
  </si>
  <si>
    <t>NF 6280</t>
  </si>
  <si>
    <t>Diogo</t>
  </si>
  <si>
    <t>SS FERRAGISTA</t>
  </si>
  <si>
    <t>PAULO</t>
  </si>
  <si>
    <t xml:space="preserve"> 62 9425-7889</t>
  </si>
  <si>
    <t>Studio RP</t>
  </si>
  <si>
    <t>Raielma</t>
  </si>
  <si>
    <t xml:space="preserve"> 92 9360-1491</t>
  </si>
  <si>
    <t>Gabriel Batista</t>
  </si>
  <si>
    <t>Alpha Beauty *</t>
  </si>
  <si>
    <t>Eliane Maruyama</t>
  </si>
  <si>
    <t>11 99803-2916</t>
  </si>
  <si>
    <t>Miria</t>
  </si>
  <si>
    <t>NF 6281</t>
  </si>
  <si>
    <t>PUBLICIDADE PATRIOTA *</t>
  </si>
  <si>
    <t xml:space="preserve"> 21 99047-0245</t>
  </si>
  <si>
    <t>Gustavo Pereira</t>
  </si>
  <si>
    <t>BAIANO SERVIÇOS</t>
  </si>
  <si>
    <t>BAIANO</t>
  </si>
  <si>
    <t>61 9662-8949</t>
  </si>
  <si>
    <t>NF 6190</t>
  </si>
  <si>
    <t>Patroni Glass</t>
  </si>
  <si>
    <t>11 99431-6591</t>
  </si>
  <si>
    <t>Kaua Pessoni</t>
  </si>
  <si>
    <t xml:space="preserve">Digitalizze </t>
  </si>
  <si>
    <t>Gabriel</t>
  </si>
  <si>
    <t>62 9988-0933</t>
  </si>
  <si>
    <t>NF 6189</t>
  </si>
  <si>
    <t>Smart Cell</t>
  </si>
  <si>
    <t>André Machado</t>
  </si>
  <si>
    <t>94 9260-8350</t>
  </si>
  <si>
    <t>Cuidare</t>
  </si>
  <si>
    <t xml:space="preserve"> 11 91469-3302</t>
  </si>
  <si>
    <t>Pamelah</t>
  </si>
  <si>
    <t>FENIX GRAMA SINTETICA</t>
  </si>
  <si>
    <t>ALEXANDRE</t>
  </si>
  <si>
    <t xml:space="preserve"> 21 97938-0077</t>
  </si>
  <si>
    <t>DM Auto Cente</t>
  </si>
  <si>
    <t>27 99824-2599</t>
  </si>
  <si>
    <t>Cartão</t>
  </si>
  <si>
    <t>Portalles</t>
  </si>
  <si>
    <t xml:space="preserve"> 16 98221-5890</t>
  </si>
  <si>
    <t xml:space="preserve"> Churrasco do Joel</t>
  </si>
  <si>
    <t>98 8506-3505</t>
  </si>
  <si>
    <t>HGR Extrusoras *</t>
  </si>
  <si>
    <t>11 99980-5768</t>
  </si>
  <si>
    <t xml:space="preserve">Gabriel </t>
  </si>
  <si>
    <t xml:space="preserve">posto são cristovão 2  URGENTE </t>
  </si>
  <si>
    <t>jenal</t>
  </si>
  <si>
    <t>46 9115-3709</t>
  </si>
  <si>
    <t>NF 6191</t>
  </si>
  <si>
    <t>BDR-ROMA</t>
  </si>
  <si>
    <t>Rodrigo Roma</t>
  </si>
  <si>
    <t>11 94725-7414</t>
  </si>
  <si>
    <t xml:space="preserve"> TOPEXIB *</t>
  </si>
  <si>
    <t>84 9917-7479</t>
  </si>
  <si>
    <t>Camila</t>
  </si>
  <si>
    <t>Post</t>
  </si>
  <si>
    <t xml:space="preserve">Ludotê 3 </t>
  </si>
  <si>
    <t>81 9880-5358</t>
  </si>
  <si>
    <t>NF 6282</t>
  </si>
  <si>
    <t>EGF CONSTRUÇOES</t>
  </si>
  <si>
    <t>EGUIMAR</t>
  </si>
  <si>
    <t>11 95617-5372</t>
  </si>
  <si>
    <t>NF 6283</t>
  </si>
  <si>
    <t xml:space="preserve">ESPORTE RADICAL RJ </t>
  </si>
  <si>
    <t>MARCELO</t>
  </si>
  <si>
    <t xml:space="preserve"> 21 96462-1341</t>
  </si>
  <si>
    <t>Ricardão Santa Fé *</t>
  </si>
  <si>
    <t xml:space="preserve">Ricardo </t>
  </si>
  <si>
    <t>99 8145-5958</t>
  </si>
  <si>
    <t>CASSULO  (REST. R$ 340.00  VENDA 08/12)</t>
  </si>
  <si>
    <t>ELIZABETE</t>
  </si>
  <si>
    <t>82 8874-9108</t>
  </si>
  <si>
    <t>NF 6183</t>
  </si>
  <si>
    <t>tania hospedagem bauru</t>
  </si>
  <si>
    <t xml:space="preserve"> 14 99776-2920</t>
  </si>
  <si>
    <t xml:space="preserve">Creditamos </t>
  </si>
  <si>
    <t>Giuliano Consultor</t>
  </si>
  <si>
    <t>11 91170-0360</t>
  </si>
  <si>
    <t xml:space="preserve">Pacote </t>
  </si>
  <si>
    <t>-</t>
  </si>
  <si>
    <t>Caio Ferreira</t>
  </si>
  <si>
    <t>CARROBRA JB 01</t>
  </si>
  <si>
    <t>PACHE</t>
  </si>
  <si>
    <t>21 99016-1218</t>
  </si>
  <si>
    <t>PACOTE</t>
  </si>
  <si>
    <t>VSL</t>
  </si>
  <si>
    <t xml:space="preserve">clave do sol 2 </t>
  </si>
  <si>
    <t>rose</t>
  </si>
  <si>
    <t xml:space="preserve"> 15 99605-6327</t>
  </si>
  <si>
    <t>Robfild</t>
  </si>
  <si>
    <t>Robson</t>
  </si>
  <si>
    <t>11 95890-3239</t>
  </si>
  <si>
    <t>Auto Escola Excelência</t>
  </si>
  <si>
    <t>89 8120-2516</t>
  </si>
  <si>
    <t>psi  *</t>
  </si>
  <si>
    <t xml:space="preserve">marlene </t>
  </si>
  <si>
    <t>21 98853-3371</t>
  </si>
  <si>
    <t>plantfácil 2</t>
  </si>
  <si>
    <t>54 9177-5343</t>
  </si>
  <si>
    <t>pacote</t>
  </si>
  <si>
    <t>clave do sol 3</t>
  </si>
  <si>
    <t>Miriã</t>
  </si>
  <si>
    <t>0+</t>
  </si>
  <si>
    <t>ESCOLA  AQUARELA *</t>
  </si>
  <si>
    <t xml:space="preserve">Ana </t>
  </si>
  <si>
    <t>75 9202-3344</t>
  </si>
  <si>
    <t>Julia</t>
  </si>
  <si>
    <t>Império Fit</t>
  </si>
  <si>
    <t>Gilberson</t>
  </si>
  <si>
    <t>22 99234-3514</t>
  </si>
  <si>
    <t>NF 6284</t>
  </si>
  <si>
    <t>GRAÇAS PLANTAS</t>
  </si>
  <si>
    <t>RENATA</t>
  </si>
  <si>
    <t>65 9229-3740</t>
  </si>
  <si>
    <t>NF 6290</t>
  </si>
  <si>
    <t>JKS Estruturas Metálicas</t>
  </si>
  <si>
    <t>Moníca Pinheiro</t>
  </si>
  <si>
    <t>41 9740-4301</t>
  </si>
  <si>
    <t>NF 6291</t>
  </si>
  <si>
    <t>Combate Centro</t>
  </si>
  <si>
    <t>Marcio</t>
  </si>
  <si>
    <t>38 9969-3223</t>
  </si>
  <si>
    <t xml:space="preserve"> E-Bike Motors *</t>
  </si>
  <si>
    <t>21 96676-4056</t>
  </si>
  <si>
    <t>Refúgio Prumirim</t>
  </si>
  <si>
    <t>12 98817-8877</t>
  </si>
  <si>
    <t>NF 6192</t>
  </si>
  <si>
    <t>Alexon Lima</t>
  </si>
  <si>
    <t>Alex</t>
  </si>
  <si>
    <t xml:space="preserve"> 71 9948-2636</t>
  </si>
  <si>
    <t xml:space="preserve">iamara fotógrafa </t>
  </si>
  <si>
    <t>iamara</t>
  </si>
  <si>
    <t xml:space="preserve"> 61 9295-1525</t>
  </si>
  <si>
    <t>Kaua</t>
  </si>
  <si>
    <t xml:space="preserve">centro  de ginástica </t>
  </si>
  <si>
    <t>daniele luz</t>
  </si>
  <si>
    <t xml:space="preserve"> 14 99850-1717</t>
  </si>
  <si>
    <t xml:space="preserve">Ideal Mármores </t>
  </si>
  <si>
    <t>Hugo macedo</t>
  </si>
  <si>
    <t>62 8598-0391</t>
  </si>
  <si>
    <t>White board</t>
  </si>
  <si>
    <t>Conecta Urbanismo  1</t>
  </si>
  <si>
    <t xml:space="preserve">Leandro </t>
  </si>
  <si>
    <t xml:space="preserve"> 33 9115-2081</t>
  </si>
  <si>
    <t>Beabá do Dindin 8</t>
  </si>
  <si>
    <t>CG</t>
  </si>
  <si>
    <t>11 98486-7577</t>
  </si>
  <si>
    <t>Beabá do Dindin 9</t>
  </si>
  <si>
    <t>NF 6193</t>
  </si>
  <si>
    <t>Jhonatas</t>
  </si>
  <si>
    <t>Influencer  JOÃO</t>
  </si>
  <si>
    <t>PZ Eletrica 4</t>
  </si>
  <si>
    <t>28 99921-8464</t>
  </si>
  <si>
    <t>NF 6292</t>
  </si>
  <si>
    <t>3D Premium</t>
  </si>
  <si>
    <t>Império da Barba</t>
  </si>
  <si>
    <t>Manoel</t>
  </si>
  <si>
    <t>33 9142-3851</t>
  </si>
  <si>
    <t>NF 6285</t>
  </si>
  <si>
    <t>PAVIO DOURADO *</t>
  </si>
  <si>
    <t>AMELIA</t>
  </si>
  <si>
    <t>27 99882-7031</t>
  </si>
  <si>
    <t xml:space="preserve">Ponto do Hot Dog </t>
  </si>
  <si>
    <t>34 9838-3612</t>
  </si>
  <si>
    <t>NF 6288</t>
  </si>
  <si>
    <t>MCM Construtora</t>
  </si>
  <si>
    <t>Max</t>
  </si>
  <si>
    <t>67 9826-6142</t>
  </si>
  <si>
    <t>Heinkell Agronegócio</t>
  </si>
  <si>
    <t>27 99948-6998</t>
  </si>
  <si>
    <t xml:space="preserve">Corretora Carol </t>
  </si>
  <si>
    <t xml:space="preserve">Maria Carolina </t>
  </si>
  <si>
    <t xml:space="preserve"> 48 8451-6867</t>
  </si>
  <si>
    <t>GJ Imóveis BC</t>
  </si>
  <si>
    <t>Gilson</t>
  </si>
  <si>
    <t>47 9636-6905</t>
  </si>
  <si>
    <t>NF 6286</t>
  </si>
  <si>
    <t>LONDON</t>
  </si>
  <si>
    <t>THIAGO</t>
  </si>
  <si>
    <t>31 9885-0492</t>
  </si>
  <si>
    <t>CERAMICA SANTA LUZIA</t>
  </si>
  <si>
    <t>Charles</t>
  </si>
  <si>
    <t>88 9810-4676</t>
  </si>
  <si>
    <t xml:space="preserve"> Pizzaria do Lago 1</t>
  </si>
  <si>
    <t xml:space="preserve">Eva </t>
  </si>
  <si>
    <t xml:space="preserve"> 11 96284-2480</t>
  </si>
  <si>
    <t xml:space="preserve"> Pizzaria do Lago 2</t>
  </si>
  <si>
    <t>movimento circular</t>
  </si>
  <si>
    <t>16 99764-2977</t>
  </si>
  <si>
    <t>NF 6263</t>
  </si>
  <si>
    <t xml:space="preserve"> Escola Multiplica</t>
  </si>
  <si>
    <t>19 98398-3324</t>
  </si>
  <si>
    <t>PERSONALIZAÇÃO</t>
  </si>
  <si>
    <t>MARIA DE FÁTIMA</t>
  </si>
  <si>
    <t xml:space="preserve"> 88 9691-1025</t>
  </si>
  <si>
    <t xml:space="preserve"> Acropoles Burger,</t>
  </si>
  <si>
    <t>jailson</t>
  </si>
  <si>
    <t>73 9849-0399</t>
  </si>
  <si>
    <t>Marisa Reis</t>
  </si>
  <si>
    <t>Marisa</t>
  </si>
  <si>
    <t>43 9827-2488</t>
  </si>
  <si>
    <t xml:space="preserve"> Bioklein</t>
  </si>
  <si>
    <t>Simone Boruck</t>
  </si>
  <si>
    <t>45 9839-6667</t>
  </si>
  <si>
    <t>NF 6334</t>
  </si>
  <si>
    <t>ConectaImob</t>
  </si>
  <si>
    <t>Fernando</t>
  </si>
  <si>
    <t xml:space="preserve"> 48 9191-8756</t>
  </si>
  <si>
    <t>NF 6264</t>
  </si>
  <si>
    <t>House Burgue *</t>
  </si>
  <si>
    <t>64 9675-5758</t>
  </si>
  <si>
    <t>amici 1 pacote</t>
  </si>
  <si>
    <t>daiana</t>
  </si>
  <si>
    <t>75 8191-0405</t>
  </si>
  <si>
    <t>NF 6287</t>
  </si>
  <si>
    <t>G1 AR CONDICIONADO</t>
  </si>
  <si>
    <t>GIANCARLO</t>
  </si>
  <si>
    <t>11 99250-9919</t>
  </si>
  <si>
    <t>SJC Bionergia 31</t>
  </si>
  <si>
    <t>64 9282-1375</t>
  </si>
  <si>
    <t xml:space="preserve">PACOTE </t>
  </si>
  <si>
    <t xml:space="preserve">ARTHUR RIED 1 </t>
  </si>
  <si>
    <t>ARTHUR RIED</t>
  </si>
  <si>
    <t>67 8152-6923</t>
  </si>
  <si>
    <t xml:space="preserve">ARTHUR 2 RIED </t>
  </si>
  <si>
    <t xml:space="preserve">perfumaria ale </t>
  </si>
  <si>
    <t>ale</t>
  </si>
  <si>
    <t>21 99072-3776</t>
  </si>
  <si>
    <t>caicara nordestina</t>
  </si>
  <si>
    <t>Val</t>
  </si>
  <si>
    <t>11 96329-6933</t>
  </si>
  <si>
    <t>NF 6335</t>
  </si>
  <si>
    <t>All Fitness</t>
  </si>
  <si>
    <t>Layane</t>
  </si>
  <si>
    <t>71 8196-8484</t>
  </si>
  <si>
    <t>meu pirão *</t>
  </si>
  <si>
    <t>71 8299-3541</t>
  </si>
  <si>
    <t>Eng. Rafael rest 08/08</t>
  </si>
  <si>
    <t xml:space="preserve">segundo formato </t>
  </si>
  <si>
    <t>55 9959-5731</t>
  </si>
  <si>
    <t>Eng. Rafael cliente do dia 08/08</t>
  </si>
  <si>
    <t>Sjc Bionergia 32</t>
  </si>
  <si>
    <t>NF 6611</t>
  </si>
  <si>
    <t>Mascote</t>
  </si>
  <si>
    <t>Asfaw Ansar Tep</t>
  </si>
  <si>
    <t>11 96958-8588</t>
  </si>
  <si>
    <t>NF 6296</t>
  </si>
  <si>
    <t>CREHA</t>
  </si>
  <si>
    <t>16 99366-2689</t>
  </si>
  <si>
    <t>Marcas</t>
  </si>
  <si>
    <t xml:space="preserve">Asfaw Ansar Tep </t>
  </si>
  <si>
    <t>Tudo no cupom</t>
  </si>
  <si>
    <t>48 9155-4555</t>
  </si>
  <si>
    <t>amici 2 pacote</t>
  </si>
  <si>
    <t>NF 6339</t>
  </si>
  <si>
    <t>SOLANGE CONTABILIDADE 01</t>
  </si>
  <si>
    <t>SOLANGE</t>
  </si>
  <si>
    <t>47 8806-9625</t>
  </si>
  <si>
    <t>SOLANGE CONTABILIDADE 02</t>
  </si>
  <si>
    <t>NF 6673</t>
  </si>
  <si>
    <t>SJC Bionergia 33</t>
  </si>
  <si>
    <t>Kalios Fitness</t>
  </si>
  <si>
    <t>81 9832-3310</t>
  </si>
  <si>
    <t>Inovecar *</t>
  </si>
  <si>
    <t>42 9943-9871</t>
  </si>
  <si>
    <t>GESSO DORENSE *</t>
  </si>
  <si>
    <t>37 8812-8571</t>
  </si>
  <si>
    <t>PERSONALIZAÇÃO NEW SHAPE</t>
  </si>
  <si>
    <t xml:space="preserve">MARCELO </t>
  </si>
  <si>
    <t xml:space="preserve"> 67 9205-1387</t>
  </si>
  <si>
    <t>Espaço Moviludi * (ligar segunda)</t>
  </si>
  <si>
    <t xml:space="preserve">MARCELLINE SANTANA </t>
  </si>
  <si>
    <t>81 9138-0909</t>
  </si>
  <si>
    <t>NF 6330</t>
  </si>
  <si>
    <t>Advogada Jacqueline</t>
  </si>
  <si>
    <t>11 98525-9058</t>
  </si>
  <si>
    <t xml:space="preserve">PERSONALIZAÇÃO ALDEIA </t>
  </si>
  <si>
    <t xml:space="preserve"> 83 8693-5307</t>
  </si>
  <si>
    <t>NF 6340</t>
  </si>
  <si>
    <t>MS MAKES AG CLIENTE</t>
  </si>
  <si>
    <t>MONICA</t>
  </si>
  <si>
    <t>81 8897-4363</t>
  </si>
  <si>
    <t xml:space="preserve">Hot Meat Restaurante </t>
  </si>
  <si>
    <t>Elisangela</t>
  </si>
  <si>
    <t>34 9776-7691</t>
  </si>
  <si>
    <t>Imobiliaria rodrigues</t>
  </si>
  <si>
    <t>51 8607-3446</t>
  </si>
  <si>
    <t xml:space="preserve">MDB SOLUÇOES </t>
  </si>
  <si>
    <t>MARCOS</t>
  </si>
  <si>
    <t>92 9471-4813</t>
  </si>
  <si>
    <t xml:space="preserve">wm hair </t>
  </si>
  <si>
    <t>edilene</t>
  </si>
  <si>
    <t>11 98277-4573</t>
  </si>
  <si>
    <r>
      <rPr>
        <rFont val="Arial"/>
        <color theme="1"/>
      </rPr>
      <t xml:space="preserve"> Via K (</t>
    </r>
    <r>
      <rPr>
        <rFont val="Arial"/>
        <color rgb="FFFFFF00"/>
      </rPr>
      <t>pra quinta urgente</t>
    </r>
    <r>
      <rPr>
        <rFont val="Arial"/>
        <color theme="1"/>
      </rPr>
      <t>)</t>
    </r>
  </si>
  <si>
    <t>Steffani</t>
  </si>
  <si>
    <t>11 98369-5659</t>
  </si>
  <si>
    <t>NF6276</t>
  </si>
  <si>
    <t>Agro Exportadora</t>
  </si>
  <si>
    <t xml:space="preserve">Claudio </t>
  </si>
  <si>
    <t>45 9914-1819</t>
  </si>
  <si>
    <t xml:space="preserve">Veloten Internet </t>
  </si>
  <si>
    <t>Endrigo Paz</t>
  </si>
  <si>
    <t>19 99168-1138</t>
  </si>
  <si>
    <t>Apostólica da Piteira *</t>
  </si>
  <si>
    <t>22 99842-8077</t>
  </si>
  <si>
    <t xml:space="preserve"> Amma Cursos</t>
  </si>
  <si>
    <t>Jonathas</t>
  </si>
  <si>
    <t>31 9696-1100</t>
  </si>
  <si>
    <t>NF 6331</t>
  </si>
  <si>
    <t xml:space="preserve"> JC Mercearia e Conveniência</t>
  </si>
  <si>
    <t>65 9353-9150</t>
  </si>
  <si>
    <t>Mansão da Costa  *</t>
  </si>
  <si>
    <t>Josué Miranda</t>
  </si>
  <si>
    <t>81 9311-9953</t>
  </si>
  <si>
    <t>wg industria 05</t>
  </si>
  <si>
    <t>41 9871-2073</t>
  </si>
  <si>
    <t>NF 6332</t>
  </si>
  <si>
    <t>Leandro Moraes  – Psicanalista</t>
  </si>
  <si>
    <t xml:space="preserve"> 51 9126-3550</t>
  </si>
  <si>
    <t>Crôa Mares Hotel *</t>
  </si>
  <si>
    <t>NF 6341</t>
  </si>
  <si>
    <t>NOSSO MUNDINHO *</t>
  </si>
  <si>
    <t>WELLINGTON</t>
  </si>
  <si>
    <t xml:space="preserve"> 21 99872-8440</t>
  </si>
  <si>
    <t>NF 6612</t>
  </si>
  <si>
    <t>Monitor inspeção (receber + R$ 150.00)</t>
  </si>
  <si>
    <t>Monitor inspeção</t>
  </si>
  <si>
    <t>65 8114-1363</t>
  </si>
  <si>
    <t xml:space="preserve">Marlo Klaus </t>
  </si>
  <si>
    <t>Top Restaurante AG CLIENTE</t>
  </si>
  <si>
    <t>Angélica</t>
  </si>
  <si>
    <t>31 7102-8240</t>
  </si>
  <si>
    <t>Chácara Três Palmeiras *</t>
  </si>
  <si>
    <t>98 8407-4083</t>
  </si>
  <si>
    <t>Turbonet Telecom</t>
  </si>
  <si>
    <t xml:space="preserve"> 89 9424-8385</t>
  </si>
  <si>
    <t>Vai Moby</t>
  </si>
  <si>
    <t>31 9361-8030</t>
  </si>
  <si>
    <t>NF 6333</t>
  </si>
  <si>
    <t>Supermercado Novo Horizonte,</t>
  </si>
  <si>
    <t xml:space="preserve">Matheus </t>
  </si>
  <si>
    <t>66 9902-2288</t>
  </si>
  <si>
    <t>paulo eletricista</t>
  </si>
  <si>
    <t>93 8129-1487</t>
  </si>
  <si>
    <t>Gerenciamento</t>
  </si>
  <si>
    <t xml:space="preserve">suely reis gerenciamento </t>
  </si>
  <si>
    <t>98 8893-7568</t>
  </si>
  <si>
    <t xml:space="preserve"> Delícias da Mamãe.* não quer o video</t>
  </si>
  <si>
    <t>38 9863-0828</t>
  </si>
  <si>
    <t xml:space="preserve">Monitor Engenharia </t>
  </si>
  <si>
    <t>NF 6436</t>
  </si>
  <si>
    <t>mundo da juzinha</t>
  </si>
  <si>
    <t xml:space="preserve">juliana duarte </t>
  </si>
  <si>
    <t>11 98491-5092</t>
  </si>
  <si>
    <t>Influencer Nayara</t>
  </si>
  <si>
    <t xml:space="preserve">tozzini1 - estorno  *Não produziu </t>
  </si>
  <si>
    <t>ruy</t>
  </si>
  <si>
    <t>61 9608-5335</t>
  </si>
  <si>
    <t>tozzini2 - estorno *Não produziu</t>
  </si>
  <si>
    <t>NF 6336</t>
  </si>
  <si>
    <t>La Uruguaya</t>
  </si>
  <si>
    <t>Andre Jachetti</t>
  </si>
  <si>
    <t>51 8144-8151</t>
  </si>
  <si>
    <t>FarmaPix</t>
  </si>
  <si>
    <t>rui</t>
  </si>
  <si>
    <t>75 9235-0479</t>
  </si>
  <si>
    <t>débora romam HOJE AS 17</t>
  </si>
  <si>
    <t>11 95193-4132</t>
  </si>
  <si>
    <t>Grupo IB 1</t>
  </si>
  <si>
    <t>21 96494-8776</t>
  </si>
  <si>
    <t>Grupo IB 2</t>
  </si>
  <si>
    <t>Grupo IB 3</t>
  </si>
  <si>
    <t>AMANDA</t>
  </si>
  <si>
    <t xml:space="preserve">coach em escrita (Estorno) </t>
  </si>
  <si>
    <t>luiz mario</t>
  </si>
  <si>
    <t>32 9119-4779</t>
  </si>
  <si>
    <t>Result</t>
  </si>
  <si>
    <t xml:space="preserve">SolSempre </t>
  </si>
  <si>
    <t xml:space="preserve">José Angel </t>
  </si>
  <si>
    <t xml:space="preserve"> 11 98250-5140</t>
  </si>
  <si>
    <t>NF 6342</t>
  </si>
  <si>
    <t>ONIX MARMORARIA (paga dia 20) *</t>
  </si>
  <si>
    <t>ALESSANDRA</t>
  </si>
  <si>
    <t>11 98341-3755</t>
  </si>
  <si>
    <t>NF 6343</t>
  </si>
  <si>
    <t>TEMPO DE APASCENTAR</t>
  </si>
  <si>
    <t>DELMACY</t>
  </si>
  <si>
    <t>92 9532-3246</t>
  </si>
  <si>
    <t>NF 6299</t>
  </si>
  <si>
    <t>JRM Consultoria</t>
  </si>
  <si>
    <t xml:space="preserve"> 31 9674-7257</t>
  </si>
  <si>
    <t>NF 6337</t>
  </si>
  <si>
    <t>Auto &amp; Moto Center</t>
  </si>
  <si>
    <t>68 9989-6833</t>
  </si>
  <si>
    <t>NF 6348</t>
  </si>
  <si>
    <t>MCB Fardamentos</t>
  </si>
  <si>
    <t>73 8856-5145</t>
  </si>
  <si>
    <t>Mão de Ferro Serviços</t>
  </si>
  <si>
    <t>98 8422-7419</t>
  </si>
  <si>
    <t xml:space="preserve">Cartoon </t>
  </si>
  <si>
    <t xml:space="preserve">HM&amp;V Negócios </t>
  </si>
  <si>
    <t xml:space="preserve">Renata </t>
  </si>
  <si>
    <t>11 94182-8688</t>
  </si>
  <si>
    <t>NF 6349</t>
  </si>
  <si>
    <t>Óptica Lux Sinop</t>
  </si>
  <si>
    <t xml:space="preserve"> 66 9649-7884</t>
  </si>
  <si>
    <t>NF 6610</t>
  </si>
  <si>
    <t xml:space="preserve">DMC </t>
  </si>
  <si>
    <t>DMC</t>
  </si>
  <si>
    <t>11 99186-5803</t>
  </si>
  <si>
    <t xml:space="preserve">SOS Portas e Janelas (24/11) </t>
  </si>
  <si>
    <t xml:space="preserve"> 48 9138-0869</t>
  </si>
  <si>
    <t>Moveis K</t>
  </si>
  <si>
    <t>NF 6344</t>
  </si>
  <si>
    <t>JALES INFO *</t>
  </si>
  <si>
    <t>GUSTAVO</t>
  </si>
  <si>
    <t>84 8817-9554</t>
  </si>
  <si>
    <t>Logo</t>
  </si>
  <si>
    <t xml:space="preserve">HERBEANE </t>
  </si>
  <si>
    <t>HERBEANE</t>
  </si>
  <si>
    <t>NF 6338</t>
  </si>
  <si>
    <t>TomEletro</t>
  </si>
  <si>
    <t>Tom</t>
  </si>
  <si>
    <t>62 9902-6176</t>
  </si>
  <si>
    <t>NF 6347</t>
  </si>
  <si>
    <t>HD Alpha Color</t>
  </si>
  <si>
    <t>Dora Carvalho</t>
  </si>
  <si>
    <t>84 9683-6359</t>
  </si>
  <si>
    <t>Fogo zero Extintores 1</t>
  </si>
  <si>
    <t>Fogo zero Extintores</t>
  </si>
  <si>
    <t>45 9147-4142</t>
  </si>
  <si>
    <t xml:space="preserve">Fogo zero Extintores 2 </t>
  </si>
  <si>
    <t>Apartamentos Porto</t>
  </si>
  <si>
    <t>Sandra</t>
  </si>
  <si>
    <t>73 8129-5100</t>
  </si>
  <si>
    <t>NF 6345</t>
  </si>
  <si>
    <t>NINUS BIKE</t>
  </si>
  <si>
    <t>RONNY</t>
  </si>
  <si>
    <t>66 9657-3302</t>
  </si>
  <si>
    <t>RENOVAR CORRETORA</t>
  </si>
  <si>
    <t>63 9270-4564</t>
  </si>
  <si>
    <t>Aline de fatima</t>
  </si>
  <si>
    <t xml:space="preserve">Aline de fatima </t>
  </si>
  <si>
    <t>cell center *</t>
  </si>
  <si>
    <t>99 8833-1667</t>
  </si>
  <si>
    <t xml:space="preserve">SUPERMERCADO DALLARIVA </t>
  </si>
  <si>
    <t>JULEIDE</t>
  </si>
  <si>
    <t>49 9948-3176</t>
  </si>
  <si>
    <t>Premialy Quitandinha</t>
  </si>
  <si>
    <t xml:space="preserve">Paulo </t>
  </si>
  <si>
    <t>31 7200-1990</t>
  </si>
  <si>
    <r>
      <rPr>
        <rFont val="Arial"/>
        <color theme="1"/>
      </rPr>
      <t>COLEGIO AVANÇO</t>
    </r>
    <r>
      <rPr>
        <rFont val="Arial"/>
        <color rgb="FFFF00FF"/>
      </rPr>
      <t xml:space="preserve"> </t>
    </r>
    <r>
      <rPr>
        <rFont val="Arial"/>
        <b/>
        <i/>
        <color rgb="FFFF00FF"/>
      </rPr>
      <t>(DIA 21)</t>
    </r>
  </si>
  <si>
    <t>NEUSA</t>
  </si>
  <si>
    <t>86 9491-3773</t>
  </si>
  <si>
    <t>Pastel Dourado *</t>
  </si>
  <si>
    <t>Cris</t>
  </si>
  <si>
    <t>45 9920-0302</t>
  </si>
  <si>
    <t>Mercadinho Frigoleme AG CLIENTE</t>
  </si>
  <si>
    <t>Cleylton</t>
  </si>
  <si>
    <t>89 9405-7106</t>
  </si>
  <si>
    <t>NH SUPERMERCADO</t>
  </si>
  <si>
    <t>63 9117-9083</t>
  </si>
  <si>
    <t>NF 6364</t>
  </si>
  <si>
    <t>AmgaX Soluções *</t>
  </si>
  <si>
    <t xml:space="preserve">Aldo </t>
  </si>
  <si>
    <t>79 9180-7909</t>
  </si>
  <si>
    <t>NF 6346</t>
  </si>
  <si>
    <t>GESSO BRASIL</t>
  </si>
  <si>
    <t>RAY</t>
  </si>
  <si>
    <t>19 98858-7266</t>
  </si>
  <si>
    <t>Araras Modas</t>
  </si>
  <si>
    <t>19 97163-9092</t>
  </si>
  <si>
    <t>JOB Comunicação</t>
  </si>
  <si>
    <t>JACK</t>
  </si>
  <si>
    <t xml:space="preserve"> 71 9610-4516</t>
  </si>
  <si>
    <t>SJC Bionergia 34</t>
  </si>
  <si>
    <t>Uriel Sandálias</t>
  </si>
  <si>
    <t>Marcilio</t>
  </si>
  <si>
    <t>47 9283-9007</t>
  </si>
  <si>
    <t>ClinAnálise</t>
  </si>
  <si>
    <t>Rômulo</t>
  </si>
  <si>
    <t>89 9932-0279</t>
  </si>
  <si>
    <t xml:space="preserve">Mary Senna Eventos </t>
  </si>
  <si>
    <t>Mary Senna</t>
  </si>
  <si>
    <t>65 9330-5594</t>
  </si>
  <si>
    <t>thiago ub</t>
  </si>
  <si>
    <t xml:space="preserve"> 34 9974-3492</t>
  </si>
  <si>
    <t>Flavia/ Amanda</t>
  </si>
  <si>
    <t xml:space="preserve">NQSI </t>
  </si>
  <si>
    <t>andre</t>
  </si>
  <si>
    <t>11 99965-6600</t>
  </si>
  <si>
    <t>Advogada Alana</t>
  </si>
  <si>
    <t xml:space="preserve">Alana </t>
  </si>
  <si>
    <t>11 95840-6207</t>
  </si>
  <si>
    <t>NF 6393</t>
  </si>
  <si>
    <t>NovaNet Fibra Óptic</t>
  </si>
  <si>
    <t>77 9839-8494</t>
  </si>
  <si>
    <t xml:space="preserve"> Dona Rô Salgados</t>
  </si>
  <si>
    <t xml:space="preserve"> 34 8835-2541</t>
  </si>
  <si>
    <t xml:space="preserve">Personalização </t>
  </si>
  <si>
    <t>start centro automotivo</t>
  </si>
  <si>
    <t>dayse</t>
  </si>
  <si>
    <t xml:space="preserve"> 19 98228-9572</t>
  </si>
  <si>
    <t>NF 6404</t>
  </si>
  <si>
    <t>Cristal Bar</t>
  </si>
  <si>
    <t xml:space="preserve">Renato </t>
  </si>
  <si>
    <t>11 96427-1335</t>
  </si>
  <si>
    <t>NF 6405</t>
  </si>
  <si>
    <t>Fogos Caruaru BRINDE NATAL</t>
  </si>
  <si>
    <t>Samira</t>
  </si>
  <si>
    <t>65 9909-8991</t>
  </si>
  <si>
    <t>NF 6406</t>
  </si>
  <si>
    <t>Aron Imoveis</t>
  </si>
  <si>
    <t>11 91168-2714</t>
  </si>
  <si>
    <t xml:space="preserve">ronaldo dias </t>
  </si>
  <si>
    <t>ronaldo dias</t>
  </si>
  <si>
    <t>11 98333-8877</t>
  </si>
  <si>
    <t xml:space="preserve">KAE KAR 1 </t>
  </si>
  <si>
    <t>KAE KAR</t>
  </si>
  <si>
    <t>67 9166-4568</t>
  </si>
  <si>
    <t>KAE KAR 2</t>
  </si>
  <si>
    <t xml:space="preserve">KAE KAR 3 </t>
  </si>
  <si>
    <t>NF 6453</t>
  </si>
  <si>
    <t xml:space="preserve">MERCADO BRISA LEVE </t>
  </si>
  <si>
    <t>ANGELA</t>
  </si>
  <si>
    <t>65 9245-3897</t>
  </si>
  <si>
    <t>Beabá do Dindin 10</t>
  </si>
  <si>
    <t>Beabá do Dindin 11</t>
  </si>
  <si>
    <t>NF 6408</t>
  </si>
  <si>
    <t>Laboratório Arte Estética</t>
  </si>
  <si>
    <t>Alexsandro</t>
  </si>
  <si>
    <t>64 9625-1979</t>
  </si>
  <si>
    <t>NF 6616</t>
  </si>
  <si>
    <t xml:space="preserve">Vilza </t>
  </si>
  <si>
    <t>Vilza</t>
  </si>
  <si>
    <t>75 9192-1264</t>
  </si>
  <si>
    <t xml:space="preserve">COMFORT BIKE (falta 150.00) </t>
  </si>
  <si>
    <t>91 8309-3565</t>
  </si>
  <si>
    <t>TECHNO FIBRA *</t>
  </si>
  <si>
    <t>19 99717-0884</t>
  </si>
  <si>
    <t>NF 6433</t>
  </si>
  <si>
    <t>Vandic Pimenta</t>
  </si>
  <si>
    <t>NF 6409</t>
  </si>
  <si>
    <t>Automax Higienização.</t>
  </si>
  <si>
    <t>Humberto</t>
  </si>
  <si>
    <t>61 8191-9608</t>
  </si>
  <si>
    <t>Garra Sistemas</t>
  </si>
  <si>
    <t>paulo</t>
  </si>
  <si>
    <t>44 8828-9558</t>
  </si>
  <si>
    <t xml:space="preserve">farah circo  </t>
  </si>
  <si>
    <t xml:space="preserve"> 22 99808-7568</t>
  </si>
  <si>
    <t>NF 6465</t>
  </si>
  <si>
    <t>POLARIS EDUCAÇAO</t>
  </si>
  <si>
    <t>83 9308-0124</t>
  </si>
  <si>
    <t>SandroGás 4</t>
  </si>
  <si>
    <t>Nilton</t>
  </si>
  <si>
    <t>31 8348-2919</t>
  </si>
  <si>
    <t>JP Comercio 1</t>
  </si>
  <si>
    <t xml:space="preserve">Sidnei </t>
  </si>
  <si>
    <t>44 9909-7051</t>
  </si>
  <si>
    <t>JP Comercio 2</t>
  </si>
  <si>
    <t>NF 6410</t>
  </si>
  <si>
    <t>Central do Brasil *</t>
  </si>
  <si>
    <t>Elaine</t>
  </si>
  <si>
    <t>61 8217-8090</t>
  </si>
  <si>
    <t>NF5795</t>
  </si>
  <si>
    <t>DI9 SECURITIZADORA 2</t>
  </si>
  <si>
    <t xml:space="preserve">Mariana </t>
  </si>
  <si>
    <t>11 99186-0294</t>
  </si>
  <si>
    <t>Litomania</t>
  </si>
  <si>
    <t>21 99292-4835</t>
  </si>
  <si>
    <t>reduz luz</t>
  </si>
  <si>
    <t>roberta</t>
  </si>
  <si>
    <t>11 96685-2703</t>
  </si>
  <si>
    <t>NF 6412</t>
  </si>
  <si>
    <t>CFC Vitória *</t>
  </si>
  <si>
    <t>Oadir Júnior</t>
  </si>
  <si>
    <t>65 9974-7545</t>
  </si>
  <si>
    <t xml:space="preserve"> Amali Loja *</t>
  </si>
  <si>
    <t>67 9881-2242</t>
  </si>
  <si>
    <t>NF 6415</t>
  </si>
  <si>
    <t xml:space="preserve"> Casa da Esfiha Vila Guilherme</t>
  </si>
  <si>
    <t xml:space="preserve">Guilherme </t>
  </si>
  <si>
    <t>11 94610-1389</t>
  </si>
  <si>
    <t>NF 6411</t>
  </si>
  <si>
    <t>apcar</t>
  </si>
  <si>
    <t xml:space="preserve"> 62 8204-1602</t>
  </si>
  <si>
    <t>30Tons Sorveteria</t>
  </si>
  <si>
    <t>86 8128-6348</t>
  </si>
  <si>
    <t>hosptec</t>
  </si>
  <si>
    <t>84 8848-0715</t>
  </si>
  <si>
    <t>L.A Veículos</t>
  </si>
  <si>
    <t>66 9693-4262</t>
  </si>
  <si>
    <t>Vinho Bolsonaro 4</t>
  </si>
  <si>
    <t>Abilio</t>
  </si>
  <si>
    <t xml:space="preserve"> 22 99976-6565</t>
  </si>
  <si>
    <t>SSO Ocupacional 3</t>
  </si>
  <si>
    <t xml:space="preserve"> 55 9676-0099</t>
  </si>
  <si>
    <t>Forte Proteção Veicular</t>
  </si>
  <si>
    <t>Ricardo</t>
  </si>
  <si>
    <t>48 9936-3131</t>
  </si>
  <si>
    <t xml:space="preserve">Jamil Abu Tarik </t>
  </si>
  <si>
    <t>Jamil Abu Tarik</t>
  </si>
  <si>
    <t>61 8162-9538</t>
  </si>
  <si>
    <t>Lima Sabor &amp; Arte</t>
  </si>
  <si>
    <t>Mauro Lima</t>
  </si>
  <si>
    <t>11 99684-9147</t>
  </si>
  <si>
    <t>Edy ventura *</t>
  </si>
  <si>
    <t>62 9480-5548</t>
  </si>
  <si>
    <t>NS Construtora</t>
  </si>
  <si>
    <t>Nil Silva</t>
  </si>
  <si>
    <t>65 9637-5390</t>
  </si>
  <si>
    <t>MundoDeMargarida</t>
  </si>
  <si>
    <t xml:space="preserve"> 19 99530-4709</t>
  </si>
  <si>
    <t xml:space="preserve">FDantas Contábeis </t>
  </si>
  <si>
    <t>Anthonyo  Dimaria</t>
  </si>
  <si>
    <t>91 9633-0343</t>
  </si>
  <si>
    <t>NF 6617</t>
  </si>
  <si>
    <t>B.S.A 1 abateu valor em outro projeto</t>
  </si>
  <si>
    <t>B.S.A</t>
  </si>
  <si>
    <t>91 8306-1010</t>
  </si>
  <si>
    <t>B.S.A LOGO *</t>
  </si>
  <si>
    <t>B.S.A Manual de marcas *</t>
  </si>
  <si>
    <t>Grupo Acervo 5</t>
  </si>
  <si>
    <t xml:space="preserve"> 37 8423-9773</t>
  </si>
  <si>
    <t>NF 6314</t>
  </si>
  <si>
    <t>Empório do Tatão</t>
  </si>
  <si>
    <t>Fabio</t>
  </si>
  <si>
    <t>16 99754-0392</t>
  </si>
  <si>
    <t>Editora GT</t>
  </si>
  <si>
    <t>João</t>
  </si>
  <si>
    <t>61 9417-5397</t>
  </si>
  <si>
    <t>Método TASP 2</t>
  </si>
  <si>
    <t>11 96458-3982</t>
  </si>
  <si>
    <t>NF 6414</t>
  </si>
  <si>
    <t>Cainã Anael *</t>
  </si>
  <si>
    <t>Cainã Anael</t>
  </si>
  <si>
    <t>48 9105-8025</t>
  </si>
  <si>
    <r>
      <rPr>
        <rFont val="Arial"/>
        <color theme="1"/>
      </rPr>
      <t>Electronic WG Segurança (</t>
    </r>
    <r>
      <rPr>
        <rFont val="Arial"/>
        <color rgb="FFFFFF00"/>
      </rPr>
      <t>pra hoje</t>
    </r>
    <r>
      <rPr>
        <rFont val="Arial"/>
        <color theme="1"/>
      </rPr>
      <t>)</t>
    </r>
  </si>
  <si>
    <t>Willian</t>
  </si>
  <si>
    <t>22 98169-8156</t>
  </si>
  <si>
    <t>NF 6446</t>
  </si>
  <si>
    <t>van.pinheiro (falta 150,00)</t>
  </si>
  <si>
    <t>69 8441-0425</t>
  </si>
  <si>
    <t>Cred Money (personalização)</t>
  </si>
  <si>
    <t xml:space="preserve"> 22 99810-8761</t>
  </si>
  <si>
    <t>VIP CONEXOES (COBR REST 150)</t>
  </si>
  <si>
    <t>EDU (PAG 50 09/09)</t>
  </si>
  <si>
    <t>21 97059-8007</t>
  </si>
  <si>
    <t xml:space="preserve">EPA BORRACHARIA </t>
  </si>
  <si>
    <t>EDUARDO</t>
  </si>
  <si>
    <t>64 9964-3141</t>
  </si>
  <si>
    <t>diva decor</t>
  </si>
  <si>
    <t>63 9952-6065</t>
  </si>
  <si>
    <t>Better Pão de queijo</t>
  </si>
  <si>
    <t>todynho 200 ml 5,00</t>
  </si>
  <si>
    <t>Agua 500 ml (sem gás) 3,00</t>
  </si>
  <si>
    <t>Chocolate Quente (180ml) 4,00</t>
  </si>
  <si>
    <t>Pão de queijo parmesão 5,50</t>
  </si>
  <si>
    <t>Bolo (fatia ) 7,00</t>
  </si>
  <si>
    <t>pão de queijo recheado 6,50</t>
  </si>
  <si>
    <t>Vitrate Professional *</t>
  </si>
  <si>
    <t>Vitor Costa</t>
  </si>
  <si>
    <t>31 9558-2001</t>
  </si>
  <si>
    <t>Suco natural 8,00</t>
  </si>
  <si>
    <r>
      <rPr>
        <rFont val="Arial"/>
        <color theme="1"/>
      </rPr>
      <t>seld lavanderia</t>
    </r>
    <r>
      <rPr>
        <rFont val="Arial"/>
        <color rgb="FFFFFFFF"/>
      </rPr>
      <t xml:space="preserve"> terça </t>
    </r>
  </si>
  <si>
    <t>márcio</t>
  </si>
  <si>
    <t>19 98168-5555</t>
  </si>
  <si>
    <t>Bolo(fatia) 7,00</t>
  </si>
  <si>
    <t>caravaggio imoveis 2</t>
  </si>
  <si>
    <t>27 99984-9559</t>
  </si>
  <si>
    <t>Café Puro (180 Ml) 4,00</t>
  </si>
  <si>
    <t xml:space="preserve">Enerluz S.A. </t>
  </si>
  <si>
    <t xml:space="preserve">Deivid </t>
  </si>
  <si>
    <t>595 983 533395</t>
  </si>
  <si>
    <t>Cappucino (180 Ml) 5,50</t>
  </si>
  <si>
    <t>NF 6448</t>
  </si>
  <si>
    <t xml:space="preserve"> Romance Favorita </t>
  </si>
  <si>
    <t>Cleyton</t>
  </si>
  <si>
    <t>51 9464-6328</t>
  </si>
  <si>
    <t>Coxinha Grande 170G 8,00</t>
  </si>
  <si>
    <t>Rafain Britagem</t>
  </si>
  <si>
    <t>46 9119-0219</t>
  </si>
  <si>
    <t xml:space="preserve"> Rondônia Motos</t>
  </si>
  <si>
    <t>27 99775-7790</t>
  </si>
  <si>
    <t>MASTER GUINCHO</t>
  </si>
  <si>
    <t>JOHNNY</t>
  </si>
  <si>
    <t>34 9972-5275</t>
  </si>
  <si>
    <t>Leticia</t>
  </si>
  <si>
    <t>Narciso Pinturas AG CLIENTE</t>
  </si>
  <si>
    <t>Odair Narciso</t>
  </si>
  <si>
    <t>48 9169-5488</t>
  </si>
  <si>
    <t>NF 6498</t>
  </si>
  <si>
    <r>
      <rPr>
        <rFont val="Archivo, sans-serif"/>
        <color rgb="FF212529"/>
      </rPr>
      <t xml:space="preserve">consultório integra </t>
    </r>
    <r>
      <rPr>
        <rFont val="Archivo, sans-serif"/>
        <color rgb="FFFFFFFF"/>
      </rPr>
      <t>terça a tarde *</t>
    </r>
  </si>
  <si>
    <t>rafael</t>
  </si>
  <si>
    <t xml:space="preserve"> 34 3099-4444</t>
  </si>
  <si>
    <t>NF 6449</t>
  </si>
  <si>
    <t>BellaPizza</t>
  </si>
  <si>
    <t>André</t>
  </si>
  <si>
    <t xml:space="preserve"> 17 99125-2977</t>
  </si>
  <si>
    <t>Dr farol</t>
  </si>
  <si>
    <t xml:space="preserve"> 21 96496-2975</t>
  </si>
  <si>
    <t>JL Lanches</t>
  </si>
  <si>
    <t>Luciano</t>
  </si>
  <si>
    <t>62 9327-9059</t>
  </si>
  <si>
    <t>NF 6450</t>
  </si>
  <si>
    <t>Urban Barbearia</t>
  </si>
  <si>
    <t>Demir</t>
  </si>
  <si>
    <t>17 99712-6038</t>
  </si>
  <si>
    <t>SM Sabor</t>
  </si>
  <si>
    <t>49 9105-7135</t>
  </si>
  <si>
    <t>Top Minas Mix</t>
  </si>
  <si>
    <t>37 9871-4965</t>
  </si>
  <si>
    <t>Manutenção Faz Refrigeração AG CLIENTE</t>
  </si>
  <si>
    <t>Ana paula</t>
  </si>
  <si>
    <t>44 9812-5195</t>
  </si>
  <si>
    <t>NF 6452</t>
  </si>
  <si>
    <t>Rita Amaral</t>
  </si>
  <si>
    <t>Rita</t>
  </si>
  <si>
    <t>35 9705-0950</t>
  </si>
  <si>
    <t>NF 6455</t>
  </si>
  <si>
    <t>KOLMEIA KIDS</t>
  </si>
  <si>
    <t>92 9451-3984</t>
  </si>
  <si>
    <t>CPCON  4</t>
  </si>
  <si>
    <t xml:space="preserve"> 21 99509-0091</t>
  </si>
  <si>
    <t>NF 6464</t>
  </si>
  <si>
    <t xml:space="preserve"> JO AFFF</t>
  </si>
  <si>
    <t xml:space="preserve"> Fabrício</t>
  </si>
  <si>
    <t>21 96468-3715</t>
  </si>
  <si>
    <t xml:space="preserve">NF </t>
  </si>
  <si>
    <t>Cestas Balaio de Gato</t>
  </si>
  <si>
    <t>Meire</t>
  </si>
  <si>
    <t>11 97427-7708</t>
  </si>
  <si>
    <t>RANCHO DOIS IRMAOS</t>
  </si>
  <si>
    <t>ELQUIAS</t>
  </si>
  <si>
    <t>33 9875-4230</t>
  </si>
  <si>
    <t>Alvorada Veículo</t>
  </si>
  <si>
    <t>Venderlei</t>
  </si>
  <si>
    <t xml:space="preserve"> 67 9918-3776</t>
  </si>
  <si>
    <t>Queiroz Locação</t>
  </si>
  <si>
    <t xml:space="preserve"> 33 9865-2891</t>
  </si>
  <si>
    <t xml:space="preserve">casa fortuna </t>
  </si>
  <si>
    <t>alexandre</t>
  </si>
  <si>
    <t>11 94101-3121</t>
  </si>
  <si>
    <t>NF 6447</t>
  </si>
  <si>
    <t xml:space="preserve">Drogaria Duarte </t>
  </si>
  <si>
    <t>31 7331-1968</t>
  </si>
  <si>
    <t>RPS Metalúrgica</t>
  </si>
  <si>
    <t>45 9808-7852</t>
  </si>
  <si>
    <t>Kasa decor *</t>
  </si>
  <si>
    <t xml:space="preserve"> 16 99314-6818</t>
  </si>
  <si>
    <t>TOP TINTAS</t>
  </si>
  <si>
    <t>RONALDO</t>
  </si>
  <si>
    <t>31 8017-8036</t>
  </si>
  <si>
    <t>Rip Academia  URGENTE</t>
  </si>
  <si>
    <t xml:space="preserve">Sandro </t>
  </si>
  <si>
    <t>51 8462-6482</t>
  </si>
  <si>
    <t>ESCOLA AGUIA SALVADOR</t>
  </si>
  <si>
    <t>LUCIANO</t>
  </si>
  <si>
    <t>71 9102-3964</t>
  </si>
  <si>
    <t>Andreia Marcatto</t>
  </si>
  <si>
    <t>Andreia</t>
  </si>
  <si>
    <t>11 96048-4777</t>
  </si>
  <si>
    <t xml:space="preserve">bananas lanches </t>
  </si>
  <si>
    <t>24 98162-3780</t>
  </si>
  <si>
    <t>Líder Piscinas</t>
  </si>
  <si>
    <t xml:space="preserve"> 66 9633-1351</t>
  </si>
  <si>
    <t>NF 6466</t>
  </si>
  <si>
    <t xml:space="preserve"> Affart Ateliê </t>
  </si>
  <si>
    <t>Micheline</t>
  </si>
  <si>
    <t>48 9645-0959</t>
  </si>
  <si>
    <t>Fernando Oliveira 1</t>
  </si>
  <si>
    <t>Fernando Oliveira</t>
  </si>
  <si>
    <t>11 97027-0705</t>
  </si>
  <si>
    <t>locução</t>
  </si>
  <si>
    <t>RMA</t>
  </si>
  <si>
    <t>21 98642-5835</t>
  </si>
  <si>
    <t>NF 6456</t>
  </si>
  <si>
    <t>MABCLIN</t>
  </si>
  <si>
    <t>POLI</t>
  </si>
  <si>
    <t>94 9133-4929</t>
  </si>
  <si>
    <r>
      <rPr>
        <rFont val="Arial"/>
        <color theme="1"/>
      </rPr>
      <t>mhe</t>
    </r>
    <r>
      <rPr>
        <rFont val="Arial"/>
        <color rgb="FFFFFFFF"/>
      </rPr>
      <t xml:space="preserve"> terça a tarde</t>
    </r>
  </si>
  <si>
    <t xml:space="preserve">elton </t>
  </si>
  <si>
    <t>11 93014-1052</t>
  </si>
  <si>
    <t>vitta job personalização</t>
  </si>
  <si>
    <t xml:space="preserve"> 98 9911-4555</t>
  </si>
  <si>
    <t xml:space="preserve">WX MAIS </t>
  </si>
  <si>
    <t>DAVI</t>
  </si>
  <si>
    <t>47 9955-8311</t>
  </si>
  <si>
    <t>laherencia in mobiliaria</t>
  </si>
  <si>
    <t>595 986 485808</t>
  </si>
  <si>
    <t>PÃO DE QUEIJO CUTICA</t>
  </si>
  <si>
    <t xml:space="preserve"> 31 9761-1115</t>
  </si>
  <si>
    <t>ESPETINHO DA PAULA</t>
  </si>
  <si>
    <t>ANA</t>
  </si>
  <si>
    <t>99 8449-0443</t>
  </si>
  <si>
    <t>Fernando Oliveira 2</t>
  </si>
  <si>
    <t xml:space="preserve">Fernando Oliveira </t>
  </si>
  <si>
    <t>Orlando Engenharia.</t>
  </si>
  <si>
    <t xml:space="preserve">orlando </t>
  </si>
  <si>
    <t>98 9613-3586</t>
  </si>
  <si>
    <t>Fernando Oliveira 3</t>
  </si>
  <si>
    <t>Fernando Oliveira 4</t>
  </si>
  <si>
    <t xml:space="preserve">Jaciel Urbano </t>
  </si>
  <si>
    <t>Jaciel Urbano</t>
  </si>
  <si>
    <t>17 98131-0474</t>
  </si>
  <si>
    <t>Açaiteria Suprema</t>
  </si>
  <si>
    <t>Edideus</t>
  </si>
  <si>
    <t>99 8170-8699</t>
  </si>
  <si>
    <t xml:space="preserve"> Vandic PERSONALIZAÇÃO</t>
  </si>
  <si>
    <t xml:space="preserve"> 84 8842-7651</t>
  </si>
  <si>
    <t xml:space="preserve"> Piramidal Minas</t>
  </si>
  <si>
    <t xml:space="preserve"> 38 9243-4343</t>
  </si>
  <si>
    <t>Delícia Gourmet</t>
  </si>
  <si>
    <t>Gilvan</t>
  </si>
  <si>
    <t xml:space="preserve"> 11 91487-2325</t>
  </si>
  <si>
    <t xml:space="preserve">JJ Brinquedos e Diversão </t>
  </si>
  <si>
    <t>Cleber</t>
  </si>
  <si>
    <t>18 99137-9139</t>
  </si>
  <si>
    <t>SEU BONÉ 2</t>
  </si>
  <si>
    <t>Paulo</t>
  </si>
  <si>
    <t>16 99430-1805</t>
  </si>
  <si>
    <t>NF 6468</t>
  </si>
  <si>
    <t xml:space="preserve">Colégio Cepeg </t>
  </si>
  <si>
    <t>21 98475-7204</t>
  </si>
  <si>
    <t xml:space="preserve">Leonardo da Silva </t>
  </si>
  <si>
    <t>11 95967-3883</t>
  </si>
  <si>
    <t>Mandacaru de Minas AG CLIENTE</t>
  </si>
  <si>
    <t>34 9925-1879</t>
  </si>
  <si>
    <t xml:space="preserve">bh CALHAS </t>
  </si>
  <si>
    <t xml:space="preserve"> 62 9338-7016</t>
  </si>
  <si>
    <t xml:space="preserve">Colégio Connect </t>
  </si>
  <si>
    <t>19 97407-8539</t>
  </si>
  <si>
    <t>NF 6480</t>
  </si>
  <si>
    <t>Cinthia Oliveira *</t>
  </si>
  <si>
    <t xml:space="preserve">Cinthia </t>
  </si>
  <si>
    <t xml:space="preserve"> 62 8521-0407</t>
  </si>
  <si>
    <t>NF 6458</t>
  </si>
  <si>
    <t>Advogado Renato Nonato 1</t>
  </si>
  <si>
    <t>31 9708-6806</t>
  </si>
  <si>
    <t>VIP Proteção Patrimonial</t>
  </si>
  <si>
    <t>82 9901-0304</t>
  </si>
  <si>
    <t>NF 6512</t>
  </si>
  <si>
    <t xml:space="preserve">GRUPO RG </t>
  </si>
  <si>
    <t>RODRIGO</t>
  </si>
  <si>
    <t>11 97293-1009</t>
  </si>
  <si>
    <t>NF 6469</t>
  </si>
  <si>
    <t xml:space="preserve">Fértil Cursos </t>
  </si>
  <si>
    <t>Renata</t>
  </si>
  <si>
    <t>91 8562-8217</t>
  </si>
  <si>
    <t>MMDress Arquitetura</t>
  </si>
  <si>
    <t xml:space="preserve"> 11 99752-0120</t>
  </si>
  <si>
    <t>ENTREGO ITAIM *</t>
  </si>
  <si>
    <t>ROGERIO</t>
  </si>
  <si>
    <t xml:space="preserve"> 11 94258-2706</t>
  </si>
  <si>
    <t>NF 6490</t>
  </si>
  <si>
    <t>Vidota Materiais</t>
  </si>
  <si>
    <t xml:space="preserve">Talita </t>
  </si>
  <si>
    <t>47 9615-4615</t>
  </si>
  <si>
    <t>NF 6479</t>
  </si>
  <si>
    <t xml:space="preserve">Komunk </t>
  </si>
  <si>
    <t>Marcos</t>
  </si>
  <si>
    <t xml:space="preserve"> 33 9128-5194</t>
  </si>
  <si>
    <t>bianchi modas</t>
  </si>
  <si>
    <t>zacarias</t>
  </si>
  <si>
    <t>49 9904-1296</t>
  </si>
  <si>
    <t>King Horse.</t>
  </si>
  <si>
    <t>84 9991-6868</t>
  </si>
  <si>
    <t>InoveMax Engenharia chale</t>
  </si>
  <si>
    <t>49 9951-1083</t>
  </si>
  <si>
    <t>InoveMax Engenharia - casa frame *</t>
  </si>
  <si>
    <t>NF 6513</t>
  </si>
  <si>
    <t xml:space="preserve">PASTOR ABRAAO </t>
  </si>
  <si>
    <t>ABRAAO</t>
  </si>
  <si>
    <t>11 97582-0877</t>
  </si>
  <si>
    <t>NF 6462</t>
  </si>
  <si>
    <t>SICOMBUS</t>
  </si>
  <si>
    <t xml:space="preserve">Karinne </t>
  </si>
  <si>
    <t xml:space="preserve"> 91 8808-6878</t>
  </si>
  <si>
    <t>LAVA JATO JJ *</t>
  </si>
  <si>
    <t>ANDRE</t>
  </si>
  <si>
    <t>32 9954-4332</t>
  </si>
  <si>
    <t>EG Soluções Distribuidora *</t>
  </si>
  <si>
    <t>Eduardo  Oliveira</t>
  </si>
  <si>
    <t>11 95914-1714</t>
  </si>
  <si>
    <t>NF 6463</t>
  </si>
  <si>
    <t>ID Viagens</t>
  </si>
  <si>
    <t>61 9574-5535</t>
  </si>
  <si>
    <t>suely reis</t>
  </si>
  <si>
    <t xml:space="preserve">2 Irmãos Agrícola </t>
  </si>
  <si>
    <t>Railan</t>
  </si>
  <si>
    <t>73 8228-2386</t>
  </si>
  <si>
    <t>Paulo Lessa</t>
  </si>
  <si>
    <t>61 8328-4519</t>
  </si>
  <si>
    <t>NF 6514</t>
  </si>
  <si>
    <t>UNIAR SPLIT</t>
  </si>
  <si>
    <t>CLEVES</t>
  </si>
  <si>
    <t>45 9816-3684</t>
  </si>
  <si>
    <t>NF 6515</t>
  </si>
  <si>
    <t xml:space="preserve">ATLANTICO JB </t>
  </si>
  <si>
    <t>HUGO</t>
  </si>
  <si>
    <t>97 8420-1911</t>
  </si>
  <si>
    <t>NF 6467</t>
  </si>
  <si>
    <t>Infinity Vidros</t>
  </si>
  <si>
    <t xml:space="preserve">Viviane </t>
  </si>
  <si>
    <t>48 8474-9016</t>
  </si>
  <si>
    <t>NF 6516</t>
  </si>
  <si>
    <t>ADRIANA BOMBOM *</t>
  </si>
  <si>
    <t>WILSON</t>
  </si>
  <si>
    <t xml:space="preserve"> 63 8466-5140</t>
  </si>
  <si>
    <t>Mery  Terapeuta Integrativa. (falta 200.00)</t>
  </si>
  <si>
    <t>22 99988-8002</t>
  </si>
  <si>
    <t xml:space="preserve">SULAIR MAQ </t>
  </si>
  <si>
    <t>DANIEL</t>
  </si>
  <si>
    <t>41 8472-1295</t>
  </si>
  <si>
    <t>NF 6517</t>
  </si>
  <si>
    <t xml:space="preserve">ESPAÇO EUNICE FONSECA </t>
  </si>
  <si>
    <t>ALDO</t>
  </si>
  <si>
    <t>71 8114-0049</t>
  </si>
  <si>
    <t>NF 6518</t>
  </si>
  <si>
    <t xml:space="preserve">GELO AR </t>
  </si>
  <si>
    <t>69 8421-0003</t>
  </si>
  <si>
    <t>limpa nome noroeste</t>
  </si>
  <si>
    <t>38 9747-5943</t>
  </si>
  <si>
    <t>Suzy Jóias</t>
  </si>
  <si>
    <t>51 9919-1459</t>
  </si>
  <si>
    <t xml:space="preserve">Pizzaria Artesanal SLZ * não gostou </t>
  </si>
  <si>
    <t>98 8704-8985</t>
  </si>
  <si>
    <t xml:space="preserve"> Fabuloso Flat</t>
  </si>
  <si>
    <t>11 98651-4816</t>
  </si>
  <si>
    <t>NF 6470</t>
  </si>
  <si>
    <t>Superdata Juazeiro</t>
  </si>
  <si>
    <t>Ivan</t>
  </si>
  <si>
    <t>87 8830-0425</t>
  </si>
  <si>
    <t>APVS Truck</t>
  </si>
  <si>
    <t>98 7013-1684</t>
  </si>
  <si>
    <t>Balneário Bebe</t>
  </si>
  <si>
    <t xml:space="preserve">Andreia </t>
  </si>
  <si>
    <t xml:space="preserve"> 69 9984-1372</t>
  </si>
  <si>
    <t>NF 6471</t>
  </si>
  <si>
    <t>Bio + Agro</t>
  </si>
  <si>
    <t>Roberto Carvalho</t>
  </si>
  <si>
    <t>34 9913-6161</t>
  </si>
  <si>
    <t>NF 6519</t>
  </si>
  <si>
    <t xml:space="preserve">CWB SPORT </t>
  </si>
  <si>
    <t>GILBERTO</t>
  </si>
  <si>
    <t>41 9512-8884</t>
  </si>
  <si>
    <t xml:space="preserve">GTI </t>
  </si>
  <si>
    <t>Irlanio</t>
  </si>
  <si>
    <t>11 98237-7102</t>
  </si>
  <si>
    <t>NF 6472</t>
  </si>
  <si>
    <t xml:space="preserve"> Império Bombas DF </t>
  </si>
  <si>
    <t>Alberto</t>
  </si>
  <si>
    <t>61 9983-8062</t>
  </si>
  <si>
    <t>NF 6523</t>
  </si>
  <si>
    <t xml:space="preserve"> Rodrigo Auto Mecânica </t>
  </si>
  <si>
    <t>Rodrigo</t>
  </si>
  <si>
    <t xml:space="preserve"> 64 9907-3865</t>
  </si>
  <si>
    <t xml:space="preserve">MARTINS PULVERIZAÇÃO </t>
  </si>
  <si>
    <t>JOAO</t>
  </si>
  <si>
    <t>63 9202-4665</t>
  </si>
  <si>
    <t>NF 6477</t>
  </si>
  <si>
    <t>Dra. Caridad Vega</t>
  </si>
  <si>
    <t>Caridad</t>
  </si>
  <si>
    <t>11 95453-2495</t>
  </si>
  <si>
    <t xml:space="preserve">Maná Pizzaria </t>
  </si>
  <si>
    <t>Rodolfo Ferreira</t>
  </si>
  <si>
    <t>81 8666-6546</t>
  </si>
  <si>
    <t>Fretes Pedroso *</t>
  </si>
  <si>
    <t xml:space="preserve">Vagner </t>
  </si>
  <si>
    <t>47 9221-9295</t>
  </si>
  <si>
    <t xml:space="preserve">Casa do Aprender </t>
  </si>
  <si>
    <t>Roberta</t>
  </si>
  <si>
    <t>98 8826-9690</t>
  </si>
  <si>
    <t>NF 6473</t>
  </si>
  <si>
    <t>sou.caipira</t>
  </si>
  <si>
    <t xml:space="preserve">Otavio </t>
  </si>
  <si>
    <t xml:space="preserve"> 83 8664-6863</t>
  </si>
  <si>
    <t>NF 6521</t>
  </si>
  <si>
    <t xml:space="preserve">HABEAS CONTABIL </t>
  </si>
  <si>
    <t>MARIA</t>
  </si>
  <si>
    <t>11 98165-4848</t>
  </si>
  <si>
    <t>Retífica Mato Grosso *</t>
  </si>
  <si>
    <t>Soraya Garcia</t>
  </si>
  <si>
    <t>66 9635-0735</t>
  </si>
  <si>
    <t xml:space="preserve">Toystore </t>
  </si>
  <si>
    <t>Artêmio Givago</t>
  </si>
  <si>
    <t>595 985 389693</t>
  </si>
  <si>
    <t>NF 6478</t>
  </si>
  <si>
    <t>Soccer Mania</t>
  </si>
  <si>
    <t>31 8666-5437</t>
  </si>
  <si>
    <t>NF 6474</t>
  </si>
  <si>
    <t>Cristal Bar 2</t>
  </si>
  <si>
    <t>CM EDIFICAÇOES (VAI PAGAR 21/11) *</t>
  </si>
  <si>
    <t>CLODOALDO</t>
  </si>
  <si>
    <t>17 98187-6288</t>
  </si>
  <si>
    <t>NF 6522</t>
  </si>
  <si>
    <t>CSA ENERGIA</t>
  </si>
  <si>
    <t>CARLOS</t>
  </si>
  <si>
    <t>87 8875-8245</t>
  </si>
  <si>
    <t>suely reis 1 edição</t>
  </si>
  <si>
    <t>colegio vivo</t>
  </si>
  <si>
    <t>alex</t>
  </si>
  <si>
    <t xml:space="preserve"> 19 97407-8539</t>
  </si>
  <si>
    <t>Minas Praia Tour - cliente estornou</t>
  </si>
  <si>
    <t xml:space="preserve"> 31 8342-7969</t>
  </si>
  <si>
    <t>NF 6475</t>
  </si>
  <si>
    <t>M&amp;M obras especiais</t>
  </si>
  <si>
    <t>Marcelo</t>
  </si>
  <si>
    <t>61 9155-1914</t>
  </si>
  <si>
    <t>Engeseg  *</t>
  </si>
  <si>
    <t>99 8456-3142</t>
  </si>
  <si>
    <t>edson porto</t>
  </si>
  <si>
    <t xml:space="preserve"> 61 9638-1144</t>
  </si>
  <si>
    <t>CR CONTRUÇÕES *</t>
  </si>
  <si>
    <t>Ciro</t>
  </si>
  <si>
    <t>71 9186-8377</t>
  </si>
  <si>
    <t>NF 6476</t>
  </si>
  <si>
    <t xml:space="preserve">Madeiras Girardi </t>
  </si>
  <si>
    <t xml:space="preserve">Rafael </t>
  </si>
  <si>
    <t>47 8805-4385</t>
  </si>
  <si>
    <t>Bueno Locações *</t>
  </si>
  <si>
    <t xml:space="preserve"> 64 9641-8333</t>
  </si>
  <si>
    <t xml:space="preserve">colégio genesis </t>
  </si>
  <si>
    <t>naria</t>
  </si>
  <si>
    <t>18 99793-0404</t>
  </si>
  <si>
    <t>A M Serviços Ambientais</t>
  </si>
  <si>
    <t>61 9402-9023</t>
  </si>
  <si>
    <r>
      <rPr>
        <rFont val="Archivo, sans-serif"/>
        <color rgb="FF212529"/>
      </rPr>
      <t xml:space="preserve">perucaria Brasil </t>
    </r>
    <r>
      <rPr>
        <rFont val="Archivo, sans-serif"/>
        <color rgb="FFFFFFFF"/>
      </rPr>
      <t xml:space="preserve">hoje </t>
    </r>
  </si>
  <si>
    <t xml:space="preserve"> 11 91258-2142</t>
  </si>
  <si>
    <t>NF 6628</t>
  </si>
  <si>
    <t>multenergy</t>
  </si>
  <si>
    <t>gilberto</t>
  </si>
  <si>
    <t>21 97912-5133</t>
  </si>
  <si>
    <t>NF 6486</t>
  </si>
  <si>
    <t>Retipeças Bauru</t>
  </si>
  <si>
    <t xml:space="preserve"> 14 99653-4055</t>
  </si>
  <si>
    <t>BSA</t>
  </si>
  <si>
    <t>NF 7158</t>
  </si>
  <si>
    <t xml:space="preserve"> Corrupião Sabido</t>
  </si>
  <si>
    <t xml:space="preserve">Maria LUzia </t>
  </si>
  <si>
    <t xml:space="preserve"> 79 9931-5838</t>
  </si>
  <si>
    <t xml:space="preserve"> Corrupião Sabido 2 14/11 *</t>
  </si>
  <si>
    <t>RUMOCERTO FLOW</t>
  </si>
  <si>
    <t>11 91076-9177</t>
  </si>
  <si>
    <t>NF 6500</t>
  </si>
  <si>
    <t xml:space="preserve">posto do patrão </t>
  </si>
  <si>
    <t xml:space="preserve"> 45 9982-5550</t>
  </si>
  <si>
    <t>NF 6483</t>
  </si>
  <si>
    <t xml:space="preserve">Loja Claro </t>
  </si>
  <si>
    <t xml:space="preserve"> 65 9997-5301</t>
  </si>
  <si>
    <t xml:space="preserve">sidneyalberton </t>
  </si>
  <si>
    <t>sidneyalberton</t>
  </si>
  <si>
    <t>46 93300-5114</t>
  </si>
  <si>
    <t>Unitá Class Saúde - ag cliente</t>
  </si>
  <si>
    <t>Janio</t>
  </si>
  <si>
    <t>13 99692-2343</t>
  </si>
  <si>
    <t>Sorvetes Kati BRINDE NATAL</t>
  </si>
  <si>
    <t xml:space="preserve">Cristina </t>
  </si>
  <si>
    <t xml:space="preserve"> 91 8870-4528</t>
  </si>
  <si>
    <t>Dito autocenter 8+*</t>
  </si>
  <si>
    <t>19 99304-2270</t>
  </si>
  <si>
    <t>can engenharia  *</t>
  </si>
  <si>
    <t>carla</t>
  </si>
  <si>
    <t xml:space="preserve"> 51 8616-0335</t>
  </si>
  <si>
    <t>NF 6481</t>
  </si>
  <si>
    <t>aton energy</t>
  </si>
  <si>
    <t>marcelo</t>
  </si>
  <si>
    <t>11 94216-7597</t>
  </si>
  <si>
    <t>rapido gas</t>
  </si>
  <si>
    <t>iranaldo</t>
  </si>
  <si>
    <t>63 9229-1389</t>
  </si>
  <si>
    <t>med senior</t>
  </si>
  <si>
    <t xml:space="preserve"> 21 99799-3181</t>
  </si>
  <si>
    <t>cc vidros temperados</t>
  </si>
  <si>
    <t>onofre</t>
  </si>
  <si>
    <t>98 8416-2575</t>
  </si>
  <si>
    <t>kelen kiosqui  *</t>
  </si>
  <si>
    <t xml:space="preserve">kelen </t>
  </si>
  <si>
    <t>51 8509-2061</t>
  </si>
  <si>
    <t>eventos ps (24/11)</t>
  </si>
  <si>
    <t>11 94943-1300</t>
  </si>
  <si>
    <t>Aprendiz Escola</t>
  </si>
  <si>
    <t>84 8705-5714</t>
  </si>
  <si>
    <t>Sertão Forte</t>
  </si>
  <si>
    <t xml:space="preserve"> 83 9363-3666</t>
  </si>
  <si>
    <t xml:space="preserve">edson porto 1 </t>
  </si>
  <si>
    <t xml:space="preserve">pacote </t>
  </si>
  <si>
    <t xml:space="preserve">edson porto 2 </t>
  </si>
  <si>
    <t/>
  </si>
  <si>
    <t>Fatima Lima</t>
  </si>
  <si>
    <t>48 8831-3739</t>
  </si>
  <si>
    <t>NF 6535</t>
  </si>
  <si>
    <t xml:space="preserve">MARCO CRUZ </t>
  </si>
  <si>
    <t>MARCO</t>
  </si>
  <si>
    <t>91 8027-8100</t>
  </si>
  <si>
    <t>ki gostoso</t>
  </si>
  <si>
    <t>fabiano</t>
  </si>
  <si>
    <t>22 98109-2239</t>
  </si>
  <si>
    <t>NF 6505</t>
  </si>
  <si>
    <t>Haras Império Campos</t>
  </si>
  <si>
    <t>Gustavo</t>
  </si>
  <si>
    <t>38 9974-4007</t>
  </si>
  <si>
    <t>NF 6491</t>
  </si>
  <si>
    <t>Blackout Fitness</t>
  </si>
  <si>
    <t>62 9441-9682</t>
  </si>
  <si>
    <t>NF 6557</t>
  </si>
  <si>
    <t>Casarão D’Minas</t>
  </si>
  <si>
    <t>Marcelo Barbara</t>
  </si>
  <si>
    <t>35 9910-1800</t>
  </si>
  <si>
    <t>Aras Regularização</t>
  </si>
  <si>
    <t>71 8161-1998</t>
  </si>
  <si>
    <t>IMIGRA FOUNDATION 9</t>
  </si>
  <si>
    <t>GRUPO</t>
  </si>
  <si>
    <t>NF 6627</t>
  </si>
  <si>
    <t>jakeline terapeuta</t>
  </si>
  <si>
    <t>jakeline</t>
  </si>
  <si>
    <t>81 8938-0860</t>
  </si>
  <si>
    <t>NF 6530</t>
  </si>
  <si>
    <t xml:space="preserve">Fernandes Burguer </t>
  </si>
  <si>
    <t>WILL</t>
  </si>
  <si>
    <t>11 94547-7002</t>
  </si>
  <si>
    <t>NF 6618</t>
  </si>
  <si>
    <t>Fatima Lima Gerenciamento</t>
  </si>
  <si>
    <t xml:space="preserve">Fatima Lima </t>
  </si>
  <si>
    <t>NF 6487</t>
  </si>
  <si>
    <t>Espaço Equilíbrio *</t>
  </si>
  <si>
    <t xml:space="preserve">Valdo </t>
  </si>
  <si>
    <t>11 94234-0286</t>
  </si>
  <si>
    <t>NF 6492</t>
  </si>
  <si>
    <t>Kangaroo Materiais</t>
  </si>
  <si>
    <t>11 98387-0624</t>
  </si>
  <si>
    <t>NF 6499</t>
  </si>
  <si>
    <t>eduardo sonir</t>
  </si>
  <si>
    <t>eduardo</t>
  </si>
  <si>
    <t xml:space="preserve"> 51 8211-3250</t>
  </si>
  <si>
    <t>NF 6495</t>
  </si>
  <si>
    <t xml:space="preserve">CETH Seguros </t>
  </si>
  <si>
    <t xml:space="preserve">Célia </t>
  </si>
  <si>
    <t xml:space="preserve"> 85 8841-6709</t>
  </si>
  <si>
    <t>NF 6506</t>
  </si>
  <si>
    <t>Street Games *</t>
  </si>
  <si>
    <t>Celso luiz</t>
  </si>
  <si>
    <t>65 8402-1500</t>
  </si>
  <si>
    <t>NF 6548</t>
  </si>
  <si>
    <t>Botanic’s Glow</t>
  </si>
  <si>
    <t xml:space="preserve"> 71 8754-6119</t>
  </si>
  <si>
    <t>NF 6626</t>
  </si>
  <si>
    <t>georgia borba</t>
  </si>
  <si>
    <t>georgia</t>
  </si>
  <si>
    <t xml:space="preserve"> 62 8121-9111</t>
  </si>
  <si>
    <t>NF 6536</t>
  </si>
  <si>
    <t>MASTER SOL ENERGIA</t>
  </si>
  <si>
    <t>ENIO</t>
  </si>
  <si>
    <t>49 9988-2021</t>
  </si>
  <si>
    <t>NF 6488</t>
  </si>
  <si>
    <t>Polaco Motos</t>
  </si>
  <si>
    <t xml:space="preserve"> 47 9696-9122</t>
  </si>
  <si>
    <t>NF 6537</t>
  </si>
  <si>
    <t>DERNEGAS</t>
  </si>
  <si>
    <t>LAURA</t>
  </si>
  <si>
    <t>38 9893-0489</t>
  </si>
  <si>
    <t>NF 6489</t>
  </si>
  <si>
    <t xml:space="preserve"> Anne Supermercado</t>
  </si>
  <si>
    <t>Natty</t>
  </si>
  <si>
    <t xml:space="preserve"> 96 9124-8079</t>
  </si>
  <si>
    <t xml:space="preserve">ronaldo dias 1 </t>
  </si>
  <si>
    <t xml:space="preserve">ronaldo dias 2 </t>
  </si>
  <si>
    <t>Max Locomotion</t>
  </si>
  <si>
    <t>11 94008-0072</t>
  </si>
  <si>
    <t>NF 6538</t>
  </si>
  <si>
    <t>TIM SORVETES</t>
  </si>
  <si>
    <t>16 99251-5858</t>
  </si>
  <si>
    <t>NF 6509</t>
  </si>
  <si>
    <t>Portal Restaurante *</t>
  </si>
  <si>
    <t>Rejane Sousa</t>
  </si>
  <si>
    <t>62 9129-3811</t>
  </si>
  <si>
    <t>NF 6493</t>
  </si>
  <si>
    <t>Drogaria Bem Estar</t>
  </si>
  <si>
    <t>97 8113-1986</t>
  </si>
  <si>
    <t>NF 6539</t>
  </si>
  <si>
    <t>JR LOCAÇAO</t>
  </si>
  <si>
    <t>JUNIOR</t>
  </si>
  <si>
    <t>35 9825-7868</t>
  </si>
  <si>
    <r>
      <rPr>
        <rFont val="Arial"/>
        <color rgb="FF000000"/>
      </rPr>
      <t xml:space="preserve">jc placas </t>
    </r>
    <r>
      <rPr>
        <rFont val="Arial"/>
        <color rgb="FFFFFFFF"/>
      </rPr>
      <t xml:space="preserve">quinta </t>
    </r>
  </si>
  <si>
    <t>charles</t>
  </si>
  <si>
    <t>33 9111-6434</t>
  </si>
  <si>
    <t>NF 6501</t>
  </si>
  <si>
    <t>RIO EP</t>
  </si>
  <si>
    <t xml:space="preserve"> 21 99912-2445</t>
  </si>
  <si>
    <t>NF 6494</t>
  </si>
  <si>
    <t>HD Tecnologia Automotiva</t>
  </si>
  <si>
    <t xml:space="preserve">Danilea </t>
  </si>
  <si>
    <t>14 99151-7054</t>
  </si>
  <si>
    <t>NF 6524</t>
  </si>
  <si>
    <t>M.A.S Energia Solar 1</t>
  </si>
  <si>
    <t xml:space="preserve">Marcus </t>
  </si>
  <si>
    <t xml:space="preserve"> 51 9825-0683</t>
  </si>
  <si>
    <t>NF 6625</t>
  </si>
  <si>
    <t>arlete engenharia</t>
  </si>
  <si>
    <t xml:space="preserve">arlete silva </t>
  </si>
  <si>
    <t xml:space="preserve"> 66 9645-4130</t>
  </si>
  <si>
    <t>NF6504</t>
  </si>
  <si>
    <t>Sun Again</t>
  </si>
  <si>
    <t xml:space="preserve">Simone </t>
  </si>
  <si>
    <t>19 99731-2863</t>
  </si>
  <si>
    <t>NF 6540</t>
  </si>
  <si>
    <t>DADDYS CHICHEN</t>
  </si>
  <si>
    <t>11 94763-2140</t>
  </si>
  <si>
    <t>NF 6496</t>
  </si>
  <si>
    <t>David Simião</t>
  </si>
  <si>
    <t>41 8750-8098</t>
  </si>
  <si>
    <t>GW Enxovais</t>
  </si>
  <si>
    <t>16 99208-8719</t>
  </si>
  <si>
    <t>NF 6510</t>
  </si>
  <si>
    <t>Rio Azul Park Hotel</t>
  </si>
  <si>
    <t>Erialdo</t>
  </si>
  <si>
    <t>88 9453-6742</t>
  </si>
  <si>
    <t>Conserta Vidros</t>
  </si>
  <si>
    <t xml:space="preserve"> 48 93380-7279</t>
  </si>
  <si>
    <t>NF 6503</t>
  </si>
  <si>
    <t>NF 6551</t>
  </si>
  <si>
    <t>Cicloar Climatização</t>
  </si>
  <si>
    <t>Elisangela  Peres</t>
  </si>
  <si>
    <t>45 9826-9170</t>
  </si>
  <si>
    <t>NF 6497</t>
  </si>
  <si>
    <t>disk gas jaja</t>
  </si>
  <si>
    <t>Alessandro</t>
  </si>
  <si>
    <t>22 98135-3110</t>
  </si>
  <si>
    <t xml:space="preserve"> IvanGás *</t>
  </si>
  <si>
    <t xml:space="preserve"> 14 99741-0196</t>
  </si>
  <si>
    <t>LEO DO TENIS</t>
  </si>
  <si>
    <t>SARA</t>
  </si>
  <si>
    <t>22 99801-0310</t>
  </si>
  <si>
    <t>NF 6541</t>
  </si>
  <si>
    <t xml:space="preserve">OMNI </t>
  </si>
  <si>
    <t>HENRIQUE</t>
  </si>
  <si>
    <t>55 8404-2099</t>
  </si>
  <si>
    <t>CORUJAO VIDEO 04</t>
  </si>
  <si>
    <t xml:space="preserve"> 31 9178-3331</t>
  </si>
  <si>
    <t>Elite Logistica 1</t>
  </si>
  <si>
    <t>Daniel</t>
  </si>
  <si>
    <t>49 9173-4079</t>
  </si>
  <si>
    <t xml:space="preserve">Laser Line URGENTE </t>
  </si>
  <si>
    <t>11 99311-2704</t>
  </si>
  <si>
    <t xml:space="preserve"> SM Sabor e Movimento</t>
  </si>
  <si>
    <t>valquiria</t>
  </si>
  <si>
    <t>SUNNYCENTER 2</t>
  </si>
  <si>
    <t>José Renato</t>
  </si>
  <si>
    <t xml:space="preserve"> 62 8195-0237</t>
  </si>
  <si>
    <t>NF 6529</t>
  </si>
  <si>
    <t>GoBag 2</t>
  </si>
  <si>
    <t>41 9942-3982</t>
  </si>
  <si>
    <t>NF 6461</t>
  </si>
  <si>
    <t>NF 6666</t>
  </si>
  <si>
    <t xml:space="preserve">Serras Copo </t>
  </si>
  <si>
    <t>11 94558-5599</t>
  </si>
  <si>
    <t>NF 6502</t>
  </si>
  <si>
    <t>Titios dos Brinquedos</t>
  </si>
  <si>
    <t>11 93714-5039</t>
  </si>
  <si>
    <t>Vip Despachante flow</t>
  </si>
  <si>
    <t xml:space="preserve"> 91 9631-2262</t>
  </si>
  <si>
    <t>NH Supermercado flow</t>
  </si>
  <si>
    <t>NF 6531</t>
  </si>
  <si>
    <t xml:space="preserve"> Dr. Denis Cordeiro</t>
  </si>
  <si>
    <t>Denis</t>
  </si>
  <si>
    <t>43 9978-7315</t>
  </si>
  <si>
    <t>MWS Ar Condicionado 2</t>
  </si>
  <si>
    <t>Wallace</t>
  </si>
  <si>
    <t>44 7522 589543</t>
  </si>
  <si>
    <t>NF 6749</t>
  </si>
  <si>
    <t xml:space="preserve">Karina Campello </t>
  </si>
  <si>
    <t>Karina Campello</t>
  </si>
  <si>
    <t>84 9845-0502</t>
  </si>
  <si>
    <t>NF-6451</t>
  </si>
  <si>
    <t>ivox</t>
  </si>
  <si>
    <t>aila</t>
  </si>
  <si>
    <t>27 99935-6567</t>
  </si>
  <si>
    <t>sem segredos veiculos</t>
  </si>
  <si>
    <t>Aleksandro</t>
  </si>
  <si>
    <t>69 9233-8047</t>
  </si>
  <si>
    <t>NF 6527</t>
  </si>
  <si>
    <t>Ortobom Itumbiara</t>
  </si>
  <si>
    <t xml:space="preserve"> 64 9270-6088</t>
  </si>
  <si>
    <t>NF 6508</t>
  </si>
  <si>
    <t>São João Automóveis 1</t>
  </si>
  <si>
    <t>93 8113-3282</t>
  </si>
  <si>
    <t>São João Automóveis 2</t>
  </si>
  <si>
    <t>NF 6525</t>
  </si>
  <si>
    <t>Dinâmica Manutenções</t>
  </si>
  <si>
    <t>66 9954-2583</t>
  </si>
  <si>
    <t>NF 6542</t>
  </si>
  <si>
    <t>SENAI ELETRO</t>
  </si>
  <si>
    <t xml:space="preserve"> 67 9847-7731</t>
  </si>
  <si>
    <r>
      <rPr>
        <rFont val="Arial"/>
        <color theme="1"/>
      </rPr>
      <t>OdontoMedPrime  (</t>
    </r>
    <r>
      <rPr>
        <rFont val="Arial"/>
        <color rgb="FFE06666"/>
      </rPr>
      <t>venda do dia 30/10</t>
    </r>
    <r>
      <rPr>
        <rFont val="Arial"/>
        <color theme="1"/>
      </rPr>
      <t>)</t>
    </r>
  </si>
  <si>
    <t>Caio Henrique</t>
  </si>
  <si>
    <t>91 9373-3226</t>
  </si>
  <si>
    <t>100,00</t>
  </si>
  <si>
    <t>Ecosol</t>
  </si>
  <si>
    <t>Rafael</t>
  </si>
  <si>
    <t>84 8644-6303</t>
  </si>
  <si>
    <t>Master Bank</t>
  </si>
  <si>
    <t>27 99234-8198</t>
  </si>
  <si>
    <t>NF 6578</t>
  </si>
  <si>
    <t xml:space="preserve">LOJA DO CLIMATIZADOR </t>
  </si>
  <si>
    <t>67 9941-7195</t>
  </si>
  <si>
    <t>NF 6579</t>
  </si>
  <si>
    <t>LAVCLIN</t>
  </si>
  <si>
    <t>ANATANAEL</t>
  </si>
  <si>
    <t>67 9654-9494</t>
  </si>
  <si>
    <t>Personalização All Fitness</t>
  </si>
  <si>
    <t>NF 6574</t>
  </si>
  <si>
    <t xml:space="preserve">Lucilene Falcão </t>
  </si>
  <si>
    <t>85 8805-2193</t>
  </si>
  <si>
    <t>New Brilho</t>
  </si>
  <si>
    <t>Victor</t>
  </si>
  <si>
    <t>85 8815-1111</t>
  </si>
  <si>
    <t>NF 6543</t>
  </si>
  <si>
    <t xml:space="preserve">Auto escola </t>
  </si>
  <si>
    <t>Auto escola 9611</t>
  </si>
  <si>
    <t>21 98877-9611</t>
  </si>
  <si>
    <t xml:space="preserve">Thiago ag cliente </t>
  </si>
  <si>
    <t>Thiago</t>
  </si>
  <si>
    <t>47 9622-8967</t>
  </si>
  <si>
    <t>NF 6532</t>
  </si>
  <si>
    <t xml:space="preserve">~Fernando Krahl </t>
  </si>
  <si>
    <t>Fernando Krahl</t>
  </si>
  <si>
    <t>49 9915-9369</t>
  </si>
  <si>
    <t>Perim Distribuidora</t>
  </si>
  <si>
    <t>27 3060-4917</t>
  </si>
  <si>
    <t>NF 6507</t>
  </si>
  <si>
    <t>projeto tenis na lagoa</t>
  </si>
  <si>
    <t>21 98573-3622</t>
  </si>
  <si>
    <t>projeto tenis na lagoa1</t>
  </si>
  <si>
    <t>projeto tenis na lagoa2</t>
  </si>
  <si>
    <t>projeto tenis na lagoa3</t>
  </si>
  <si>
    <t>projeto tenis na lagoa4</t>
  </si>
  <si>
    <t>NF 6534</t>
  </si>
  <si>
    <t xml:space="preserve">Paulo Polimento </t>
  </si>
  <si>
    <t xml:space="preserve"> 11 98988-9300</t>
  </si>
  <si>
    <t>NF 6544</t>
  </si>
  <si>
    <t>Superdata Juazeiro 2</t>
  </si>
  <si>
    <t>Ivan Lira</t>
  </si>
  <si>
    <t>Wbsbrazil</t>
  </si>
  <si>
    <t xml:space="preserve"> 85 8776-0551</t>
  </si>
  <si>
    <t>localfit 2</t>
  </si>
  <si>
    <t>61 8200-8187</t>
  </si>
  <si>
    <t>NF 6619</t>
  </si>
  <si>
    <t xml:space="preserve">Angelica </t>
  </si>
  <si>
    <t>Angelica</t>
  </si>
  <si>
    <t>11 91191-2626</t>
  </si>
  <si>
    <t>NF 6545</t>
  </si>
  <si>
    <t>LVL Hospitalar</t>
  </si>
  <si>
    <t>Reginaldo</t>
  </si>
  <si>
    <t>11 98336-6309</t>
  </si>
  <si>
    <t>espaço Julliana Moreira *</t>
  </si>
  <si>
    <t>21 97259-1008</t>
  </si>
  <si>
    <t>SUL AIR PACOTE JB</t>
  </si>
  <si>
    <t>NF 6564</t>
  </si>
  <si>
    <t>Carvalho Pinturas</t>
  </si>
  <si>
    <t>Nelson Carvalhor</t>
  </si>
  <si>
    <t>16 98119-8945</t>
  </si>
  <si>
    <t>Coonecta Copebens1 *</t>
  </si>
  <si>
    <t xml:space="preserve"> 51 8464-0108</t>
  </si>
  <si>
    <t>Coonecta Copebens 2</t>
  </si>
  <si>
    <t>NF 6533</t>
  </si>
  <si>
    <t xml:space="preserve">Fabio Medina </t>
  </si>
  <si>
    <t>Fabio Medina</t>
  </si>
  <si>
    <t>11 99619-4771</t>
  </si>
  <si>
    <t>NF 6660</t>
  </si>
  <si>
    <t xml:space="preserve">stel pagamentos </t>
  </si>
  <si>
    <t>31 9612-2419</t>
  </si>
  <si>
    <t>NF 6546</t>
  </si>
  <si>
    <t xml:space="preserve">Autoescola Jockey </t>
  </si>
  <si>
    <t>Rosemary</t>
  </si>
  <si>
    <t xml:space="preserve"> 86 8167-9155</t>
  </si>
  <si>
    <t>NF 6549</t>
  </si>
  <si>
    <t>Vilhena Calçados</t>
  </si>
  <si>
    <t xml:space="preserve">Angelita </t>
  </si>
  <si>
    <t>69 9318-1522</t>
  </si>
  <si>
    <t>J&amp;J MOVECAR</t>
  </si>
  <si>
    <t xml:space="preserve"> 11 96490-9116</t>
  </si>
  <si>
    <t>NF 6547</t>
  </si>
  <si>
    <t>Altavia Conexão</t>
  </si>
  <si>
    <t>27 99948-0428</t>
  </si>
  <si>
    <t>Débora Corretora *</t>
  </si>
  <si>
    <t>35 9800-2408</t>
  </si>
  <si>
    <t>NF 6560</t>
  </si>
  <si>
    <t>Cestas Balaio de Gato 2</t>
  </si>
  <si>
    <t>NF 6559</t>
  </si>
  <si>
    <t>Mega Fyber Nordeste</t>
  </si>
  <si>
    <t>82 8857-6610</t>
  </si>
  <si>
    <t>DoGato PetShop</t>
  </si>
  <si>
    <t xml:space="preserve"> 66 9939-1072</t>
  </si>
  <si>
    <t>NF 6580</t>
  </si>
  <si>
    <t>BAZAR BENEFICIENTE</t>
  </si>
  <si>
    <t>SIMONE</t>
  </si>
  <si>
    <t>11 94874-8500</t>
  </si>
  <si>
    <t>Tayla🌺</t>
  </si>
  <si>
    <t>18 98143-9645</t>
  </si>
  <si>
    <t>NF 6555</t>
  </si>
  <si>
    <t xml:space="preserve"> Hotel do Tio Dino </t>
  </si>
  <si>
    <t xml:space="preserve"> Hotel do Tio Dino</t>
  </si>
  <si>
    <t>16 99972-9217</t>
  </si>
  <si>
    <t>NF 6582</t>
  </si>
  <si>
    <t>AVS ASSISTENCIA</t>
  </si>
  <si>
    <t>45 9849-1307</t>
  </si>
  <si>
    <t>Açougue &amp; Cia Glorioso FLOW</t>
  </si>
  <si>
    <t>48 9974-8158</t>
  </si>
  <si>
    <t>NF 6584</t>
  </si>
  <si>
    <t>AC TOUR ESPANHOL (pagar 24/11)</t>
  </si>
  <si>
    <t>ADALBERTO</t>
  </si>
  <si>
    <t>47 9105-2219</t>
  </si>
  <si>
    <t>AC TOUR PORTUGUES</t>
  </si>
  <si>
    <t>NF 6603</t>
  </si>
  <si>
    <t>unishop 2</t>
  </si>
  <si>
    <t>hélio jesus</t>
  </si>
  <si>
    <t xml:space="preserve"> 75 9159-0013</t>
  </si>
  <si>
    <t>grupocaltech</t>
  </si>
  <si>
    <t>11 98748-0161</t>
  </si>
  <si>
    <t>KOMBOX *</t>
  </si>
  <si>
    <t>LEILA</t>
  </si>
  <si>
    <t>62 9288-7548</t>
  </si>
  <si>
    <t>NF 6605</t>
  </si>
  <si>
    <t>chinelos personalizados maraligia</t>
  </si>
  <si>
    <t>maraligia</t>
  </si>
  <si>
    <t xml:space="preserve"> 18 99813-6412</t>
  </si>
  <si>
    <t>NF 6553</t>
  </si>
  <si>
    <t>Morais Service</t>
  </si>
  <si>
    <t xml:space="preserve">Douglas </t>
  </si>
  <si>
    <t>64 9228-3019</t>
  </si>
  <si>
    <t>NF-6550</t>
  </si>
  <si>
    <t xml:space="preserve">casa da industria sinal de 50,00 foi pix </t>
  </si>
  <si>
    <t>cristiano</t>
  </si>
  <si>
    <t xml:space="preserve"> 31 9892-1070</t>
  </si>
  <si>
    <t xml:space="preserve">bhmob </t>
  </si>
  <si>
    <t xml:space="preserve">josé </t>
  </si>
  <si>
    <t>31 8823-8987</t>
  </si>
  <si>
    <t>NF 6552</t>
  </si>
  <si>
    <t>Acessar Andaimes</t>
  </si>
  <si>
    <t>Wilson</t>
  </si>
  <si>
    <t>31 9742-0505</t>
  </si>
  <si>
    <t>Engenheiro Fábio Duarte</t>
  </si>
  <si>
    <t>21 99843-8130</t>
  </si>
  <si>
    <t>Pet World *</t>
  </si>
  <si>
    <t xml:space="preserve"> 96 9114-5078</t>
  </si>
  <si>
    <t>farmácia popular 1</t>
  </si>
  <si>
    <t>carlos</t>
  </si>
  <si>
    <t xml:space="preserve"> 87 9811-0112</t>
  </si>
  <si>
    <t xml:space="preserve">Leandra Moreira </t>
  </si>
  <si>
    <t>Leandra Moreira</t>
  </si>
  <si>
    <t>11 97278-3456</t>
  </si>
  <si>
    <t>NF 6570</t>
  </si>
  <si>
    <t>UAICUP eventos</t>
  </si>
  <si>
    <t>35 9710-9308</t>
  </si>
  <si>
    <t>NF 6556</t>
  </si>
  <si>
    <t xml:space="preserve"> Premier Gás </t>
  </si>
  <si>
    <t>Carla Herrig</t>
  </si>
  <si>
    <t>44 9155-1307</t>
  </si>
  <si>
    <t>KOMBAT</t>
  </si>
  <si>
    <t>Amauri</t>
  </si>
  <si>
    <t>12 98823-5655</t>
  </si>
  <si>
    <t>KOMBAT 1</t>
  </si>
  <si>
    <t>KOMBAT 2</t>
  </si>
  <si>
    <t>KOMBAT 3</t>
  </si>
  <si>
    <t>Giovanna</t>
  </si>
  <si>
    <t>KOMBAT 4</t>
  </si>
  <si>
    <t>ion banda larga</t>
  </si>
  <si>
    <t>Alaelson Tatsch</t>
  </si>
  <si>
    <t>96 9129-0375</t>
  </si>
  <si>
    <t>Gás Solução</t>
  </si>
  <si>
    <t>64 9271-4099</t>
  </si>
  <si>
    <t>NF 6622</t>
  </si>
  <si>
    <t xml:space="preserve">bixu </t>
  </si>
  <si>
    <t>bixu</t>
  </si>
  <si>
    <t xml:space="preserve"> 12 99760-0507</t>
  </si>
  <si>
    <t>NF 6561</t>
  </si>
  <si>
    <t>Djalma</t>
  </si>
  <si>
    <t>34 9630-1017</t>
  </si>
  <si>
    <t>NF 6562</t>
  </si>
  <si>
    <t>Edição audio</t>
  </si>
  <si>
    <t>Cred Money (locução)</t>
  </si>
  <si>
    <t>22 99810-8761</t>
  </si>
  <si>
    <t>Jardim Escola Pimentinha</t>
  </si>
  <si>
    <t xml:space="preserve"> 22 98100-2756</t>
  </si>
  <si>
    <t>NF 6624</t>
  </si>
  <si>
    <t>mágic tom</t>
  </si>
  <si>
    <t xml:space="preserve">marcos </t>
  </si>
  <si>
    <t>11 98917-6876</t>
  </si>
  <si>
    <t xml:space="preserve">GDF Móveis </t>
  </si>
  <si>
    <t>tamires</t>
  </si>
  <si>
    <t>11 99979-3532</t>
  </si>
  <si>
    <t>Container Baby &amp; Kids</t>
  </si>
  <si>
    <t>vanessa</t>
  </si>
  <si>
    <t>65 9812-0759</t>
  </si>
  <si>
    <t xml:space="preserve">Empresa bermas 2 VIA </t>
  </si>
  <si>
    <t xml:space="preserve"> 85 9690-1684</t>
  </si>
  <si>
    <t>NF 6585</t>
  </si>
  <si>
    <t xml:space="preserve">DEGUSTA AÇAI </t>
  </si>
  <si>
    <t>54 9669-3703</t>
  </si>
  <si>
    <t>NF 6649</t>
  </si>
  <si>
    <t>panificadora vargas</t>
  </si>
  <si>
    <t>62 8427-6326</t>
  </si>
  <si>
    <t>NF 6563</t>
  </si>
  <si>
    <t>Constru Meneghel (vai pagar 25/11)</t>
  </si>
  <si>
    <t>Bruna Reche</t>
  </si>
  <si>
    <t>14 99645-2141</t>
  </si>
  <si>
    <t>NF 6571</t>
  </si>
  <si>
    <t xml:space="preserve"> 51 9812-4391</t>
  </si>
  <si>
    <t xml:space="preserve"> Evolution Controle </t>
  </si>
  <si>
    <t xml:space="preserve">rogerio </t>
  </si>
  <si>
    <t>61 8515-5336</t>
  </si>
  <si>
    <t>NF 6595</t>
  </si>
  <si>
    <t xml:space="preserve">JL Corretora e Iquegami </t>
  </si>
  <si>
    <t>17 99779-1413</t>
  </si>
  <si>
    <t>NF 6586</t>
  </si>
  <si>
    <t xml:space="preserve">EGERNY OBRAS </t>
  </si>
  <si>
    <t>JONNY</t>
  </si>
  <si>
    <t>41 9729-9578</t>
  </si>
  <si>
    <t>NF 6575</t>
  </si>
  <si>
    <t>Clima Expresso</t>
  </si>
  <si>
    <t>11 94739-9297</t>
  </si>
  <si>
    <t>Luciano D'avila Pereira</t>
  </si>
  <si>
    <t>19 99365-8683</t>
  </si>
  <si>
    <t>Kioski Espeto &amp; Cia</t>
  </si>
  <si>
    <t>Cristina Faria</t>
  </si>
  <si>
    <t>11 94068-9747</t>
  </si>
  <si>
    <t>NF 6587</t>
  </si>
  <si>
    <t>CLINICA VIDA ESPORTE *</t>
  </si>
  <si>
    <t>ISRAEL</t>
  </si>
  <si>
    <t>47 8469-2888</t>
  </si>
  <si>
    <t>Doces Formas 01</t>
  </si>
  <si>
    <t>48 8496-8596</t>
  </si>
  <si>
    <t>Doces Formas 02</t>
  </si>
  <si>
    <t>NF 6588</t>
  </si>
  <si>
    <t>LUZIA MARASSATI AG CLIENTE</t>
  </si>
  <si>
    <t>14 99148-3326</t>
  </si>
  <si>
    <t>NF 6565</t>
  </si>
  <si>
    <t>Doutor Hérnia 2</t>
  </si>
  <si>
    <t>47 9177-0856</t>
  </si>
  <si>
    <t>Boutique de Pintura</t>
  </si>
  <si>
    <t xml:space="preserve"> 71 9935-6093</t>
  </si>
  <si>
    <t>NF 6566</t>
  </si>
  <si>
    <t>Janaina Lacerda</t>
  </si>
  <si>
    <t>Janaina</t>
  </si>
  <si>
    <t xml:space="preserve"> 87 8151-5510</t>
  </si>
  <si>
    <t>NF 6572</t>
  </si>
  <si>
    <t xml:space="preserve">PotyGatô </t>
  </si>
  <si>
    <t xml:space="preserve"> 34 9903-6097</t>
  </si>
  <si>
    <t>NF 6648</t>
  </si>
  <si>
    <t xml:space="preserve">compare contabilidade </t>
  </si>
  <si>
    <t>carlos magalhães</t>
  </si>
  <si>
    <t>81 9282-3618</t>
  </si>
  <si>
    <t>Kanandes Viagens</t>
  </si>
  <si>
    <t>92 8164-3795</t>
  </si>
  <si>
    <t>NF 6567</t>
  </si>
  <si>
    <t xml:space="preserve">Cegep Contábil </t>
  </si>
  <si>
    <t>Nilciclea</t>
  </si>
  <si>
    <t>92 9406-1114</t>
  </si>
  <si>
    <t>NF 6593</t>
  </si>
  <si>
    <t>DELTA POWE</t>
  </si>
  <si>
    <t xml:space="preserve">Vanessa </t>
  </si>
  <si>
    <t>11 98090-9449</t>
  </si>
  <si>
    <t>NF 6576</t>
  </si>
  <si>
    <t>Clube Moeda de Troca</t>
  </si>
  <si>
    <t>34 8405-2027</t>
  </si>
  <si>
    <t>NF 6568</t>
  </si>
  <si>
    <t>Probike (24/11) *</t>
  </si>
  <si>
    <t>Roberto Alves</t>
  </si>
  <si>
    <t>71 9265-0016</t>
  </si>
  <si>
    <t>PAREJA ELETRICA</t>
  </si>
  <si>
    <t>FABRICIO</t>
  </si>
  <si>
    <t>44 9962-5676</t>
  </si>
  <si>
    <t>NF 6589</t>
  </si>
  <si>
    <t>DONATELLO PIZZA *</t>
  </si>
  <si>
    <t>SIDNEI</t>
  </si>
  <si>
    <t xml:space="preserve"> 47 8911-8872</t>
  </si>
  <si>
    <t>NF 6601</t>
  </si>
  <si>
    <t>Colégio Vitória</t>
  </si>
  <si>
    <t>88 9424-4202</t>
  </si>
  <si>
    <t>Balão Mágico</t>
  </si>
  <si>
    <t>75 9999-8168</t>
  </si>
  <si>
    <t>NF 6590</t>
  </si>
  <si>
    <t>ESCOLA FLORA</t>
  </si>
  <si>
    <t>DEISE</t>
  </si>
  <si>
    <t>71 8607-1994</t>
  </si>
  <si>
    <t xml:space="preserve">Botanic’s Glow Personalização </t>
  </si>
  <si>
    <t>Mari Gás!</t>
  </si>
  <si>
    <t>vanderson</t>
  </si>
  <si>
    <t>85 8905-2026</t>
  </si>
  <si>
    <t>NF 6569</t>
  </si>
  <si>
    <t>Mercado Farias</t>
  </si>
  <si>
    <t>Tiago</t>
  </si>
  <si>
    <t>51 8033-8256</t>
  </si>
  <si>
    <t>Drogaria Total de Américo 3</t>
  </si>
  <si>
    <t>16 99741-6307</t>
  </si>
  <si>
    <t>Adelia (fotos)</t>
  </si>
  <si>
    <t>22 99795-3226</t>
  </si>
  <si>
    <t xml:space="preserve"> Supermercado Vales *</t>
  </si>
  <si>
    <t xml:space="preserve">Claudia </t>
  </si>
  <si>
    <t xml:space="preserve"> 48 9860-4489</t>
  </si>
  <si>
    <t>NF 6599</t>
  </si>
  <si>
    <t>Esteio Steak</t>
  </si>
  <si>
    <t>Eder</t>
  </si>
  <si>
    <t>11 97239-1034</t>
  </si>
  <si>
    <t>NF 6598</t>
  </si>
  <si>
    <t>Tudo de Bom sorveteria</t>
  </si>
  <si>
    <t>Bruno</t>
  </si>
  <si>
    <t>66 9636-5661</t>
  </si>
  <si>
    <t>NF 6591</t>
  </si>
  <si>
    <t>EMPORIO SS</t>
  </si>
  <si>
    <t>SILVANIO</t>
  </si>
  <si>
    <t>87 9948-4140</t>
  </si>
  <si>
    <t>Teatro Sem Lona</t>
  </si>
  <si>
    <t>44 9806-4767</t>
  </si>
  <si>
    <t>NF 6600</t>
  </si>
  <si>
    <t xml:space="preserve"> Grupo Aistec</t>
  </si>
  <si>
    <t>81 8849-0116</t>
  </si>
  <si>
    <t>NF 6583</t>
  </si>
  <si>
    <t>Drogaria Cristo Rei</t>
  </si>
  <si>
    <t>38 9907-7240</t>
  </si>
  <si>
    <t>Pizzaria Alemão</t>
  </si>
  <si>
    <t>Jorge</t>
  </si>
  <si>
    <t>85 9642-3337</t>
  </si>
  <si>
    <t>curiaonlinedobrasil ag cliente</t>
  </si>
  <si>
    <t>curiaonlinedobrasil</t>
  </si>
  <si>
    <t>44 9132-0366</t>
  </si>
  <si>
    <t xml:space="preserve">farmácia popular 2 </t>
  </si>
  <si>
    <t>NF 6613</t>
  </si>
  <si>
    <t>personalização</t>
  </si>
  <si>
    <t>Vandic Personalização</t>
  </si>
  <si>
    <t>Vandic</t>
  </si>
  <si>
    <t>84 8842-7651</t>
  </si>
  <si>
    <t>NÁUTICO UNIÃO 20 *</t>
  </si>
  <si>
    <t>Jota</t>
  </si>
  <si>
    <t>81 9126-3737</t>
  </si>
  <si>
    <t>NF 6636</t>
  </si>
  <si>
    <t>THYAGO MONTEIRO *</t>
  </si>
  <si>
    <t>THYAGO</t>
  </si>
  <si>
    <t>82 8703-4219</t>
  </si>
  <si>
    <t>NF 6614</t>
  </si>
  <si>
    <t>Better Pão de Queijo</t>
  </si>
  <si>
    <t>Camilla</t>
  </si>
  <si>
    <t>11 93397-3088</t>
  </si>
  <si>
    <t>Ninas &amp; Ninos</t>
  </si>
  <si>
    <t>61 8175-2144</t>
  </si>
  <si>
    <t>LogBio</t>
  </si>
  <si>
    <t>71 9141-8668</t>
  </si>
  <si>
    <t xml:space="preserve"> Barbearia e Studio Nilson</t>
  </si>
  <si>
    <t>Nilson</t>
  </si>
  <si>
    <t>19 98215-7325</t>
  </si>
  <si>
    <t>NF 6602</t>
  </si>
  <si>
    <t>Sara Auto Center</t>
  </si>
  <si>
    <t>Alexandro</t>
  </si>
  <si>
    <t>73 9924-1770</t>
  </si>
  <si>
    <t>Grupo Acolher</t>
  </si>
  <si>
    <t>15 99811-9088</t>
  </si>
  <si>
    <t>NF 6581</t>
  </si>
  <si>
    <t>Fábio Barboni</t>
  </si>
  <si>
    <t>Fábio</t>
  </si>
  <si>
    <t>11 93755-0809</t>
  </si>
  <si>
    <t>Vidraçaria Cristal</t>
  </si>
  <si>
    <t>66 9255-8615</t>
  </si>
  <si>
    <t>NF 6631</t>
  </si>
  <si>
    <t>Supermercado Engenho</t>
  </si>
  <si>
    <t>Evandro Maso</t>
  </si>
  <si>
    <t>47 8826-8877</t>
  </si>
  <si>
    <t>NF 6577</t>
  </si>
  <si>
    <t>faculdade faesla</t>
  </si>
  <si>
    <t>Marco</t>
  </si>
  <si>
    <t>86 8108-1976</t>
  </si>
  <si>
    <t>Tayla</t>
  </si>
  <si>
    <t>Tayla comprou  11/11</t>
  </si>
  <si>
    <t>NF 6573</t>
  </si>
  <si>
    <t>FARM LIST</t>
  </si>
  <si>
    <t>24 99939-1904</t>
  </si>
  <si>
    <t>NF 6608</t>
  </si>
  <si>
    <t>GM Empréstimos (pagar 21/11) *</t>
  </si>
  <si>
    <t>Francisco Marcos</t>
  </si>
  <si>
    <t>85 9663-9083</t>
  </si>
  <si>
    <t xml:space="preserve">rocha locadora 2 </t>
  </si>
  <si>
    <t>11 94737 1486</t>
  </si>
  <si>
    <t>NF 6661</t>
  </si>
  <si>
    <t>rastrix *</t>
  </si>
  <si>
    <t xml:space="preserve"> 91 8279-3082</t>
  </si>
  <si>
    <t>GC Sistemas</t>
  </si>
  <si>
    <t>99 8451-1904</t>
  </si>
  <si>
    <t>Joabe</t>
  </si>
  <si>
    <t>15 99187-0345</t>
  </si>
  <si>
    <t>NF 6632</t>
  </si>
  <si>
    <t xml:space="preserve"> ML Bike </t>
  </si>
  <si>
    <t>Márcio Lopes</t>
  </si>
  <si>
    <t>28 99254-5733</t>
  </si>
  <si>
    <t>NF 6633</t>
  </si>
  <si>
    <t>Educandário Gente</t>
  </si>
  <si>
    <t>Roberto</t>
  </si>
  <si>
    <t>81 8628-1292</t>
  </si>
  <si>
    <t>NeuroVida</t>
  </si>
  <si>
    <t xml:space="preserve"> 24 98816-6711</t>
  </si>
  <si>
    <t>Tayla1</t>
  </si>
  <si>
    <t>NF 6634</t>
  </si>
  <si>
    <t>Nickson Produções</t>
  </si>
  <si>
    <t>22 99769-9798</t>
  </si>
  <si>
    <t>NF 6637</t>
  </si>
  <si>
    <t>SIFAZ *</t>
  </si>
  <si>
    <t>BRANDAO</t>
  </si>
  <si>
    <t>21 96436-3372</t>
  </si>
  <si>
    <t xml:space="preserve">execute </t>
  </si>
  <si>
    <t xml:space="preserve"> 34 9911-1812</t>
  </si>
  <si>
    <t>AutoEscola JM</t>
  </si>
  <si>
    <t>Debora</t>
  </si>
  <si>
    <t>21 96551-2094</t>
  </si>
  <si>
    <t>Leandra Personalização 12/11</t>
  </si>
  <si>
    <t>Depósito Santana!</t>
  </si>
  <si>
    <t>33 9905-6854</t>
  </si>
  <si>
    <t>NF 6635</t>
  </si>
  <si>
    <t xml:space="preserve">Famiglia Bueno </t>
  </si>
  <si>
    <t>Luciana</t>
  </si>
  <si>
    <t>19 99002-0392</t>
  </si>
  <si>
    <t>NF 6654</t>
  </si>
  <si>
    <t xml:space="preserve">ESCOLA TAPERAJA </t>
  </si>
  <si>
    <t>LEIA</t>
  </si>
  <si>
    <t>44 9143-1015</t>
  </si>
  <si>
    <t>NF 6662</t>
  </si>
  <si>
    <t>smartcenter</t>
  </si>
  <si>
    <t>thiago</t>
  </si>
  <si>
    <t>11 97276-8525</t>
  </si>
  <si>
    <r>
      <rPr>
        <rFont val="Arial"/>
        <color theme="1"/>
      </rPr>
      <t xml:space="preserve">fabiola corretora </t>
    </r>
    <r>
      <rPr>
        <rFont val="Arial"/>
        <color rgb="FFFFFF00"/>
      </rPr>
      <t xml:space="preserve">(HOJE) </t>
    </r>
  </si>
  <si>
    <t>24 98806-0538</t>
  </si>
  <si>
    <t xml:space="preserve"> Ateliê Jujuba</t>
  </si>
  <si>
    <t>61 8565-9653</t>
  </si>
  <si>
    <t>NF 6650</t>
  </si>
  <si>
    <t xml:space="preserve">Barcellos Imóveis </t>
  </si>
  <si>
    <t>Iverson</t>
  </si>
  <si>
    <t xml:space="preserve"> 21 96959-3710</t>
  </si>
  <si>
    <t>Consultório da Psicologia</t>
  </si>
  <si>
    <t>62 9914-9930</t>
  </si>
  <si>
    <t>NF 6594</t>
  </si>
  <si>
    <t>Forte Telha</t>
  </si>
  <si>
    <t xml:space="preserve">Elias </t>
  </si>
  <si>
    <t>62 9979-0077</t>
  </si>
  <si>
    <t>EXCESSÃO</t>
  </si>
  <si>
    <t>New Elevator  *</t>
  </si>
  <si>
    <t>Michel Franco</t>
  </si>
  <si>
    <t>12 98180-7422</t>
  </si>
  <si>
    <t xml:space="preserve">didi piscinas </t>
  </si>
  <si>
    <t>11 99192-2595</t>
  </si>
  <si>
    <t>Fogo &amp; Brasa</t>
  </si>
  <si>
    <t>85 8873-0239</t>
  </si>
  <si>
    <t>NF 6646</t>
  </si>
  <si>
    <t>HNS Comunicação</t>
  </si>
  <si>
    <t>11 98641-5000</t>
  </si>
  <si>
    <t xml:space="preserve"> Angela Maria</t>
  </si>
  <si>
    <t>61 8358-1557</t>
  </si>
  <si>
    <t>NF 6596</t>
  </si>
  <si>
    <t>Renovo Móveis Rústicos</t>
  </si>
  <si>
    <t xml:space="preserve">Gauber </t>
  </si>
  <si>
    <t>35 8816-6773</t>
  </si>
  <si>
    <t>NF 6607</t>
  </si>
  <si>
    <t>Imponente Detail Car</t>
  </si>
  <si>
    <t xml:space="preserve"> 34 9135-1756</t>
  </si>
  <si>
    <t>NF 6604</t>
  </si>
  <si>
    <t>Sociedade Capixaba</t>
  </si>
  <si>
    <t>27 98152-1844</t>
  </si>
  <si>
    <t>NF 6638</t>
  </si>
  <si>
    <t>APARECIDA AUTO PEÇAS</t>
  </si>
  <si>
    <t>OLADIR</t>
  </si>
  <si>
    <t>47 9244-4374</t>
  </si>
  <si>
    <t>NF 6647</t>
  </si>
  <si>
    <t>Colégio Alpha</t>
  </si>
  <si>
    <t xml:space="preserve"> Felipe</t>
  </si>
  <si>
    <t>31 9909-9855</t>
  </si>
  <si>
    <t>Telhas térmicas 01</t>
  </si>
  <si>
    <t>61 9815-9540</t>
  </si>
  <si>
    <t>Telhas térmicas 02</t>
  </si>
  <si>
    <t>NF 6597</t>
  </si>
  <si>
    <t>FitMax black</t>
  </si>
  <si>
    <t xml:space="preserve">Karine </t>
  </si>
  <si>
    <t xml:space="preserve"> 41 9891-9026</t>
  </si>
  <si>
    <t>sathis</t>
  </si>
  <si>
    <t>mário</t>
  </si>
  <si>
    <t xml:space="preserve"> 61 8314-4243</t>
  </si>
  <si>
    <t>NF 6653</t>
  </si>
  <si>
    <t>D VINCI</t>
  </si>
  <si>
    <t>43 9110-6156</t>
  </si>
  <si>
    <r>
      <rPr>
        <rFont val="Arial"/>
        <color theme="1"/>
      </rPr>
      <t xml:space="preserve">sathis 1  </t>
    </r>
    <r>
      <rPr>
        <rFont val="Arial"/>
        <color rgb="FFFFFFFF"/>
      </rPr>
      <t xml:space="preserve">sexta sem falta urgente </t>
    </r>
  </si>
  <si>
    <r>
      <rPr>
        <rFont val="Arial"/>
        <color theme="1"/>
      </rPr>
      <t>sathis 2 s</t>
    </r>
    <r>
      <rPr>
        <rFont val="Arial"/>
        <color rgb="FFFFFFFF"/>
      </rPr>
      <t xml:space="preserve">exta sem falta urgente </t>
    </r>
  </si>
  <si>
    <t>NF 6655</t>
  </si>
  <si>
    <t>Ótica Teresina</t>
  </si>
  <si>
    <t>Rubinho</t>
  </si>
  <si>
    <t>86 9940-0002</t>
  </si>
  <si>
    <t>NF 6656</t>
  </si>
  <si>
    <t>Clidenor Caramalac</t>
  </si>
  <si>
    <t>Emerson</t>
  </si>
  <si>
    <t>67 9241-2145</t>
  </si>
  <si>
    <t>NF 6621</t>
  </si>
  <si>
    <t>Israel Sales *</t>
  </si>
  <si>
    <t>Israel Sales</t>
  </si>
  <si>
    <t>11 93010-8701</t>
  </si>
  <si>
    <t>Paulo De Albuquerque</t>
  </si>
  <si>
    <t>14 99695-2889</t>
  </si>
  <si>
    <t>SUL AIR JB 01</t>
  </si>
  <si>
    <t>NF 6657</t>
  </si>
  <si>
    <t>Arts Elison Morais</t>
  </si>
  <si>
    <t>Elison Morais</t>
  </si>
  <si>
    <t>98 8142-0767</t>
  </si>
  <si>
    <t xml:space="preserve">professora Ana Paula </t>
  </si>
  <si>
    <t>75 9859-0074</t>
  </si>
  <si>
    <t>Potencial Positivo</t>
  </si>
  <si>
    <t>21 98250-4724</t>
  </si>
  <si>
    <r>
      <rPr>
        <rFont val="Arial"/>
        <color theme="1"/>
      </rPr>
      <t>amor gelado 7 edição</t>
    </r>
    <r>
      <rPr>
        <rFont val="Arial"/>
        <color rgb="FFFFFFFF"/>
      </rPr>
      <t xml:space="preserve"> segunda </t>
    </r>
  </si>
  <si>
    <t>61 8442 5002</t>
  </si>
  <si>
    <t>jump tecno</t>
  </si>
  <si>
    <t xml:space="preserve">gustavo </t>
  </si>
  <si>
    <t>21 99774-5605</t>
  </si>
  <si>
    <t>MIRIA</t>
  </si>
  <si>
    <t>NF 6615</t>
  </si>
  <si>
    <t>Óptica Vitória</t>
  </si>
  <si>
    <t>14 99616-7254</t>
  </si>
  <si>
    <t>WBSBrazil 2</t>
  </si>
  <si>
    <t>85 8776-0551</t>
  </si>
  <si>
    <t>NF 6623</t>
  </si>
  <si>
    <t>ARGAPLAN</t>
  </si>
  <si>
    <t>11 96598-3338</t>
  </si>
  <si>
    <t xml:space="preserve"> Corrupião Sabido 2 - rest de 200.00</t>
  </si>
  <si>
    <t xml:space="preserve">Diferença </t>
  </si>
  <si>
    <t xml:space="preserve"> Hora do Rango</t>
  </si>
  <si>
    <t xml:space="preserve"> 66 9999-7165</t>
  </si>
  <si>
    <t>BSA VIDEO 2</t>
  </si>
  <si>
    <r>
      <rPr>
        <rFont val="Arial"/>
        <color theme="1"/>
      </rPr>
      <t xml:space="preserve">forrozeiros eventos </t>
    </r>
    <r>
      <rPr>
        <rFont val="Arial"/>
        <color rgb="FFFFFFFF"/>
      </rPr>
      <t>HOJE</t>
    </r>
  </si>
  <si>
    <t>jose evandro</t>
  </si>
  <si>
    <t>99 8405-8484</t>
  </si>
  <si>
    <t>NF 6639</t>
  </si>
  <si>
    <t>ANGELA CABELELEIRA</t>
  </si>
  <si>
    <t>31 8572-2925</t>
  </si>
  <si>
    <t>artech</t>
  </si>
  <si>
    <t xml:space="preserve">renato </t>
  </si>
  <si>
    <t>11 94046-8877</t>
  </si>
  <si>
    <t>RONALDO DIAS 3</t>
  </si>
  <si>
    <t>RONALDO DIAS 4</t>
  </si>
  <si>
    <t>NF 6645</t>
  </si>
  <si>
    <t>RIO EPI</t>
  </si>
  <si>
    <t>NF 6606</t>
  </si>
  <si>
    <t xml:space="preserve"> Condomínio Vila Del Mar</t>
  </si>
  <si>
    <t xml:space="preserve">Fernanda </t>
  </si>
  <si>
    <t xml:space="preserve"> 73 8807-9393</t>
  </si>
  <si>
    <t>Advogado Renato 2</t>
  </si>
  <si>
    <t xml:space="preserve"> 31 9708-6806</t>
  </si>
  <si>
    <t xml:space="preserve">jtsmotopecas
</t>
  </si>
  <si>
    <t xml:space="preserve">jtsmotopecas
</t>
  </si>
  <si>
    <t>21 97583-3737</t>
  </si>
  <si>
    <t>NF 6663</t>
  </si>
  <si>
    <t>RENOVA TURISMO</t>
  </si>
  <si>
    <t>VIVI</t>
  </si>
  <si>
    <t>19 99123-5545</t>
  </si>
  <si>
    <t>Startup Refrigeração</t>
  </si>
  <si>
    <t>Elicenio</t>
  </si>
  <si>
    <t>51 9735-9918</t>
  </si>
  <si>
    <t>NF 6640</t>
  </si>
  <si>
    <t>SANDRA NEUROPEDAGOGA</t>
  </si>
  <si>
    <t>SANDRA</t>
  </si>
  <si>
    <t xml:space="preserve"> 61 8418-5085</t>
  </si>
  <si>
    <t>pragex</t>
  </si>
  <si>
    <t xml:space="preserve">eduardo </t>
  </si>
  <si>
    <t xml:space="preserve"> 11 98396-6103</t>
  </si>
  <si>
    <t>Tororomba</t>
  </si>
  <si>
    <t>73 9191-1200</t>
  </si>
  <si>
    <t xml:space="preserve">ivox 1 </t>
  </si>
  <si>
    <t xml:space="preserve"> 27 99935-6567</t>
  </si>
  <si>
    <t>Contabilidade Globo</t>
  </si>
  <si>
    <t>38 9174-4276</t>
  </si>
  <si>
    <t>NF 6629</t>
  </si>
  <si>
    <t>Influencer Mel</t>
  </si>
  <si>
    <t xml:space="preserve"> Open News 1</t>
  </si>
  <si>
    <t>Yuri</t>
  </si>
  <si>
    <t xml:space="preserve"> 61 9314-0595</t>
  </si>
  <si>
    <t>Open News 2</t>
  </si>
  <si>
    <t>NF 6658</t>
  </si>
  <si>
    <t>Lojas Basílio Variedades</t>
  </si>
  <si>
    <t>Basílio</t>
  </si>
  <si>
    <t>86 8143-2319</t>
  </si>
  <si>
    <t>UNITEC</t>
  </si>
  <si>
    <t>Leonardo Pacheco</t>
  </si>
  <si>
    <t>51 9957-7962</t>
  </si>
  <si>
    <t>NF 6641</t>
  </si>
  <si>
    <t>ELIDA TERAPIA (vai pagar 26/11)</t>
  </si>
  <si>
    <t>ELIDA</t>
  </si>
  <si>
    <t>31 8808-0787</t>
  </si>
  <si>
    <t>NF 6643</t>
  </si>
  <si>
    <t>FIGUEIREDO</t>
  </si>
  <si>
    <t>35 9975-4556</t>
  </si>
  <si>
    <t>House Instalações *</t>
  </si>
  <si>
    <t>Rubens</t>
  </si>
  <si>
    <t>77 8854-1003</t>
  </si>
  <si>
    <t>NF 6695</t>
  </si>
  <si>
    <t xml:space="preserve">Evolution </t>
  </si>
  <si>
    <t>98 8728-3166</t>
  </si>
  <si>
    <t>NF 6679</t>
  </si>
  <si>
    <t>argepasi</t>
  </si>
  <si>
    <t>patrick</t>
  </si>
  <si>
    <t xml:space="preserve"> 19 98204-0308</t>
  </si>
  <si>
    <t>NF 6630</t>
  </si>
  <si>
    <t xml:space="preserve"> Centro Educacional Adonai</t>
  </si>
  <si>
    <t>Lucy</t>
  </si>
  <si>
    <t>92 8559-0539</t>
  </si>
  <si>
    <t>PDJ ESTRUTURA</t>
  </si>
  <si>
    <t>MONIQUE</t>
  </si>
  <si>
    <t>15 99828-0674</t>
  </si>
  <si>
    <t>DIAS TOP TEAM</t>
  </si>
  <si>
    <t>Armando</t>
  </si>
  <si>
    <t>48 8434-6422</t>
  </si>
  <si>
    <t>Ótica Anália Franco (vai pagar 24/11)</t>
  </si>
  <si>
    <t>Michel</t>
  </si>
  <si>
    <t>11 98112-7250</t>
  </si>
  <si>
    <t xml:space="preserve">VidaRoda </t>
  </si>
  <si>
    <t>11 95223-7644</t>
  </si>
  <si>
    <t>NF 6642</t>
  </si>
  <si>
    <t>SEHNEM TREINAMENTOS *</t>
  </si>
  <si>
    <t>KAIO</t>
  </si>
  <si>
    <t>61 99818-5004</t>
  </si>
  <si>
    <t xml:space="preserve"> Portal Paraty</t>
  </si>
  <si>
    <t>96 8141-0007</t>
  </si>
  <si>
    <t>Dino Hotel</t>
  </si>
  <si>
    <t>Gerastar Energia 1</t>
  </si>
  <si>
    <t>Guilherme</t>
  </si>
  <si>
    <t>21 99431-7528</t>
  </si>
  <si>
    <t>Gerastar Energia 2</t>
  </si>
  <si>
    <t>Gerastar Energia 3</t>
  </si>
  <si>
    <t xml:space="preserve">Glesia Costa </t>
  </si>
  <si>
    <t>Glesia Costa</t>
  </si>
  <si>
    <t xml:space="preserve"> 88 9967-2930</t>
  </si>
  <si>
    <t>SUL AIR JB 02</t>
  </si>
  <si>
    <t>Orion home</t>
  </si>
  <si>
    <t>Kayo</t>
  </si>
  <si>
    <t>17 99117-3319</t>
  </si>
  <si>
    <t>NF 6651</t>
  </si>
  <si>
    <t>Uchoa Rastreamento (vai pagar 25/11)</t>
  </si>
  <si>
    <t xml:space="preserve">André </t>
  </si>
  <si>
    <t>85 9997-4408</t>
  </si>
  <si>
    <t>rodrigo balcão dos militares</t>
  </si>
  <si>
    <t xml:space="preserve"> 21 98288-1294</t>
  </si>
  <si>
    <t xml:space="preserve">Vidro e Arte </t>
  </si>
  <si>
    <t>15 98811-0406</t>
  </si>
  <si>
    <t xml:space="preserve"> Rei das Lonas </t>
  </si>
  <si>
    <t>62 9220-4608</t>
  </si>
  <si>
    <t>Seu Barbeiro Gurupi</t>
  </si>
  <si>
    <t>Aguiar</t>
  </si>
  <si>
    <t>63 8159-1772</t>
  </si>
  <si>
    <t>NF 6668</t>
  </si>
  <si>
    <t>Boçardes Calçados</t>
  </si>
  <si>
    <t>Márcio</t>
  </si>
  <si>
    <t>33 9968-8112</t>
  </si>
  <si>
    <t xml:space="preserve"> RioEPI 1</t>
  </si>
  <si>
    <t>21 99912-2445</t>
  </si>
  <si>
    <t>NF 6669</t>
  </si>
  <si>
    <t xml:space="preserve">Di Fashion </t>
  </si>
  <si>
    <t>Edilene</t>
  </si>
  <si>
    <t>16 99222-0017</t>
  </si>
  <si>
    <t>NF 6659</t>
  </si>
  <si>
    <t xml:space="preserve"> Guardiões Patrimonial</t>
  </si>
  <si>
    <t xml:space="preserve"> 17 98160-9565</t>
  </si>
  <si>
    <t>NF 6670</t>
  </si>
  <si>
    <t>MD Turismo 2</t>
  </si>
  <si>
    <t>73 9954-9632</t>
  </si>
  <si>
    <t>NF 6671</t>
  </si>
  <si>
    <t>Silvia’s Hair 1</t>
  </si>
  <si>
    <t xml:space="preserve"> 86 8897-0006</t>
  </si>
  <si>
    <t>Silvia’s Hair 2</t>
  </si>
  <si>
    <t>IRFAN ag cliente</t>
  </si>
  <si>
    <t xml:space="preserve">Rodrigo </t>
  </si>
  <si>
    <t>21 98825-3050</t>
  </si>
  <si>
    <t>~Carlos China</t>
  </si>
  <si>
    <t xml:space="preserve">Carlos </t>
  </si>
  <si>
    <t>66 9912-9293</t>
  </si>
  <si>
    <t>NF 6672</t>
  </si>
  <si>
    <t xml:space="preserve"> Corretora Santana Júnior</t>
  </si>
  <si>
    <t>71 9932-3880</t>
  </si>
  <si>
    <t>Mar d’Morros flow</t>
  </si>
  <si>
    <t xml:space="preserve">aloisio </t>
  </si>
  <si>
    <t>31 8659-0108</t>
  </si>
  <si>
    <t>instituto alfa</t>
  </si>
  <si>
    <t>98 8495-0559</t>
  </si>
  <si>
    <t>NF 6667</t>
  </si>
  <si>
    <t>PORTUGAL MATERIAL CONSTRUÇAO</t>
  </si>
  <si>
    <t>PORTUGAL</t>
  </si>
  <si>
    <t>91 9331-8117</t>
  </si>
  <si>
    <t xml:space="preserve">NEUSA AG CLIENTE </t>
  </si>
  <si>
    <t>34 9708-1208</t>
  </si>
  <si>
    <t>Human Care</t>
  </si>
  <si>
    <t>45 9920-6576</t>
  </si>
  <si>
    <t>Beabá do Dindin 12</t>
  </si>
  <si>
    <t>Beabá do Dindin 13</t>
  </si>
  <si>
    <t>12 98486-7577</t>
  </si>
  <si>
    <t>Beabá do Dindin 14</t>
  </si>
  <si>
    <t>13 98486-7577</t>
  </si>
  <si>
    <t>Beabá do Dindin 15</t>
  </si>
  <si>
    <t>14 98486-7577</t>
  </si>
  <si>
    <t>Decoratto moveis</t>
  </si>
  <si>
    <t>Donatto</t>
  </si>
  <si>
    <t>22 97405-5816</t>
  </si>
  <si>
    <t>lu nachado 3 3d</t>
  </si>
  <si>
    <t>21 97233-3476</t>
  </si>
  <si>
    <t>lu machado 4 3d</t>
  </si>
  <si>
    <t>NF 6685</t>
  </si>
  <si>
    <t xml:space="preserve">Aura Fit </t>
  </si>
  <si>
    <t>Euslan</t>
  </si>
  <si>
    <t>61 8218-7476</t>
  </si>
  <si>
    <t>portfólio</t>
  </si>
  <si>
    <t>Pousada beira lago 1</t>
  </si>
  <si>
    <t>Pousada beira lago</t>
  </si>
  <si>
    <t>14 99765-5085</t>
  </si>
  <si>
    <t xml:space="preserve"> Nova Terra *</t>
  </si>
  <si>
    <t>62 8163-2746</t>
  </si>
  <si>
    <t>Doutor Ricardo Tucco</t>
  </si>
  <si>
    <t>62 9247-8778</t>
  </si>
  <si>
    <t>NF 6692</t>
  </si>
  <si>
    <t>Avenorte Alimentos</t>
  </si>
  <si>
    <t xml:space="preserve">Raimundo Braz </t>
  </si>
  <si>
    <t>69 8478-8056</t>
  </si>
  <si>
    <t>NF 6684</t>
  </si>
  <si>
    <t>Genesis Magazine 1</t>
  </si>
  <si>
    <t>Weligton</t>
  </si>
  <si>
    <t xml:space="preserve"> 11 96678-8106</t>
  </si>
  <si>
    <t>Genesis Magazine 2</t>
  </si>
  <si>
    <t>GB RESTINGA *</t>
  </si>
  <si>
    <t>FLAVIO</t>
  </si>
  <si>
    <t>51 8010-1909</t>
  </si>
  <si>
    <t>NF 6675</t>
  </si>
  <si>
    <t>Grupo da Paz</t>
  </si>
  <si>
    <t>85 8208-2120</t>
  </si>
  <si>
    <t>nf 6678</t>
  </si>
  <si>
    <t>AgnusFarma</t>
  </si>
  <si>
    <t>Noelly</t>
  </si>
  <si>
    <t>84 9460-8118</t>
  </si>
  <si>
    <t>NF 6686</t>
  </si>
  <si>
    <t>IGREJA AMIGOS DA VIDA</t>
  </si>
  <si>
    <t>JACYR</t>
  </si>
  <si>
    <t>34 9193-3808</t>
  </si>
  <si>
    <t>NF 6687</t>
  </si>
  <si>
    <t>AGUIA HOT</t>
  </si>
  <si>
    <t>ELIZEU</t>
  </si>
  <si>
    <t>81 9456-1125</t>
  </si>
  <si>
    <t>NF 6712</t>
  </si>
  <si>
    <t>Gol de Turismo</t>
  </si>
  <si>
    <t>47 9902-8445</t>
  </si>
  <si>
    <t>NQSI 1</t>
  </si>
  <si>
    <t>NF 6676</t>
  </si>
  <si>
    <t>Resistência Contábil</t>
  </si>
  <si>
    <t xml:space="preserve"> 81 9410-0846</t>
  </si>
  <si>
    <t xml:space="preserve">Cafe com Dança </t>
  </si>
  <si>
    <t xml:space="preserve">Welbert </t>
  </si>
  <si>
    <t>31 9172-5100</t>
  </si>
  <si>
    <t>NF 6733</t>
  </si>
  <si>
    <t>mg ecológicos</t>
  </si>
  <si>
    <t>marcos</t>
  </si>
  <si>
    <t>82 9909-1076</t>
  </si>
  <si>
    <t>NF 6677</t>
  </si>
  <si>
    <t xml:space="preserve">Microdata </t>
  </si>
  <si>
    <t xml:space="preserve"> 33 9932-7787</t>
  </si>
  <si>
    <t>NF 6689</t>
  </si>
  <si>
    <t>BANANADA NATURAL</t>
  </si>
  <si>
    <t>11 99744-4707</t>
  </si>
  <si>
    <t>NF 6683</t>
  </si>
  <si>
    <t xml:space="preserve">Escola Modelo </t>
  </si>
  <si>
    <t>75 3632-2395</t>
  </si>
  <si>
    <t>NF 6680</t>
  </si>
  <si>
    <t>marcos de paula eventos</t>
  </si>
  <si>
    <t xml:space="preserve">Marcos </t>
  </si>
  <si>
    <t>17 98158-2099</t>
  </si>
  <si>
    <t>Horizonte Store</t>
  </si>
  <si>
    <t>19 99963-6171</t>
  </si>
  <si>
    <t>Luci</t>
  </si>
  <si>
    <t>11 95390-9697</t>
  </si>
  <si>
    <t>EASY WAY REMOVALS</t>
  </si>
  <si>
    <t>7494 039341</t>
  </si>
  <si>
    <t>FARM LIST 1</t>
  </si>
  <si>
    <t>instituto alfa 1 3d urgente</t>
  </si>
  <si>
    <t xml:space="preserve">instituto alfa 2 3d urgente </t>
  </si>
  <si>
    <t>rodrigo balcão dos militares 1 segunda</t>
  </si>
  <si>
    <t>rodrigo balcão dos militares 2</t>
  </si>
  <si>
    <t>rodrigo balcão dos militares 3</t>
  </si>
  <si>
    <t>MeuAP 360 *</t>
  </si>
  <si>
    <t xml:space="preserve"> 11 95578-0404</t>
  </si>
  <si>
    <t>NF 6698</t>
  </si>
  <si>
    <t>EAD Das Quebradas</t>
  </si>
  <si>
    <t xml:space="preserve"> 11 99827-1774</t>
  </si>
  <si>
    <t>Atitude Mídia **</t>
  </si>
  <si>
    <t>Kelson</t>
  </si>
  <si>
    <t>69 9379-3036</t>
  </si>
  <si>
    <t>NF 6681</t>
  </si>
  <si>
    <t xml:space="preserve">Menina VEst </t>
  </si>
  <si>
    <t>11 98191-9626</t>
  </si>
  <si>
    <t xml:space="preserve"> Mix Proteção **</t>
  </si>
  <si>
    <t xml:space="preserve"> 82 9660-6080</t>
  </si>
  <si>
    <t>SJC Bionergia 35</t>
  </si>
  <si>
    <t xml:space="preserve">Evelyn </t>
  </si>
  <si>
    <t xml:space="preserve"> 64 8107-0139</t>
  </si>
  <si>
    <t>João Fernando</t>
  </si>
  <si>
    <t>16 99153-0204</t>
  </si>
  <si>
    <t>Colegio abczinho</t>
  </si>
  <si>
    <t>shirley</t>
  </si>
  <si>
    <t>61 8432-0575</t>
  </si>
  <si>
    <t>NF 6682</t>
  </si>
  <si>
    <t xml:space="preserve"> Resenha do Eder **</t>
  </si>
  <si>
    <t>92 9129-8311</t>
  </si>
  <si>
    <t>NF 6706</t>
  </si>
  <si>
    <t>eduardo fernandez</t>
  </si>
  <si>
    <t>11 99896-3542</t>
  </si>
  <si>
    <t>NF 6665</t>
  </si>
  <si>
    <t>OLIVEIRA MAGAZINE</t>
  </si>
  <si>
    <t>94 9259-0879</t>
  </si>
  <si>
    <t>NF 6693</t>
  </si>
  <si>
    <t xml:space="preserve"> Bar e Restaurante do Edson</t>
  </si>
  <si>
    <t xml:space="preserve"> 21 98844-1195</t>
  </si>
  <si>
    <t>NF 6690</t>
  </si>
  <si>
    <t>MARTINS AGRICOLA</t>
  </si>
  <si>
    <t>JOAO RICARDO</t>
  </si>
  <si>
    <t>NF 6691</t>
  </si>
  <si>
    <t>QUITANDINHA SELF</t>
  </si>
  <si>
    <t>SERGIO</t>
  </si>
  <si>
    <t>75 9132-6116</t>
  </si>
  <si>
    <t>NF 6720</t>
  </si>
  <si>
    <r>
      <rPr>
        <rFont val="Arial"/>
        <color theme="1"/>
      </rPr>
      <t xml:space="preserve">Alex Pasdos </t>
    </r>
    <r>
      <rPr>
        <rFont val="Arial"/>
        <color rgb="FFFFFF00"/>
      </rPr>
      <t>URGENTE</t>
    </r>
  </si>
  <si>
    <t>31 9420-1413</t>
  </si>
  <si>
    <t>NF 6699</t>
  </si>
  <si>
    <t>Kriarty Cortinas  *</t>
  </si>
  <si>
    <t>Wesley</t>
  </si>
  <si>
    <t>17 99717-0602</t>
  </si>
  <si>
    <t>Meraldo Sá(ag. aprovar personagem)</t>
  </si>
  <si>
    <t>Cleiton</t>
  </si>
  <si>
    <t>65 9651-7179</t>
  </si>
  <si>
    <t>NF 6696</t>
  </si>
  <si>
    <t xml:space="preserve"> FitMax.black 2</t>
  </si>
  <si>
    <t>41 9891-9026</t>
  </si>
  <si>
    <t>JOHNNY ADESTRAMENTO</t>
  </si>
  <si>
    <t>Johny</t>
  </si>
  <si>
    <t xml:space="preserve"> 31 8629-0741</t>
  </si>
  <si>
    <t>NF 6709</t>
  </si>
  <si>
    <t>Angel Eventos (vai pagar 27/11) **</t>
  </si>
  <si>
    <t xml:space="preserve"> 11 91441-6061</t>
  </si>
  <si>
    <t>Arena SniperBets</t>
  </si>
  <si>
    <t>Leonardo</t>
  </si>
  <si>
    <t>62 9462-1487</t>
  </si>
  <si>
    <t>site</t>
  </si>
  <si>
    <t>Reformar Climatização pago restante  08/01</t>
  </si>
  <si>
    <t>Reformar Climatização</t>
  </si>
  <si>
    <t>51 7400-1211</t>
  </si>
  <si>
    <t>NF 6694</t>
  </si>
  <si>
    <t xml:space="preserve"> Camisa10FC</t>
  </si>
  <si>
    <t>11 94792-8105</t>
  </si>
  <si>
    <t>f</t>
  </si>
  <si>
    <t>NF 6688</t>
  </si>
  <si>
    <t>Thomas e Tedy</t>
  </si>
  <si>
    <t>Josué</t>
  </si>
  <si>
    <t>99 9204-8411</t>
  </si>
  <si>
    <t>verdurao goiano</t>
  </si>
  <si>
    <t>Aparecido</t>
  </si>
  <si>
    <t>77 9803-9103</t>
  </si>
  <si>
    <t>NF 6697</t>
  </si>
  <si>
    <t xml:space="preserve">Colégio Palavras de Amor </t>
  </si>
  <si>
    <t>65 9982-9047</t>
  </si>
  <si>
    <t>Colégio Palavras de Amor POST</t>
  </si>
  <si>
    <t xml:space="preserve">magda semijóias 2 </t>
  </si>
  <si>
    <t>deise</t>
  </si>
  <si>
    <t>93 8407-2845</t>
  </si>
  <si>
    <t>NF 6710</t>
  </si>
  <si>
    <t xml:space="preserve">WS Pedreiro de Reformas </t>
  </si>
  <si>
    <t>Wagner Suzar</t>
  </si>
  <si>
    <t>71 8382-0541</t>
  </si>
  <si>
    <t>NF 6715</t>
  </si>
  <si>
    <t>AAMEI</t>
  </si>
  <si>
    <t>Diogo Fernandes</t>
  </si>
  <si>
    <t>34 9198-4788</t>
  </si>
  <si>
    <t>NF 6714</t>
  </si>
  <si>
    <t>Sun Cred</t>
  </si>
  <si>
    <t>~Matheus José</t>
  </si>
  <si>
    <t>35 8828-3632</t>
  </si>
  <si>
    <t xml:space="preserve">NicPharma </t>
  </si>
  <si>
    <t>19 99710-4163</t>
  </si>
  <si>
    <t xml:space="preserve">Silveira pintura </t>
  </si>
  <si>
    <t>silveira</t>
  </si>
  <si>
    <t>51 9660-2247</t>
  </si>
  <si>
    <t xml:space="preserve"> ILOA Residence **</t>
  </si>
  <si>
    <t>79 8846-8190</t>
  </si>
  <si>
    <t>NF 6711</t>
  </si>
  <si>
    <t>Cida Spósito</t>
  </si>
  <si>
    <t>Cida</t>
  </si>
  <si>
    <t>33 8847-3843</t>
  </si>
  <si>
    <t>CLIERO Radiologia</t>
  </si>
  <si>
    <t>Maria Clara</t>
  </si>
  <si>
    <t>31 8827-1184</t>
  </si>
  <si>
    <t xml:space="preserve">Dino Hotel 2 </t>
  </si>
  <si>
    <t>NF 6701</t>
  </si>
  <si>
    <t>DENIS BICICLETARIA</t>
  </si>
  <si>
    <t>DENIS</t>
  </si>
  <si>
    <t xml:space="preserve"> 34 9694-5358</t>
  </si>
  <si>
    <t>Dino Hotel 3</t>
  </si>
  <si>
    <t>Seanutri 3</t>
  </si>
  <si>
    <t xml:space="preserve">Ana Carla </t>
  </si>
  <si>
    <t xml:space="preserve"> 21 97373-6299</t>
  </si>
  <si>
    <t>RODRIGO MONTIN CORRETOR</t>
  </si>
  <si>
    <t>11 98126-3661</t>
  </si>
  <si>
    <t xml:space="preserve"> BR Pisos  1</t>
  </si>
  <si>
    <t>Adriely</t>
  </si>
  <si>
    <t xml:space="preserve"> 11 93775-5400</t>
  </si>
  <si>
    <t xml:space="preserve">  BR Pisos  2</t>
  </si>
  <si>
    <t xml:space="preserve"> BR Pisos  3</t>
  </si>
  <si>
    <t xml:space="preserve">Ana Paulla Lopes BLACK </t>
  </si>
  <si>
    <t>Ana Paulla Lopes</t>
  </si>
  <si>
    <t xml:space="preserve"> 11 94798-5485</t>
  </si>
  <si>
    <t>clube amigos da dança</t>
  </si>
  <si>
    <t xml:space="preserve"> 11 97567-5913</t>
  </si>
  <si>
    <t>NF 6716</t>
  </si>
  <si>
    <t>NS Entrevistas</t>
  </si>
  <si>
    <t>Nelson Santos</t>
  </si>
  <si>
    <t>47 8498-5155</t>
  </si>
  <si>
    <t>NF 6717</t>
  </si>
  <si>
    <t>WS Auto Peças</t>
  </si>
  <si>
    <t>Welington</t>
  </si>
  <si>
    <t>62 9514-3189</t>
  </si>
  <si>
    <t>NF 6718</t>
  </si>
  <si>
    <t>WS Auto Peças/Edição</t>
  </si>
  <si>
    <t>63 9514-3189</t>
  </si>
  <si>
    <t>Splash Da Teca</t>
  </si>
  <si>
    <t>21 98204-3378</t>
  </si>
  <si>
    <t xml:space="preserve">MIMADINHOS </t>
  </si>
  <si>
    <t>MIMADINHOS</t>
  </si>
  <si>
    <t>11 96959-8476</t>
  </si>
  <si>
    <t>NF 6700</t>
  </si>
  <si>
    <r>
      <rPr>
        <rFont val="Arial"/>
        <color theme="1"/>
      </rPr>
      <t>oxe confeitaria  2</t>
    </r>
    <r>
      <rPr>
        <rFont val="Arial"/>
        <color rgb="FFFFFFFF"/>
      </rPr>
      <t xml:space="preserve"> sexta black</t>
    </r>
  </si>
  <si>
    <t>79 9839-2373</t>
  </si>
  <si>
    <t>NF 6721</t>
  </si>
  <si>
    <t>Hiquimaq</t>
  </si>
  <si>
    <t xml:space="preserve">Henrique </t>
  </si>
  <si>
    <t xml:space="preserve"> 12 99163-6344</t>
  </si>
  <si>
    <t>suely reis 2</t>
  </si>
  <si>
    <t xml:space="preserve">suely reis 3 </t>
  </si>
  <si>
    <t>NF 6719</t>
  </si>
  <si>
    <t>Escolar Patrulha Kids</t>
  </si>
  <si>
    <t>Eduardo</t>
  </si>
  <si>
    <t>31 8772-4283</t>
  </si>
  <si>
    <t>EMPILOC</t>
  </si>
  <si>
    <t>69 9280-1218</t>
  </si>
  <si>
    <t>Rodrigo Alcântara **</t>
  </si>
  <si>
    <t>Rodrigo Alcântara</t>
  </si>
  <si>
    <t xml:space="preserve"> 71 9940-8161</t>
  </si>
  <si>
    <r>
      <rPr>
        <rFont val="Arial"/>
        <color theme="1"/>
      </rPr>
      <t xml:space="preserve">agropouso </t>
    </r>
    <r>
      <rPr>
        <rFont val="Arial"/>
        <color rgb="FFFFFFFF"/>
      </rPr>
      <t>receber dele do dia 21 personalização</t>
    </r>
  </si>
  <si>
    <t xml:space="preserve"> 67 9907-3237</t>
  </si>
  <si>
    <t>NF 6708</t>
  </si>
  <si>
    <t>edgar oliveira</t>
  </si>
  <si>
    <t xml:space="preserve"> 24 99948-1361</t>
  </si>
  <si>
    <t xml:space="preserve">~Rodolfo Marcilio </t>
  </si>
  <si>
    <t>~Rodolfo Marcilio</t>
  </si>
  <si>
    <t>31 9246-2531</t>
  </si>
  <si>
    <t>EcoAds 6</t>
  </si>
  <si>
    <t>Edson Carlos</t>
  </si>
  <si>
    <t>12 99787-8004</t>
  </si>
  <si>
    <t>EcoAds 7</t>
  </si>
  <si>
    <t>EcoAds 8</t>
  </si>
  <si>
    <t xml:space="preserve">Caio Gonçalves URGENTE </t>
  </si>
  <si>
    <t xml:space="preserve">CAIO </t>
  </si>
  <si>
    <t xml:space="preserve"> 85 9675-0120</t>
  </si>
  <si>
    <t>Jukapersonal **</t>
  </si>
  <si>
    <t>Jukapersonal</t>
  </si>
  <si>
    <t>11 98349-4036</t>
  </si>
  <si>
    <t xml:space="preserve"> Bioklein 2</t>
  </si>
  <si>
    <t>m.a.s.energiasolar 2</t>
  </si>
  <si>
    <t>51 9825-0683</t>
  </si>
  <si>
    <t>terra verde **</t>
  </si>
  <si>
    <t xml:space="preserve"> 77 9979-5333</t>
  </si>
  <si>
    <t>NF 6722</t>
  </si>
  <si>
    <t>Neotech Net</t>
  </si>
  <si>
    <t>77 9969-1180</t>
  </si>
  <si>
    <t>NF 6703</t>
  </si>
  <si>
    <t>Escola Falcone</t>
  </si>
  <si>
    <t>Robinson</t>
  </si>
  <si>
    <t>81 9208-2437</t>
  </si>
  <si>
    <t>Santos Eletromóveis</t>
  </si>
  <si>
    <t>27 99829-6095</t>
  </si>
  <si>
    <t>ACV atacado</t>
  </si>
  <si>
    <t>Ney</t>
  </si>
  <si>
    <t>97 8425-9056</t>
  </si>
  <si>
    <t>Clinic Car</t>
  </si>
  <si>
    <t>37 9827-2272</t>
  </si>
  <si>
    <t>Gui Weber</t>
  </si>
  <si>
    <t>51 8123-4173</t>
  </si>
  <si>
    <t>Company Forever 1</t>
  </si>
  <si>
    <t xml:space="preserve"> 12 98217-2298</t>
  </si>
  <si>
    <t>Company Forever 2 (pago)</t>
  </si>
  <si>
    <t>DF Despachante</t>
  </si>
  <si>
    <t>11 98409-7986</t>
  </si>
  <si>
    <t>NF 6705</t>
  </si>
  <si>
    <t>qualityse</t>
  </si>
  <si>
    <t>31 7352-1648</t>
  </si>
  <si>
    <t>NF 6745</t>
  </si>
  <si>
    <t>Nissatech Serviços **</t>
  </si>
  <si>
    <t>Vagner</t>
  </si>
  <si>
    <t>21 96523-8075</t>
  </si>
  <si>
    <t>Ateliê Um Toque da Tathy</t>
  </si>
  <si>
    <t xml:space="preserve">Taty </t>
  </si>
  <si>
    <t>92 8487-9512</t>
  </si>
  <si>
    <t>NF 6707</t>
  </si>
  <si>
    <t>Simone Duarti</t>
  </si>
  <si>
    <t xml:space="preserve">Simonme </t>
  </si>
  <si>
    <t>55 8417-2527</t>
  </si>
  <si>
    <t>NF 6742</t>
  </si>
  <si>
    <t xml:space="preserve"> Brazilian Funk Show **</t>
  </si>
  <si>
    <t>Anderson</t>
  </si>
  <si>
    <t>21 98039-6076</t>
  </si>
  <si>
    <t>NF 6743</t>
  </si>
  <si>
    <t>Supergasbras</t>
  </si>
  <si>
    <t>Márcio Deister</t>
  </si>
  <si>
    <t>24 99275-8747</t>
  </si>
  <si>
    <t>Bertolazzi Soluções</t>
  </si>
  <si>
    <t>Júnior Senna</t>
  </si>
  <si>
    <t>21 99374-5780</t>
  </si>
  <si>
    <t>IVPD</t>
  </si>
  <si>
    <t>Mario</t>
  </si>
  <si>
    <t>96 9164-0306</t>
  </si>
  <si>
    <t>Tem Tudo Variedades 1</t>
  </si>
  <si>
    <t>vinicius gimenes</t>
  </si>
  <si>
    <t>22 99846-1345</t>
  </si>
  <si>
    <t>NF 6815</t>
  </si>
  <si>
    <t>pod cast papo em dia 1</t>
  </si>
  <si>
    <t xml:space="preserve"> 41 9690-1945</t>
  </si>
  <si>
    <t>hs consultoria</t>
  </si>
  <si>
    <t>11 94735-2971</t>
  </si>
  <si>
    <t>neurunkids 4</t>
  </si>
  <si>
    <t>11 99112-8773</t>
  </si>
  <si>
    <t xml:space="preserve">top green </t>
  </si>
  <si>
    <t>NF 6761</t>
  </si>
  <si>
    <t xml:space="preserve">JOSUE MOTORISTA </t>
  </si>
  <si>
    <t>JOSUE</t>
  </si>
  <si>
    <t xml:space="preserve"> 48 9131-5550</t>
  </si>
  <si>
    <t>Saude Justa</t>
  </si>
  <si>
    <t>Sabino</t>
  </si>
  <si>
    <t>11 97518-8296</t>
  </si>
  <si>
    <t>NF 6918</t>
  </si>
  <si>
    <t>CTA Seguros 1</t>
  </si>
  <si>
    <t xml:space="preserve"> 84 9653-7700</t>
  </si>
  <si>
    <t>CTA  Seguros 2</t>
  </si>
  <si>
    <t>NF 6762</t>
  </si>
  <si>
    <t>CARNES SAO GERALDO</t>
  </si>
  <si>
    <t>IVAN</t>
  </si>
  <si>
    <t>86 9472-0945</t>
  </si>
  <si>
    <t>NF 6747</t>
  </si>
  <si>
    <t xml:space="preserve"> Issy Odontologia</t>
  </si>
  <si>
    <t xml:space="preserve">Issy Jr. </t>
  </si>
  <si>
    <t>61 9629-4331</t>
  </si>
  <si>
    <t>GT Glasstec</t>
  </si>
  <si>
    <t>José Alves</t>
  </si>
  <si>
    <t>99 8558-0266</t>
  </si>
  <si>
    <t>NF 6748</t>
  </si>
  <si>
    <t>Magalhães Imóveis</t>
  </si>
  <si>
    <t>Lindomar</t>
  </si>
  <si>
    <t>54 9963-6941</t>
  </si>
  <si>
    <t xml:space="preserve">Pax Bom Jesus </t>
  </si>
  <si>
    <t>67 9838-9450</t>
  </si>
  <si>
    <t>cana dos carajas</t>
  </si>
  <si>
    <t>pamela</t>
  </si>
  <si>
    <t>91 9101-1200</t>
  </si>
  <si>
    <t>Advogado Renato 3</t>
  </si>
  <si>
    <t xml:space="preserve">jr fume </t>
  </si>
  <si>
    <t xml:space="preserve">fernando </t>
  </si>
  <si>
    <t>79 9918-1806</t>
  </si>
  <si>
    <t>NF 6713</t>
  </si>
  <si>
    <t>Alexsandro Guia</t>
  </si>
  <si>
    <t xml:space="preserve">Alexandre </t>
  </si>
  <si>
    <t>28 99989-7575</t>
  </si>
  <si>
    <t>Imigra Foundation 10</t>
  </si>
  <si>
    <t>Kelly</t>
  </si>
  <si>
    <t>Imigra Foundation 11</t>
  </si>
  <si>
    <t>OuriDriver *</t>
  </si>
  <si>
    <t xml:space="preserve"> 87 8131-6700</t>
  </si>
  <si>
    <t>Monitora Ariquemes</t>
  </si>
  <si>
    <t>Jarlei</t>
  </si>
  <si>
    <t>69 9217-2421</t>
  </si>
  <si>
    <t xml:space="preserve"> CSol Net</t>
  </si>
  <si>
    <t>Leandro</t>
  </si>
  <si>
    <t>84 8181-1776</t>
  </si>
  <si>
    <t xml:space="preserve">sm sabor </t>
  </si>
  <si>
    <t xml:space="preserve"> 49 9105-7135</t>
  </si>
  <si>
    <t>E&amp;L Internet</t>
  </si>
  <si>
    <t>Ney Pereira</t>
  </si>
  <si>
    <t>NF 6737</t>
  </si>
  <si>
    <r>
      <rPr>
        <rFont val="Arial"/>
        <color theme="1"/>
      </rPr>
      <t>agro pouso persolizção</t>
    </r>
    <r>
      <rPr>
        <rFont val="Arial"/>
        <color rgb="FFFFFF00"/>
      </rPr>
      <t xml:space="preserve"> (receber dia 19/11) </t>
    </r>
  </si>
  <si>
    <t>67 9907-3237</t>
  </si>
  <si>
    <t xml:space="preserve">Consultório da Psicologia 1 </t>
  </si>
  <si>
    <t>pod cast papo em dia 2</t>
  </si>
  <si>
    <t>Maximus Fitness</t>
  </si>
  <si>
    <t xml:space="preserve">Tayene </t>
  </si>
  <si>
    <t>91 8261-2239</t>
  </si>
  <si>
    <t>NF 6751</t>
  </si>
  <si>
    <t xml:space="preserve">Guiganet Fibra </t>
  </si>
  <si>
    <t>Flávio</t>
  </si>
  <si>
    <t>79 9821-1004</t>
  </si>
  <si>
    <t>NF 6724</t>
  </si>
  <si>
    <t>laherencia in mobiliaria 2</t>
  </si>
  <si>
    <t>laherencia in mobiliaria 3</t>
  </si>
  <si>
    <t>Basto Frutas **</t>
  </si>
  <si>
    <t>Madson</t>
  </si>
  <si>
    <t>82 9974-7173</t>
  </si>
  <si>
    <t>Bodelão Transportes</t>
  </si>
  <si>
    <t>Samuel</t>
  </si>
  <si>
    <t>14 99868-4275</t>
  </si>
  <si>
    <t>AM Tributário</t>
  </si>
  <si>
    <t xml:space="preserve"> Camila Imidio</t>
  </si>
  <si>
    <t>11 91740-4038</t>
  </si>
  <si>
    <t>NF 6763</t>
  </si>
  <si>
    <t>TRANSOLIVEIRA</t>
  </si>
  <si>
    <t>ANDERSON</t>
  </si>
  <si>
    <t>61 9148-5576</t>
  </si>
  <si>
    <t>NF 6754</t>
  </si>
  <si>
    <t>CLUBE ECO INVEST</t>
  </si>
  <si>
    <t>Cleidson</t>
  </si>
  <si>
    <t>83 8689-2206</t>
  </si>
  <si>
    <t xml:space="preserve">politano viagens </t>
  </si>
  <si>
    <t>15 3346-9202</t>
  </si>
  <si>
    <t>NF 6753</t>
  </si>
  <si>
    <t>Greenergy</t>
  </si>
  <si>
    <t>Darly Guttoneres</t>
  </si>
  <si>
    <t>69 9279-8385</t>
  </si>
  <si>
    <t>NF 6764</t>
  </si>
  <si>
    <t>SITIO DO TOY</t>
  </si>
  <si>
    <t>MATHEUS</t>
  </si>
  <si>
    <t>21 99283-6221</t>
  </si>
  <si>
    <t>NF 6765</t>
  </si>
  <si>
    <t xml:space="preserve">MANDY </t>
  </si>
  <si>
    <t>11 99526-8903</t>
  </si>
  <si>
    <t>NF 6757</t>
  </si>
  <si>
    <t>BS Soldas e Montagem</t>
  </si>
  <si>
    <t>49 9984-8932</t>
  </si>
  <si>
    <t>NF 6766</t>
  </si>
  <si>
    <t>MARQUIM DO GAS</t>
  </si>
  <si>
    <t>MARQUIM</t>
  </si>
  <si>
    <t>85 8730-1016</t>
  </si>
  <si>
    <t>2 formato Arts Elison</t>
  </si>
  <si>
    <t>NF 6966</t>
  </si>
  <si>
    <t>LAEL Centro Automotivo **</t>
  </si>
  <si>
    <t>43 9152-9273</t>
  </si>
  <si>
    <t>NF 6758</t>
  </si>
  <si>
    <t>MCR Instalação</t>
  </si>
  <si>
    <t>11 99289-3763</t>
  </si>
  <si>
    <t>GM Fitness</t>
  </si>
  <si>
    <t xml:space="preserve"> 84 8705-5714</t>
  </si>
  <si>
    <t>NF 6723</t>
  </si>
  <si>
    <t>Romarques Imóveis</t>
  </si>
  <si>
    <t>18 98200-5558</t>
  </si>
  <si>
    <t>NF 6730</t>
  </si>
  <si>
    <t>Pidão Queijos (AUTORIZADO ROGERIO)</t>
  </si>
  <si>
    <t>Roman</t>
  </si>
  <si>
    <t>35 9964-8882</t>
  </si>
  <si>
    <t>NF 6736</t>
  </si>
  <si>
    <t xml:space="preserve"> SJ Gelo </t>
  </si>
  <si>
    <t xml:space="preserve">Reginaldo </t>
  </si>
  <si>
    <t>19 99769-1610</t>
  </si>
  <si>
    <t>NF 6726</t>
  </si>
  <si>
    <t>corretora Nara Xavier</t>
  </si>
  <si>
    <t xml:space="preserve">Nara </t>
  </si>
  <si>
    <t>21 99389-7856</t>
  </si>
  <si>
    <t xml:space="preserve"> Cooperativa Alar</t>
  </si>
  <si>
    <t>45 8844-4776</t>
  </si>
  <si>
    <t>NF 6727</t>
  </si>
  <si>
    <t xml:space="preserve"> Grupo Colmeia</t>
  </si>
  <si>
    <t>Deoclaciano</t>
  </si>
  <si>
    <t xml:space="preserve"> 98 8854-3121</t>
  </si>
  <si>
    <t>NF 6729</t>
  </si>
  <si>
    <t xml:space="preserve"> MI – Síndico Profissional</t>
  </si>
  <si>
    <t xml:space="preserve">Maria Aparecida </t>
  </si>
  <si>
    <t xml:space="preserve"> 11 91840-5941</t>
  </si>
  <si>
    <t>NF 6728</t>
  </si>
  <si>
    <t>tecnollarpg 2</t>
  </si>
  <si>
    <t xml:space="preserve"> 42 9990-1656</t>
  </si>
  <si>
    <t>Baixinho do Alface **</t>
  </si>
  <si>
    <t>Arlison</t>
  </si>
  <si>
    <t>92 9327-8366</t>
  </si>
  <si>
    <t>NF 6767</t>
  </si>
  <si>
    <t>JAT PRESS</t>
  </si>
  <si>
    <t>JOELMA</t>
  </si>
  <si>
    <t xml:space="preserve"> 19 98938-6000</t>
  </si>
  <si>
    <t>toninho tintas</t>
  </si>
  <si>
    <t>19 99950-7408</t>
  </si>
  <si>
    <t>NF 6794</t>
  </si>
  <si>
    <t xml:space="preserve">instrutor marcondes </t>
  </si>
  <si>
    <t>11 98433-8261</t>
  </si>
  <si>
    <t>NF 6734</t>
  </si>
  <si>
    <t>Capital Atacadista</t>
  </si>
  <si>
    <t>Zonilson</t>
  </si>
  <si>
    <t xml:space="preserve"> 93 9202-4577</t>
  </si>
  <si>
    <t>FB Jardinagem</t>
  </si>
  <si>
    <t xml:space="preserve"> 13 99674-9603</t>
  </si>
  <si>
    <t>mr cost</t>
  </si>
  <si>
    <t xml:space="preserve"> 71 9387-0058</t>
  </si>
  <si>
    <t>NF 6750</t>
  </si>
  <si>
    <t xml:space="preserve">nil figueredo </t>
  </si>
  <si>
    <t>68 9254 6868</t>
  </si>
  <si>
    <t>NF 6785</t>
  </si>
  <si>
    <t>joselito teixeira</t>
  </si>
  <si>
    <t>joselito</t>
  </si>
  <si>
    <t>91 8836-9725</t>
  </si>
  <si>
    <t>NF 6735</t>
  </si>
  <si>
    <t xml:space="preserve"> CT Pitibull</t>
  </si>
  <si>
    <t>68 9209-2286</t>
  </si>
  <si>
    <t>NF 6731</t>
  </si>
  <si>
    <t>Grupo Crisale</t>
  </si>
  <si>
    <t xml:space="preserve">NEG PACOTE </t>
  </si>
  <si>
    <t xml:space="preserve"> 43 9133-5488</t>
  </si>
  <si>
    <t>Elite Logistica 2</t>
  </si>
  <si>
    <t>NF 6787</t>
  </si>
  <si>
    <t>patty modas</t>
  </si>
  <si>
    <t>patricia</t>
  </si>
  <si>
    <t xml:space="preserve"> 13 99786-0141</t>
  </si>
  <si>
    <t>Consultório da Psicologia 2</t>
  </si>
  <si>
    <t>NF 6741</t>
  </si>
  <si>
    <t>Trucão Transporte Logística*</t>
  </si>
  <si>
    <t>16 99249-0300</t>
  </si>
  <si>
    <t>NF 6725</t>
  </si>
  <si>
    <t>UNIDADE RENOVAÇAO</t>
  </si>
  <si>
    <t>11 97568-7111</t>
  </si>
  <si>
    <t>NF 6732</t>
  </si>
  <si>
    <t>Casa Faustino PAGOU DIA 08/09</t>
  </si>
  <si>
    <t xml:space="preserve"> 86 9553-4724</t>
  </si>
  <si>
    <t>entrada paga</t>
  </si>
  <si>
    <t>Ross Padilha</t>
  </si>
  <si>
    <t>51 9799-4799</t>
  </si>
  <si>
    <t>NF 6744</t>
  </si>
  <si>
    <t xml:space="preserve"> Pizzazumm</t>
  </si>
  <si>
    <t>Helio</t>
  </si>
  <si>
    <t>81 9699-8885</t>
  </si>
  <si>
    <t>escola nossa senhora do carmo</t>
  </si>
  <si>
    <t>leonardo</t>
  </si>
  <si>
    <t xml:space="preserve"> 81 9984-3866</t>
  </si>
  <si>
    <t>YOUTUBE RAIO</t>
  </si>
  <si>
    <t>ADILSON</t>
  </si>
  <si>
    <t>11 96011-2474</t>
  </si>
  <si>
    <t xml:space="preserve">vila império </t>
  </si>
  <si>
    <t>francisco</t>
  </si>
  <si>
    <t>21 99667-4366</t>
  </si>
  <si>
    <t xml:space="preserve"> Fênix Consultoria</t>
  </si>
  <si>
    <t>87 8139-0669</t>
  </si>
  <si>
    <t>NF 6768</t>
  </si>
  <si>
    <t>MELQUIADES</t>
  </si>
  <si>
    <t>62 9978-6209</t>
  </si>
  <si>
    <t xml:space="preserve">acioly produções </t>
  </si>
  <si>
    <t>71 8239-8125</t>
  </si>
  <si>
    <t xml:space="preserve">Menuzzo </t>
  </si>
  <si>
    <t xml:space="preserve"> 19 98132-2950</t>
  </si>
  <si>
    <t>flavio material de construção</t>
  </si>
  <si>
    <t>flávio</t>
  </si>
  <si>
    <t>21 96401-3145</t>
  </si>
  <si>
    <t>NF 6817</t>
  </si>
  <si>
    <t xml:space="preserve"> Moema Águas Minerais</t>
  </si>
  <si>
    <t xml:space="preserve">Samuel </t>
  </si>
  <si>
    <t xml:space="preserve"> 11 99501-7171</t>
  </si>
  <si>
    <t>Sidney  Espinheira</t>
  </si>
  <si>
    <t xml:space="preserve"> 71 9257-0039</t>
  </si>
  <si>
    <t>NF 6780</t>
  </si>
  <si>
    <t>Vilacanepet</t>
  </si>
  <si>
    <t xml:space="preserve">Melo </t>
  </si>
  <si>
    <t>14 99741-7003</t>
  </si>
  <si>
    <t>Luci 1</t>
  </si>
  <si>
    <t>Escola Santa Maria</t>
  </si>
  <si>
    <t>43 9935-0096</t>
  </si>
  <si>
    <t>NF 6811</t>
  </si>
  <si>
    <t xml:space="preserve"> Dr. Tira Mossas</t>
  </si>
  <si>
    <t>351 969 418 029</t>
  </si>
  <si>
    <t>FLAVIA</t>
  </si>
  <si>
    <t>Sousplat  *</t>
  </si>
  <si>
    <t xml:space="preserve"> 67 8411-0251</t>
  </si>
  <si>
    <t xml:space="preserve"> Radical Jet World</t>
  </si>
  <si>
    <t>13 99744-9581</t>
  </si>
  <si>
    <t>Trik-Trik</t>
  </si>
  <si>
    <t>33 8435-9779</t>
  </si>
  <si>
    <t>NF 6773</t>
  </si>
  <si>
    <t xml:space="preserve">CentralAr </t>
  </si>
  <si>
    <t>Marco Faria</t>
  </si>
  <si>
    <t>11 94574-1994</t>
  </si>
  <si>
    <t>multvisiontec</t>
  </si>
  <si>
    <t>Sidney</t>
  </si>
  <si>
    <t>81 8875-8920</t>
  </si>
  <si>
    <t>NF 6755</t>
  </si>
  <si>
    <t>Js Toldos e Coberturas</t>
  </si>
  <si>
    <t>Josimar</t>
  </si>
  <si>
    <t>31 9545-1718</t>
  </si>
  <si>
    <t>NF 6739</t>
  </si>
  <si>
    <t>Liga Pro Tenis</t>
  </si>
  <si>
    <t>Osny</t>
  </si>
  <si>
    <t>19 99216-4289</t>
  </si>
  <si>
    <t>NF 6756</t>
  </si>
  <si>
    <t>MB Confecção</t>
  </si>
  <si>
    <t>41 9865-6583</t>
  </si>
  <si>
    <t>Lelu Sacolas 4</t>
  </si>
  <si>
    <t>14 99833-5005</t>
  </si>
  <si>
    <t>Lelu Sacolas 5</t>
  </si>
  <si>
    <t>Cafessai 2</t>
  </si>
  <si>
    <t xml:space="preserve"> 92 9962-7678</t>
  </si>
  <si>
    <t>NF 6740</t>
  </si>
  <si>
    <t xml:space="preserve">Jerusalém Energia Renovável </t>
  </si>
  <si>
    <t>Adriana</t>
  </si>
  <si>
    <t>69 9329-9057</t>
  </si>
  <si>
    <t xml:space="preserve">Sousplat </t>
  </si>
  <si>
    <t xml:space="preserve"> Kairós Açaí </t>
  </si>
  <si>
    <t>Kely</t>
  </si>
  <si>
    <t xml:space="preserve"> 85 8807-0306</t>
  </si>
  <si>
    <t>NF 6769</t>
  </si>
  <si>
    <t xml:space="preserve">MOYSES CORRETOR </t>
  </si>
  <si>
    <t>MOYSES</t>
  </si>
  <si>
    <t>21 96419-9736</t>
  </si>
  <si>
    <t>PhosAway Max 1</t>
  </si>
  <si>
    <t>47 9634-0345</t>
  </si>
  <si>
    <t>rubens lima 1 **</t>
  </si>
  <si>
    <t>83 9858-0304</t>
  </si>
  <si>
    <t>rubens lima 2 **</t>
  </si>
  <si>
    <t>rubens lima 3 **</t>
  </si>
  <si>
    <t>NF 6916</t>
  </si>
  <si>
    <t xml:space="preserve">v fortis </t>
  </si>
  <si>
    <t>viviane</t>
  </si>
  <si>
    <t>21 99260-2695</t>
  </si>
  <si>
    <t>armazém 4</t>
  </si>
  <si>
    <t>48 96795354</t>
  </si>
  <si>
    <t xml:space="preserve"> Nordeste Farma </t>
  </si>
  <si>
    <t>33 9176-7525</t>
  </si>
  <si>
    <t>NF 6816</t>
  </si>
  <si>
    <t>Bia.holmes 1</t>
  </si>
  <si>
    <t>Beatriz</t>
  </si>
  <si>
    <t>11 97516-6008</t>
  </si>
  <si>
    <t>NF 6776</t>
  </si>
  <si>
    <t>Parque Aquático Olhos d’Água **</t>
  </si>
  <si>
    <t>55 9113-0155</t>
  </si>
  <si>
    <t>NF 6774</t>
  </si>
  <si>
    <t>Transporte As Claras</t>
  </si>
  <si>
    <t>Everton</t>
  </si>
  <si>
    <t xml:space="preserve"> 51 9915-8405</t>
  </si>
  <si>
    <t>NF 6770</t>
  </si>
  <si>
    <t>ESTAÇAO KIDS</t>
  </si>
  <si>
    <t>ADRIEL</t>
  </si>
  <si>
    <t>89 8140-8011</t>
  </si>
  <si>
    <t xml:space="preserve"> Sancet 2</t>
  </si>
  <si>
    <t xml:space="preserve"> 11 99788-9911</t>
  </si>
  <si>
    <t>NF 6899</t>
  </si>
  <si>
    <t xml:space="preserve">Clube FM 96,3 </t>
  </si>
  <si>
    <t xml:space="preserve">Marcelo </t>
  </si>
  <si>
    <t>18 99728-8549</t>
  </si>
  <si>
    <t>cyber web *</t>
  </si>
  <si>
    <t xml:space="preserve"> 44 9925-6248</t>
  </si>
  <si>
    <t>NF 6746</t>
  </si>
  <si>
    <t xml:space="preserve"> Distribuidora Duarte</t>
  </si>
  <si>
    <t>94 9173-7772</t>
  </si>
  <si>
    <t>NF 6775</t>
  </si>
  <si>
    <t xml:space="preserve">Gyn Conectt </t>
  </si>
  <si>
    <t>Neto</t>
  </si>
  <si>
    <t>64 9276-4969</t>
  </si>
  <si>
    <t>farmácia da mara</t>
  </si>
  <si>
    <t>maraisa</t>
  </si>
  <si>
    <t xml:space="preserve"> 64 9258-3345</t>
  </si>
  <si>
    <t>NF 6759</t>
  </si>
  <si>
    <t>Monteiro e Melo</t>
  </si>
  <si>
    <t>Sergio</t>
  </si>
  <si>
    <t>63 9228-0604</t>
  </si>
  <si>
    <t>NF 6771</t>
  </si>
  <si>
    <t>JS REFORMAS</t>
  </si>
  <si>
    <t>GILVAN</t>
  </si>
  <si>
    <t>21 98306-1107</t>
  </si>
  <si>
    <t>Roger Mais Negócios **</t>
  </si>
  <si>
    <t>~Rogerio</t>
  </si>
  <si>
    <t xml:space="preserve"> 33 8437-1150</t>
  </si>
  <si>
    <t>NF 6777</t>
  </si>
  <si>
    <t xml:space="preserve">Filtrolandia </t>
  </si>
  <si>
    <t>31 3226-9515</t>
  </si>
  <si>
    <t>NF 6783</t>
  </si>
  <si>
    <t xml:space="preserve">Clube da Lâmina pago </t>
  </si>
  <si>
    <t>21 97319-7437</t>
  </si>
  <si>
    <t xml:space="preserve">Colégio Cristão Vinde </t>
  </si>
  <si>
    <t>31 8273-2399</t>
  </si>
  <si>
    <t>NF 6790</t>
  </si>
  <si>
    <t>Bang Bang Dog</t>
  </si>
  <si>
    <t>Vanuel</t>
  </si>
  <si>
    <t>31 3486-3434</t>
  </si>
  <si>
    <t>Casa Fautino Personalização</t>
  </si>
  <si>
    <t>86 9553-4724</t>
  </si>
  <si>
    <r>
      <rPr>
        <rFont val="Arial"/>
        <color theme="1"/>
      </rPr>
      <t>rafelle nogueira</t>
    </r>
    <r>
      <rPr>
        <rFont val="Arial"/>
        <color rgb="FFFFFFFF"/>
      </rPr>
      <t xml:space="preserve"> quarta </t>
    </r>
  </si>
  <si>
    <t xml:space="preserve"> 22 99777-4680</t>
  </si>
  <si>
    <t xml:space="preserve">curiaonlinedobrasil 1 </t>
  </si>
  <si>
    <t>Pacote</t>
  </si>
  <si>
    <t>NF 6791</t>
  </si>
  <si>
    <t>Hevepro</t>
  </si>
  <si>
    <t>Cleber Rufino</t>
  </si>
  <si>
    <t>16 99436-3029</t>
  </si>
  <si>
    <t>NF 6779</t>
  </si>
  <si>
    <t xml:space="preserve"> A Biaunno</t>
  </si>
  <si>
    <t>28 99939-6259</t>
  </si>
  <si>
    <t>NF 6772</t>
  </si>
  <si>
    <t>COOPVASF</t>
  </si>
  <si>
    <t>SALATIEL</t>
  </si>
  <si>
    <t xml:space="preserve"> 87 8136-9373</t>
  </si>
  <si>
    <t>NF 6792</t>
  </si>
  <si>
    <r>
      <rPr>
        <rFont val="Arial"/>
        <color theme="1"/>
      </rPr>
      <t>Marcelo Quaranta (</t>
    </r>
    <r>
      <rPr>
        <rFont val="Arial"/>
        <color rgb="FFFFFF00"/>
      </rPr>
      <t>Urgente p/ quinta</t>
    </r>
    <r>
      <rPr>
        <rFont val="Arial"/>
        <color theme="1"/>
      </rPr>
      <t>)</t>
    </r>
  </si>
  <si>
    <t>31 7149-4697</t>
  </si>
  <si>
    <t>NF 6760</t>
  </si>
  <si>
    <t>Prime Locações</t>
  </si>
  <si>
    <t>34 9789-5542</t>
  </si>
  <si>
    <t>PARAIBA PRE MOLDADOS</t>
  </si>
  <si>
    <t>PARAIBA</t>
  </si>
  <si>
    <t>77 9811-7857</t>
  </si>
  <si>
    <t>NF 6795</t>
  </si>
  <si>
    <t>Korpus Academia</t>
  </si>
  <si>
    <t>Wagner</t>
  </si>
  <si>
    <t>46 9975-2560</t>
  </si>
  <si>
    <t>NF 6799</t>
  </si>
  <si>
    <t>LEONARDO AÇOUGUEIRO</t>
  </si>
  <si>
    <t>LEONARDO</t>
  </si>
  <si>
    <t xml:space="preserve"> 13 99130-3543</t>
  </si>
  <si>
    <t>NF 6797</t>
  </si>
  <si>
    <t xml:space="preserve">Top Mix </t>
  </si>
  <si>
    <t>Juliana Bessa</t>
  </si>
  <si>
    <t>61 9229-7605</t>
  </si>
  <si>
    <t xml:space="preserve">Líder Máquinas </t>
  </si>
  <si>
    <t>34 8820-3386</t>
  </si>
  <si>
    <t xml:space="preserve">legado das patas 1 </t>
  </si>
  <si>
    <t xml:space="preserve"> 21 98185-1038</t>
  </si>
  <si>
    <t>tubonaves</t>
  </si>
  <si>
    <t>35 9973-0156</t>
  </si>
  <si>
    <t>venda dia 12/09</t>
  </si>
  <si>
    <t xml:space="preserve">Hagaia SemiJoias 1 </t>
  </si>
  <si>
    <t>Estella</t>
  </si>
  <si>
    <t xml:space="preserve"> 11 94970-2635</t>
  </si>
  <si>
    <t>Hagaia SemiJoias 2</t>
  </si>
  <si>
    <t>NF 6702</t>
  </si>
  <si>
    <t>Supermercado Max 1</t>
  </si>
  <si>
    <t xml:space="preserve">Livia </t>
  </si>
  <si>
    <t xml:space="preserve"> 69 9304-7778</t>
  </si>
  <si>
    <t>Supermercado Max 2</t>
  </si>
  <si>
    <t>Supermercado Max</t>
  </si>
  <si>
    <t>NF 6798</t>
  </si>
  <si>
    <t>Opção Cell **</t>
  </si>
  <si>
    <t>Alice</t>
  </si>
  <si>
    <t>21 99040-9231</t>
  </si>
  <si>
    <t>NF 6782</t>
  </si>
  <si>
    <t>Martins Motos</t>
  </si>
  <si>
    <t>Claudecir</t>
  </si>
  <si>
    <t>45 9982-0056</t>
  </si>
  <si>
    <t>Calibrada Motors</t>
  </si>
  <si>
    <t>Leo</t>
  </si>
  <si>
    <t>98 8486-3962</t>
  </si>
  <si>
    <t>NF 6806</t>
  </si>
  <si>
    <t>DS2 Empreendimentos</t>
  </si>
  <si>
    <t xml:space="preserve"> 12 98864-0887</t>
  </si>
  <si>
    <t>qtalaçai</t>
  </si>
  <si>
    <t xml:space="preserve"> 35 9137-8741</t>
  </si>
  <si>
    <t>Elcan Service</t>
  </si>
  <si>
    <t>11 97328-9480</t>
  </si>
  <si>
    <t>Beabá do Dindin 16</t>
  </si>
  <si>
    <t>Beabá do Dindin 17</t>
  </si>
  <si>
    <t>Beabá do Dindin 18</t>
  </si>
  <si>
    <t>Beabá do Dindin 19</t>
  </si>
  <si>
    <t>NF 7036</t>
  </si>
  <si>
    <t>practice 2</t>
  </si>
  <si>
    <t>11 94739-5135</t>
  </si>
  <si>
    <t>F</t>
  </si>
  <si>
    <t>NF 6900</t>
  </si>
  <si>
    <t xml:space="preserve">Sabor de Casa </t>
  </si>
  <si>
    <t xml:space="preserve">Debora </t>
  </si>
  <si>
    <t>48 9164-7676</t>
  </si>
  <si>
    <t xml:space="preserve">Silvane mateus </t>
  </si>
  <si>
    <t>Mateus</t>
  </si>
  <si>
    <t>33 9175-5123</t>
  </si>
  <si>
    <t>NF 6778</t>
  </si>
  <si>
    <t>TS Construtora</t>
  </si>
  <si>
    <t xml:space="preserve">Tharcisio </t>
  </si>
  <si>
    <t>33 8847-5588</t>
  </si>
  <si>
    <t>NF 6821</t>
  </si>
  <si>
    <t xml:space="preserve"> Pet Hotel Educão **</t>
  </si>
  <si>
    <t>Rita Lima</t>
  </si>
  <si>
    <t>31 8526-5184</t>
  </si>
  <si>
    <t>NF 6822</t>
  </si>
  <si>
    <t>DRJ Ar Condicionados</t>
  </si>
  <si>
    <t>Dirceu</t>
  </si>
  <si>
    <t>16 98865-6836</t>
  </si>
  <si>
    <t>NF 6784</t>
  </si>
  <si>
    <t>Stargaz Fire flow</t>
  </si>
  <si>
    <t>83 9885-8243</t>
  </si>
  <si>
    <t>NF 6800</t>
  </si>
  <si>
    <t>BRASTEMP CONSUL *</t>
  </si>
  <si>
    <t xml:space="preserve"> 81 8895-7843</t>
  </si>
  <si>
    <t>NF 6801</t>
  </si>
  <si>
    <t>BRIGADA 19 *</t>
  </si>
  <si>
    <t>32 9828-6496</t>
  </si>
  <si>
    <t>NF 6809</t>
  </si>
  <si>
    <t xml:space="preserve">Curso Preparatório Gelcimar </t>
  </si>
  <si>
    <t>Gelcimar</t>
  </si>
  <si>
    <t xml:space="preserve"> 22 99774-2645</t>
  </si>
  <si>
    <t>NF 6807</t>
  </si>
  <si>
    <t xml:space="preserve"> livro “Palestina</t>
  </si>
  <si>
    <t xml:space="preserve"> 61 9820-6565</t>
  </si>
  <si>
    <t>NF 6823</t>
  </si>
  <si>
    <t xml:space="preserve">Avant Auto Center </t>
  </si>
  <si>
    <t>Weliton</t>
  </si>
  <si>
    <t>35 9771-0291</t>
  </si>
  <si>
    <t>NF 6830</t>
  </si>
  <si>
    <t xml:space="preserve"> Biovalent 3</t>
  </si>
  <si>
    <t>51 9911-2292</t>
  </si>
  <si>
    <t>NF 6781</t>
  </si>
  <si>
    <t xml:space="preserve">Colégio Dynâmico Castro </t>
  </si>
  <si>
    <t>42 9831-8848</t>
  </si>
  <si>
    <t>Douglas Brasil</t>
  </si>
  <si>
    <t>11 97421-9568</t>
  </si>
  <si>
    <t>NF 6824</t>
  </si>
  <si>
    <t xml:space="preserve"> Retiro Renúncia</t>
  </si>
  <si>
    <t>Lívia</t>
  </si>
  <si>
    <t>13 99753-1736</t>
  </si>
  <si>
    <t xml:space="preserve"> 75 3632-2395</t>
  </si>
  <si>
    <t>Dr. Notebook *</t>
  </si>
  <si>
    <t>96 9145-9701</t>
  </si>
  <si>
    <t xml:space="preserve">~Paulo Guimarães </t>
  </si>
  <si>
    <t>61 8144-3436</t>
  </si>
  <si>
    <t>NF 6802</t>
  </si>
  <si>
    <t>MEL AMAZONIA</t>
  </si>
  <si>
    <t>ARTUR</t>
  </si>
  <si>
    <t>94 8146-2787</t>
  </si>
  <si>
    <t>lavajato ferreira</t>
  </si>
  <si>
    <t>ferreira</t>
  </si>
  <si>
    <t>21 96593-3428</t>
  </si>
  <si>
    <t>NF 6819</t>
  </si>
  <si>
    <t>TAEKWONDO GERALDO</t>
  </si>
  <si>
    <t>GERALDO</t>
  </si>
  <si>
    <t xml:space="preserve"> 11 97348-3995</t>
  </si>
  <si>
    <r>
      <rPr>
        <rFont val="Arial"/>
        <color theme="1"/>
      </rPr>
      <t xml:space="preserve">jempel hoje </t>
    </r>
    <r>
      <rPr>
        <rFont val="Arial"/>
        <color rgb="FFFFFFFF"/>
      </rPr>
      <t>sem falta</t>
    </r>
  </si>
  <si>
    <t>nara</t>
  </si>
  <si>
    <t>31 9903-3035</t>
  </si>
  <si>
    <t>Estratégia Móveis &amp; Eletro</t>
  </si>
  <si>
    <t>Kennedy</t>
  </si>
  <si>
    <t>62 9371-5151</t>
  </si>
  <si>
    <t>CE Assessoria e Consultoria *</t>
  </si>
  <si>
    <t>Carlos Eduardo</t>
  </si>
  <si>
    <t>66 9954-9101</t>
  </si>
  <si>
    <t>NF 6901</t>
  </si>
  <si>
    <t>A RC Produções (estorno)</t>
  </si>
  <si>
    <t>11 94733-7579</t>
  </si>
  <si>
    <t>LED+</t>
  </si>
  <si>
    <t>77 9198-5731</t>
  </si>
  <si>
    <t>NF 6786</t>
  </si>
  <si>
    <t>SL Realizar</t>
  </si>
  <si>
    <t>21 96456-5627</t>
  </si>
  <si>
    <t>NF 6789</t>
  </si>
  <si>
    <t>Deila Estrella</t>
  </si>
  <si>
    <t>22 99714-4517</t>
  </si>
  <si>
    <t>NF 6796</t>
  </si>
  <si>
    <t xml:space="preserve"> Donnino</t>
  </si>
  <si>
    <t xml:space="preserve"> 71 9682-8045</t>
  </si>
  <si>
    <t>Estrutura do Viver 1</t>
  </si>
  <si>
    <t>Andrigo</t>
  </si>
  <si>
    <t xml:space="preserve"> 37 8844-1821</t>
  </si>
  <si>
    <t>Estrutura do Viver 2</t>
  </si>
  <si>
    <t>NF 6803</t>
  </si>
  <si>
    <t>VILLE SAINT ANNE</t>
  </si>
  <si>
    <t>JOSE ROBERTO</t>
  </si>
  <si>
    <t>19 99771-1719</t>
  </si>
  <si>
    <t>NF 6842</t>
  </si>
  <si>
    <t>Perfumaria Árabe *</t>
  </si>
  <si>
    <t>Edinho Luciano</t>
  </si>
  <si>
    <t>17 99188-5682</t>
  </si>
  <si>
    <t>NF 6902</t>
  </si>
  <si>
    <t xml:space="preserve">Hamburgão Lanches </t>
  </si>
  <si>
    <t xml:space="preserve"> Lucinéia</t>
  </si>
  <si>
    <t>65 9293-7676</t>
  </si>
  <si>
    <t>NF 6828</t>
  </si>
  <si>
    <t>MK Locações</t>
  </si>
  <si>
    <t>Claudimar</t>
  </si>
  <si>
    <t>94 9305-6205</t>
  </si>
  <si>
    <t>NF 6836</t>
  </si>
  <si>
    <t xml:space="preserve">Vagner Piscinas (pagar dia 10) </t>
  </si>
  <si>
    <t>19 99789-6706</t>
  </si>
  <si>
    <t xml:space="preserve">Varejão Banana’s </t>
  </si>
  <si>
    <t>Adriano</t>
  </si>
  <si>
    <t>19 99887-7889</t>
  </si>
  <si>
    <t xml:space="preserve"> Ballet Neide </t>
  </si>
  <si>
    <t>neide</t>
  </si>
  <si>
    <t>64 8128-8854</t>
  </si>
  <si>
    <t xml:space="preserve"> Imobiliária MPB</t>
  </si>
  <si>
    <t>Ulisses</t>
  </si>
  <si>
    <t xml:space="preserve"> GRUPO</t>
  </si>
  <si>
    <r>
      <rPr>
        <rFont val="Arial"/>
        <color theme="1"/>
      </rPr>
      <t>coração do circo 2</t>
    </r>
    <r>
      <rPr>
        <rFont val="Arial"/>
        <color rgb="FFFFFFFF"/>
      </rPr>
      <t xml:space="preserve"> antes sexta </t>
    </r>
  </si>
  <si>
    <t>liana</t>
  </si>
  <si>
    <t>61 9297-8978</t>
  </si>
  <si>
    <t xml:space="preserve">galinha sertaneja </t>
  </si>
  <si>
    <t>44 9902-6867</t>
  </si>
  <si>
    <t>NF 6820</t>
  </si>
  <si>
    <t>BRENO HOMARA 01</t>
  </si>
  <si>
    <t>BRENO</t>
  </si>
  <si>
    <t>11 99976-5655</t>
  </si>
  <si>
    <t>NF 6833</t>
  </si>
  <si>
    <t>Marcenaria Braulino</t>
  </si>
  <si>
    <t>97 8410-4174</t>
  </si>
  <si>
    <t>NF 6804</t>
  </si>
  <si>
    <t>GRAFICA 2M</t>
  </si>
  <si>
    <t>74 9805-0398</t>
  </si>
  <si>
    <t>Papa Hortifrut</t>
  </si>
  <si>
    <t>Ronaldo</t>
  </si>
  <si>
    <t>47 9236-7772</t>
  </si>
  <si>
    <t>Central de canais</t>
  </si>
  <si>
    <t xml:space="preserve">fabricio </t>
  </si>
  <si>
    <t>31 8754-5876</t>
  </si>
  <si>
    <t xml:space="preserve">cavalgante </t>
  </si>
  <si>
    <t>11 95850-2017</t>
  </si>
  <si>
    <t>NF 6834</t>
  </si>
  <si>
    <t>Cartão Silveira Supermercado</t>
  </si>
  <si>
    <t>Silveira</t>
  </si>
  <si>
    <t>83 9645-6723</t>
  </si>
  <si>
    <t>NF 6835</t>
  </si>
  <si>
    <t>Avelloz Motos</t>
  </si>
  <si>
    <t>75 9805-4925</t>
  </si>
  <si>
    <t xml:space="preserve">multvisiontec 1 </t>
  </si>
  <si>
    <t>NF 6810</t>
  </si>
  <si>
    <t>DP Sport 1</t>
  </si>
  <si>
    <t>Evandro</t>
  </si>
  <si>
    <t>17 99186-3989</t>
  </si>
  <si>
    <t>DP Sport 2</t>
  </si>
  <si>
    <t xml:space="preserve">Evandro </t>
  </si>
  <si>
    <t>Alegria do Jardim</t>
  </si>
  <si>
    <t>55 8447-6069</t>
  </si>
  <si>
    <t>NF 6805</t>
  </si>
  <si>
    <t>O MESTRE DA PIZZA</t>
  </si>
  <si>
    <t>67 9287-9411</t>
  </si>
  <si>
    <t>NF 6814</t>
  </si>
  <si>
    <r>
      <rPr>
        <rFont val="Arial"/>
        <color theme="1"/>
      </rPr>
      <t xml:space="preserve">valle 1 </t>
    </r>
    <r>
      <rPr>
        <rFont val="Arial"/>
        <color rgb="FFFFFFFF"/>
      </rPr>
      <t>quinta</t>
    </r>
  </si>
  <si>
    <t>steh santos</t>
  </si>
  <si>
    <t>66 9978-2791</t>
  </si>
  <si>
    <t>NF 6857</t>
  </si>
  <si>
    <t>Lubikes3 *</t>
  </si>
  <si>
    <t>31 8303-5286</t>
  </si>
  <si>
    <t xml:space="preserve">Roger </t>
  </si>
  <si>
    <t>Roger</t>
  </si>
  <si>
    <t>94 8406-4196</t>
  </si>
  <si>
    <t>Camini Treinamentos</t>
  </si>
  <si>
    <t>11 91196-6903</t>
  </si>
  <si>
    <t>sm sabor info</t>
  </si>
  <si>
    <t>NF 6913</t>
  </si>
  <si>
    <t>Qualitran Transportes</t>
  </si>
  <si>
    <t xml:space="preserve"> 45 9995-3179</t>
  </si>
  <si>
    <t>NF 6903</t>
  </si>
  <si>
    <t xml:space="preserve">Diágua Purificadores </t>
  </si>
  <si>
    <t>64 9950-3666</t>
  </si>
  <si>
    <t>NF 6813</t>
  </si>
  <si>
    <t>Pidão  (EDIÇÃO AUDIO)</t>
  </si>
  <si>
    <r>
      <rPr>
        <rFont val="Arial"/>
        <color theme="1"/>
      </rPr>
      <t xml:space="preserve">valle 2 </t>
    </r>
    <r>
      <rPr>
        <rFont val="Arial"/>
        <color rgb="FFFFFFFF"/>
      </rPr>
      <t>quinta</t>
    </r>
  </si>
  <si>
    <t xml:space="preserve">galinha sertaneja  1 </t>
  </si>
  <si>
    <t>galinha sertaneja 2</t>
  </si>
  <si>
    <t>NF 6808</t>
  </si>
  <si>
    <t>Divino Tempero</t>
  </si>
  <si>
    <t xml:space="preserve"> 81 8736-6014</t>
  </si>
  <si>
    <t>NF 6812</t>
  </si>
  <si>
    <t>Opção 5 Jeans</t>
  </si>
  <si>
    <t>Rubinei</t>
  </si>
  <si>
    <t>96 9108-5854</t>
  </si>
  <si>
    <t>Advogado Wesley</t>
  </si>
  <si>
    <t>31 9085-9459</t>
  </si>
  <si>
    <t>Technocell 3</t>
  </si>
  <si>
    <t xml:space="preserve"> 45 9981-2885</t>
  </si>
  <si>
    <t>NF 6859</t>
  </si>
  <si>
    <t>GA TRANSPORTES</t>
  </si>
  <si>
    <t>GENILSON</t>
  </si>
  <si>
    <t>11 96185-1197</t>
  </si>
  <si>
    <t>VRKIDSOFICIAL</t>
  </si>
  <si>
    <t xml:space="preserve"> 81 9354-9037</t>
  </si>
  <si>
    <t>NF 6860</t>
  </si>
  <si>
    <t>CARIOCA FEIRAS</t>
  </si>
  <si>
    <t>VINICIUS</t>
  </si>
  <si>
    <t>21 98960-0900</t>
  </si>
  <si>
    <t>NF 6905</t>
  </si>
  <si>
    <t>16 99355-7977</t>
  </si>
  <si>
    <t>bosco rezende</t>
  </si>
  <si>
    <t xml:space="preserve"> 92 8133-4444</t>
  </si>
  <si>
    <t>~Paulo Guimarães 2</t>
  </si>
  <si>
    <t xml:space="preserve">Assembleia de Deus </t>
  </si>
  <si>
    <t>Neemias</t>
  </si>
  <si>
    <t>88 8171-5156</t>
  </si>
  <si>
    <t>JM de Mesquita</t>
  </si>
  <si>
    <t>kamille gás</t>
  </si>
  <si>
    <t>adriano</t>
  </si>
  <si>
    <t>33 9125-7476</t>
  </si>
  <si>
    <t xml:space="preserve"> Meias Daniela</t>
  </si>
  <si>
    <t>11 99600-4837</t>
  </si>
  <si>
    <t>NF 6861</t>
  </si>
  <si>
    <t>MAPA IMOVIES</t>
  </si>
  <si>
    <t>MAURO</t>
  </si>
  <si>
    <t>41 9816-9506</t>
  </si>
  <si>
    <t>SAL COMUNICAÇAO</t>
  </si>
  <si>
    <t>JEFFERSON</t>
  </si>
  <si>
    <t>91 8442-9642</t>
  </si>
  <si>
    <t>Evangelho de Mateus</t>
  </si>
  <si>
    <t>Genildo Matos</t>
  </si>
  <si>
    <t>27 99906-5074</t>
  </si>
  <si>
    <t>suely reais 4</t>
  </si>
  <si>
    <t>suely reis 5</t>
  </si>
  <si>
    <t>NF 6907</t>
  </si>
  <si>
    <t>JPS LTDA</t>
  </si>
  <si>
    <t>Jean Pierre</t>
  </si>
  <si>
    <t>32 9965-2509</t>
  </si>
  <si>
    <t>NF 6818</t>
  </si>
  <si>
    <t>Vida Farmácias 01</t>
  </si>
  <si>
    <t xml:space="preserve"> 53 9945-0394</t>
  </si>
  <si>
    <t>Vida Farmácias 02</t>
  </si>
  <si>
    <t>squared</t>
  </si>
  <si>
    <t>19 99288-1659</t>
  </si>
  <si>
    <t>NF 6908</t>
  </si>
  <si>
    <t xml:space="preserve">Bolos Caseiros da Si </t>
  </si>
  <si>
    <t>Sirley</t>
  </si>
  <si>
    <t>61 9227-7076</t>
  </si>
  <si>
    <t>NF 6826</t>
  </si>
  <si>
    <r>
      <rPr>
        <rFont val="arial, sans-serif"/>
        <color rgb="FF333333"/>
        <sz val="10.0"/>
      </rPr>
      <t>casa de carne alvorada</t>
    </r>
    <r>
      <rPr>
        <rFont val="arial, sans-serif"/>
        <color rgb="FFFFFFFF"/>
        <sz val="10.0"/>
      </rPr>
      <t xml:space="preserve"> sexta </t>
    </r>
  </si>
  <si>
    <t>alencar</t>
  </si>
  <si>
    <t>94 9280-3092</t>
  </si>
  <si>
    <t>NF 6831</t>
  </si>
  <si>
    <t>SegLivre</t>
  </si>
  <si>
    <t>21 99520-3777</t>
  </si>
  <si>
    <t>NF 6896</t>
  </si>
  <si>
    <t xml:space="preserve">ADMED </t>
  </si>
  <si>
    <t>Michele</t>
  </si>
  <si>
    <t xml:space="preserve"> 34 9139-1922</t>
  </si>
  <si>
    <t>casa da industria 1</t>
  </si>
  <si>
    <t>31 9892-1070</t>
  </si>
  <si>
    <t>casa da industria 2</t>
  </si>
  <si>
    <t>casa da industria 3</t>
  </si>
  <si>
    <t>casa da industria 4</t>
  </si>
  <si>
    <t xml:space="preserve">Ninho do Falcão </t>
  </si>
  <si>
    <t>11 96486-6060</t>
  </si>
  <si>
    <t>NF 6827</t>
  </si>
  <si>
    <t>IGREJA MINISTERIO CHAMAS VIVAS</t>
  </si>
  <si>
    <t>Onesmo</t>
  </si>
  <si>
    <t>99 9163-6147</t>
  </si>
  <si>
    <t>NF 6904</t>
  </si>
  <si>
    <t xml:space="preserve">Acqua Lavanderia </t>
  </si>
  <si>
    <t>94 8414-4967</t>
  </si>
  <si>
    <t xml:space="preserve">colégio agape </t>
  </si>
  <si>
    <t xml:space="preserve"> 31 9910-6116</t>
  </si>
  <si>
    <t xml:space="preserve">arcoplan 1 </t>
  </si>
  <si>
    <t>61 9975-6146</t>
  </si>
  <si>
    <t>Souza Tec</t>
  </si>
  <si>
    <t>13 99745-5199</t>
  </si>
  <si>
    <t>NF 6862</t>
  </si>
  <si>
    <t>NORTE MANGUEIRAS</t>
  </si>
  <si>
    <t>91 9292-5119</t>
  </si>
  <si>
    <t>NF 6863</t>
  </si>
  <si>
    <t>COMPANHIA DA ALEGRIA 01</t>
  </si>
  <si>
    <t>19 99978-1010</t>
  </si>
  <si>
    <t>COMPANHIA DA ALEGRIA 02</t>
  </si>
  <si>
    <t>NF 6841</t>
  </si>
  <si>
    <t xml:space="preserve"> Escola Semeador</t>
  </si>
  <si>
    <t xml:space="preserve"> 99 9211-3473</t>
  </si>
  <si>
    <t>thiago agro</t>
  </si>
  <si>
    <t xml:space="preserve"> 88 9648-7281</t>
  </si>
  <si>
    <t>NF 6829</t>
  </si>
  <si>
    <t>Candidos Café</t>
  </si>
  <si>
    <t>Tadeu</t>
  </si>
  <si>
    <t>35 9230-0328</t>
  </si>
  <si>
    <t>Dleds</t>
  </si>
  <si>
    <t>11 94294-9457</t>
  </si>
  <si>
    <t>Colégio do Sagrado Coração</t>
  </si>
  <si>
    <t>Wenderson</t>
  </si>
  <si>
    <t xml:space="preserve"> 82 8873-7049</t>
  </si>
  <si>
    <t xml:space="preserve">socartuchos </t>
  </si>
  <si>
    <t>jefferson</t>
  </si>
  <si>
    <t>35 9945-0174</t>
  </si>
  <si>
    <t>Unica Imports</t>
  </si>
  <si>
    <t xml:space="preserve"> 48 8871-2756</t>
  </si>
  <si>
    <t>clinica mais vida</t>
  </si>
  <si>
    <t>juliana</t>
  </si>
  <si>
    <t>31 8661-1320</t>
  </si>
  <si>
    <t>NF 6864</t>
  </si>
  <si>
    <t>REALIZE CLINICA</t>
  </si>
  <si>
    <t>SORAIA</t>
  </si>
  <si>
    <t>81 9881-2245</t>
  </si>
  <si>
    <t>NF 6865</t>
  </si>
  <si>
    <t>ELIAS CABELELEIRO</t>
  </si>
  <si>
    <t>ELIAS</t>
  </si>
  <si>
    <t>73 8883-7060</t>
  </si>
  <si>
    <t>NF 6837</t>
  </si>
  <si>
    <t>JM Calçados</t>
  </si>
  <si>
    <t>Mirella</t>
  </si>
  <si>
    <t xml:space="preserve"> 85 9950-6368</t>
  </si>
  <si>
    <t>hobcar</t>
  </si>
  <si>
    <t>hernane</t>
  </si>
  <si>
    <t>17 99134-8139</t>
  </si>
  <si>
    <t>Minas Fórmulas</t>
  </si>
  <si>
    <t>Carlos Braga</t>
  </si>
  <si>
    <t>35 9192-2158</t>
  </si>
  <si>
    <t>Green Engenharia</t>
  </si>
  <si>
    <t xml:space="preserve">conect 1 </t>
  </si>
  <si>
    <t>grivaldo</t>
  </si>
  <si>
    <t>81 9766-2988</t>
  </si>
  <si>
    <t>NF 6838</t>
  </si>
  <si>
    <t xml:space="preserve"> LANABOIA</t>
  </si>
  <si>
    <t xml:space="preserve"> 31 3450-5027</t>
  </si>
  <si>
    <t>joão antecipação para amanhã</t>
  </si>
  <si>
    <t>16 99114-9062</t>
  </si>
  <si>
    <t>NF 6840</t>
  </si>
  <si>
    <t>ej.transportes</t>
  </si>
  <si>
    <t xml:space="preserve">Samantha </t>
  </si>
  <si>
    <t>15 97407-5879</t>
  </si>
  <si>
    <t>NF 6866</t>
  </si>
  <si>
    <t>CLINICA DA MULHER PACOTE</t>
  </si>
  <si>
    <t>ANNA</t>
  </si>
  <si>
    <t>71 9134-9567</t>
  </si>
  <si>
    <t>NF 6909</t>
  </si>
  <si>
    <t>Star Fit Medianeira 08/12</t>
  </si>
  <si>
    <t xml:space="preserve">Heverton Luiz </t>
  </si>
  <si>
    <t>45 9924-7090</t>
  </si>
  <si>
    <t xml:space="preserve"> Success Comunicação</t>
  </si>
  <si>
    <t>61 9565-4100</t>
  </si>
  <si>
    <r>
      <rPr>
        <rFont val="Arial"/>
        <color theme="1"/>
      </rPr>
      <t>joão antecipação para amanhã 1</t>
    </r>
    <r>
      <rPr>
        <rFont val="Arial"/>
        <color rgb="FFFFFFFF"/>
      </rPr>
      <t xml:space="preserve"> antes almoço</t>
    </r>
  </si>
  <si>
    <r>
      <rPr>
        <rFont val="Arial"/>
        <color theme="1"/>
      </rPr>
      <t xml:space="preserve">joão antecipação 2 </t>
    </r>
    <r>
      <rPr>
        <rFont val="Arial"/>
        <color rgb="FFFFFFFF"/>
      </rPr>
      <t>para segunda</t>
    </r>
  </si>
  <si>
    <t>NF 6867</t>
  </si>
  <si>
    <t>GIRA GIRÔ</t>
  </si>
  <si>
    <t>VALERIA</t>
  </si>
  <si>
    <t>16 98170-0011</t>
  </si>
  <si>
    <t>maria da paz imóveis</t>
  </si>
  <si>
    <t>maria da paz</t>
  </si>
  <si>
    <t>62 8176-2689</t>
  </si>
  <si>
    <t>NF 6844</t>
  </si>
  <si>
    <t xml:space="preserve">XLabs Security </t>
  </si>
  <si>
    <t xml:space="preserve">Mauricio </t>
  </si>
  <si>
    <t>51 8200-7621</t>
  </si>
  <si>
    <t>arcoplan 2</t>
  </si>
  <si>
    <t xml:space="preserve">CONECT 2 </t>
  </si>
  <si>
    <t xml:space="preserve">villa rica </t>
  </si>
  <si>
    <t>62 9984-7250</t>
  </si>
  <si>
    <t>NF 6845</t>
  </si>
  <si>
    <t>Camisa10FC 2</t>
  </si>
  <si>
    <t xml:space="preserve"> 11 94792-8105</t>
  </si>
  <si>
    <t xml:space="preserve">lidercom rádio </t>
  </si>
  <si>
    <t>16 99721-9431</t>
  </si>
  <si>
    <t>Colégio Dynâmico Personalização</t>
  </si>
  <si>
    <t xml:space="preserve"> 42 9831-8848</t>
  </si>
  <si>
    <t>NF 6846</t>
  </si>
  <si>
    <t>Ataia Cargas 1</t>
  </si>
  <si>
    <t xml:space="preserve">Diego </t>
  </si>
  <si>
    <t>11 95719-3795</t>
  </si>
  <si>
    <t>Ataia Cargas 2</t>
  </si>
  <si>
    <t>NF 6853</t>
  </si>
  <si>
    <t xml:space="preserve"> Portal Centro Norte</t>
  </si>
  <si>
    <t xml:space="preserve">Thales </t>
  </si>
  <si>
    <t xml:space="preserve"> 62 9367-2853</t>
  </si>
  <si>
    <t>NF 6868</t>
  </si>
  <si>
    <t>RECICLAGEM JOSINEI</t>
  </si>
  <si>
    <t>JOSINEI</t>
  </si>
  <si>
    <t xml:space="preserve"> 63 9280-6593</t>
  </si>
  <si>
    <t>NF 6869</t>
  </si>
  <si>
    <t>TEC REFRIGERAÇAO</t>
  </si>
  <si>
    <t>ALEX</t>
  </si>
  <si>
    <t>64 9255-2549</t>
  </si>
  <si>
    <t>Otica Liz</t>
  </si>
  <si>
    <t>Regis</t>
  </si>
  <si>
    <t>69 9203-9400</t>
  </si>
  <si>
    <t>NF 6847</t>
  </si>
  <si>
    <t xml:space="preserve"> MOTORFLU</t>
  </si>
  <si>
    <t>11 96578-2803</t>
  </si>
  <si>
    <t>NF 6919</t>
  </si>
  <si>
    <t>Edivan Lanternagem</t>
  </si>
  <si>
    <t>Edivan</t>
  </si>
  <si>
    <t>87 9611-8628</t>
  </si>
  <si>
    <t>o casal dourado</t>
  </si>
  <si>
    <t>thaise</t>
  </si>
  <si>
    <t>71 9104-9306</t>
  </si>
  <si>
    <t xml:space="preserve">HORA DO AÇAI </t>
  </si>
  <si>
    <t>EDIVALDO</t>
  </si>
  <si>
    <t xml:space="preserve"> 62 9164-6031</t>
  </si>
  <si>
    <t>NF 6848</t>
  </si>
  <si>
    <t xml:space="preserve"> FitMax.black 3</t>
  </si>
  <si>
    <t>NF 6892</t>
  </si>
  <si>
    <t>Adega Brandão</t>
  </si>
  <si>
    <t>77 9930-2858</t>
  </si>
  <si>
    <t>NF 6920</t>
  </si>
  <si>
    <t>GD Distribuidora</t>
  </si>
  <si>
    <t>Gilliard</t>
  </si>
  <si>
    <t>48 9667-3494</t>
  </si>
  <si>
    <t>NF 6933</t>
  </si>
  <si>
    <t xml:space="preserve">rik gás </t>
  </si>
  <si>
    <t>ricardo</t>
  </si>
  <si>
    <t>34 9159-1122</t>
  </si>
  <si>
    <t>NF 6851</t>
  </si>
  <si>
    <t xml:space="preserve"> Pimenta Rosa</t>
  </si>
  <si>
    <t>11 99215-0846</t>
  </si>
  <si>
    <t>X-AMA Telecom</t>
  </si>
  <si>
    <t>87 9177-8989</t>
  </si>
  <si>
    <t>Retifica Premium</t>
  </si>
  <si>
    <t xml:space="preserve">Patricia </t>
  </si>
  <si>
    <t>16 99415-0885</t>
  </si>
  <si>
    <t>NF 6849</t>
  </si>
  <si>
    <t xml:space="preserve"> PREMOPORTO</t>
  </si>
  <si>
    <t xml:space="preserve">Rogério </t>
  </si>
  <si>
    <t xml:space="preserve"> 15 99639-8924</t>
  </si>
  <si>
    <t>NF 6890</t>
  </si>
  <si>
    <t xml:space="preserve">JRS TRANSPORTES </t>
  </si>
  <si>
    <t>JENIFER</t>
  </si>
  <si>
    <t>85 8213-4227</t>
  </si>
  <si>
    <t>Bora voar com a UP FLY</t>
  </si>
  <si>
    <t>Lacerda</t>
  </si>
  <si>
    <t>19 98812-0561</t>
  </si>
  <si>
    <t>legado das patas 2</t>
  </si>
  <si>
    <t>Mumu Society</t>
  </si>
  <si>
    <t>Luiz Mumu</t>
  </si>
  <si>
    <t xml:space="preserve"> 37 8814-3619</t>
  </si>
  <si>
    <t xml:space="preserve"> GB Forro PVC</t>
  </si>
  <si>
    <t>Gabriel Gomes</t>
  </si>
  <si>
    <t>33 9103-0791</t>
  </si>
  <si>
    <t>NF 6870</t>
  </si>
  <si>
    <t>FEIRA EMBREAGEM</t>
  </si>
  <si>
    <t>JOSE</t>
  </si>
  <si>
    <t>75 8122-0137</t>
  </si>
  <si>
    <t>NF 6911</t>
  </si>
  <si>
    <t>~Caio Kiel</t>
  </si>
  <si>
    <t>41 9178-1982</t>
  </si>
  <si>
    <t>~Leandro Lodea</t>
  </si>
  <si>
    <t xml:space="preserve"> 54 8412-7883</t>
  </si>
  <si>
    <t>NF 6934</t>
  </si>
  <si>
    <t xml:space="preserve">Seivah Natural </t>
  </si>
  <si>
    <t>Dayvid</t>
  </si>
  <si>
    <t>34 9232-0784</t>
  </si>
  <si>
    <t>NF 6921</t>
  </si>
  <si>
    <t>STRIX Suprimentos</t>
  </si>
  <si>
    <t>94 9177-4449</t>
  </si>
  <si>
    <r>
      <rPr>
        <rFont val="Arial"/>
        <color theme="1"/>
      </rPr>
      <t xml:space="preserve">sj consultoria 2 </t>
    </r>
    <r>
      <rPr>
        <rFont val="Arial"/>
        <color rgb="FFFFFFFF"/>
      </rPr>
      <t xml:space="preserve">segunda </t>
    </r>
  </si>
  <si>
    <t>71 4103-5222</t>
  </si>
  <si>
    <t>NF 6850</t>
  </si>
  <si>
    <t>Equalis</t>
  </si>
  <si>
    <t>22 99911-9189</t>
  </si>
  <si>
    <t>NF 6895</t>
  </si>
  <si>
    <t xml:space="preserve"> AL VOLO</t>
  </si>
  <si>
    <t>45 9969-4039</t>
  </si>
  <si>
    <t>NF 6912</t>
  </si>
  <si>
    <t>helena cris</t>
  </si>
  <si>
    <t>21 98585-7032</t>
  </si>
  <si>
    <t>NF 6891</t>
  </si>
  <si>
    <t>Loja Renovar</t>
  </si>
  <si>
    <t xml:space="preserve"> 91 9105-3362</t>
  </si>
  <si>
    <t>Boutique de Pintura natal</t>
  </si>
  <si>
    <t>71 9935-6093</t>
  </si>
  <si>
    <t xml:space="preserve"> Facar</t>
  </si>
  <si>
    <t>11 99231-2064</t>
  </si>
  <si>
    <t>NF 6881</t>
  </si>
  <si>
    <t xml:space="preserve">OSMAR </t>
  </si>
  <si>
    <t>OSMAR</t>
  </si>
  <si>
    <t>93 8117-9291</t>
  </si>
  <si>
    <t xml:space="preserve">Distribuidora Saudadense </t>
  </si>
  <si>
    <t>Flavio</t>
  </si>
  <si>
    <t>46 9942-2017</t>
  </si>
  <si>
    <t>cida corretora de imóveis</t>
  </si>
  <si>
    <t>cida</t>
  </si>
  <si>
    <t xml:space="preserve"> 81 9655-8092</t>
  </si>
  <si>
    <t>Metal Locações AG CLIENTE</t>
  </si>
  <si>
    <t xml:space="preserve"> 61 9623-3412</t>
  </si>
  <si>
    <t xml:space="preserve"> Ridaj  </t>
  </si>
  <si>
    <t xml:space="preserve">Gonper &amp; Cia </t>
  </si>
  <si>
    <t>Cléria</t>
  </si>
  <si>
    <t>73 8241-0688</t>
  </si>
  <si>
    <t>rodrigo post 1  sábado</t>
  </si>
  <si>
    <t>21 98288-1294</t>
  </si>
  <si>
    <t xml:space="preserve">rodrigo post 2 </t>
  </si>
  <si>
    <t>rodrigo post 3</t>
  </si>
  <si>
    <t>NF 6852</t>
  </si>
  <si>
    <t xml:space="preserve"> Roadstar Day</t>
  </si>
  <si>
    <t xml:space="preserve">Adno </t>
  </si>
  <si>
    <t>84 8825-1234</t>
  </si>
  <si>
    <t>NF 6871</t>
  </si>
  <si>
    <t>JBS CONSTRUTORA</t>
  </si>
  <si>
    <t>19 99133-5629</t>
  </si>
  <si>
    <t>NF 6917</t>
  </si>
  <si>
    <t>Titios dos Brinquedos 2</t>
  </si>
  <si>
    <t xml:space="preserve"> 11 93714-5039</t>
  </si>
  <si>
    <t>NF 6947</t>
  </si>
  <si>
    <t>GRUPO WD JB</t>
  </si>
  <si>
    <t>FERNANDO</t>
  </si>
  <si>
    <t>11 98861-1750</t>
  </si>
  <si>
    <t xml:space="preserve">Wueslei rodrigues </t>
  </si>
  <si>
    <t xml:space="preserve">Wueslei </t>
  </si>
  <si>
    <t>43 9674-7577</t>
  </si>
  <si>
    <t>BLACK DRAGON SCHOOL</t>
  </si>
  <si>
    <t>53 8404-0400</t>
  </si>
  <si>
    <t>JM locações 1</t>
  </si>
  <si>
    <t>41 9938-8239</t>
  </si>
  <si>
    <t xml:space="preserve">JM locações 2 </t>
  </si>
  <si>
    <t>queroserinterprete</t>
  </si>
  <si>
    <t xml:space="preserve"> 71 9117-4395</t>
  </si>
  <si>
    <t>KARIZA VIAGENS</t>
  </si>
  <si>
    <t>ANA KARINA</t>
  </si>
  <si>
    <t>62 9348-3030</t>
  </si>
  <si>
    <t>NF 6872</t>
  </si>
  <si>
    <t>LANCHONETE CLEIA</t>
  </si>
  <si>
    <t>CLEIA</t>
  </si>
  <si>
    <t xml:space="preserve"> 38 9890-5596</t>
  </si>
  <si>
    <t>NF 6873</t>
  </si>
  <si>
    <t>BRASIL VIDROS</t>
  </si>
  <si>
    <t>GESIANE</t>
  </si>
  <si>
    <t>24 99901-8356</t>
  </si>
  <si>
    <t>NF 6874</t>
  </si>
  <si>
    <t>PAULO DRY WALL</t>
  </si>
  <si>
    <t>21 97997-3677</t>
  </si>
  <si>
    <t xml:space="preserve">Esquina do Espeto </t>
  </si>
  <si>
    <t>Elias</t>
  </si>
  <si>
    <t xml:space="preserve"> 11 97672-2387</t>
  </si>
  <si>
    <t xml:space="preserve">evolution natal </t>
  </si>
  <si>
    <t>A imperio oline</t>
  </si>
  <si>
    <t>81 9747-1970</t>
  </si>
  <si>
    <t>NF 6898</t>
  </si>
  <si>
    <t xml:space="preserve"> a JM Captação </t>
  </si>
  <si>
    <t xml:space="preserve"> a JM Captação</t>
  </si>
  <si>
    <t>62 8468-8070</t>
  </si>
  <si>
    <t>NF 6875</t>
  </si>
  <si>
    <t>WB MOTOS</t>
  </si>
  <si>
    <t>WILLIAN</t>
  </si>
  <si>
    <t>63 9983-6208</t>
  </si>
  <si>
    <t>Gravações Express</t>
  </si>
  <si>
    <t>47 9163-5830</t>
  </si>
  <si>
    <t>Santos Cosméticos</t>
  </si>
  <si>
    <t xml:space="preserve"> 82 9664-2133</t>
  </si>
  <si>
    <t>NF 6876</t>
  </si>
  <si>
    <t>LUCIANA ADVOGADA</t>
  </si>
  <si>
    <t>LUCIANA</t>
  </si>
  <si>
    <t>11 93007-2410</t>
  </si>
  <si>
    <t>NF 6855</t>
  </si>
  <si>
    <t>SUPER NOVA TELECOM</t>
  </si>
  <si>
    <t>Adailton</t>
  </si>
  <si>
    <t xml:space="preserve"> 24 99848-3680</t>
  </si>
  <si>
    <t>NF 6856</t>
  </si>
  <si>
    <t>JPCamisaria</t>
  </si>
  <si>
    <t>Jonh</t>
  </si>
  <si>
    <t xml:space="preserve"> 93 9227-1808</t>
  </si>
  <si>
    <t>NF 6877</t>
  </si>
  <si>
    <t>ESCOLA ORLANDINA</t>
  </si>
  <si>
    <t>ANTONIO</t>
  </si>
  <si>
    <t>67 9268-8998</t>
  </si>
  <si>
    <t>NF 6878</t>
  </si>
  <si>
    <t>MEDSEG</t>
  </si>
  <si>
    <t>EDEJORGE</t>
  </si>
  <si>
    <t>13 99155-3864</t>
  </si>
  <si>
    <t>~Fabrício Mota</t>
  </si>
  <si>
    <t>67 8114-4575</t>
  </si>
  <si>
    <t>TecMaster final</t>
  </si>
  <si>
    <t>13 99786-2364</t>
  </si>
  <si>
    <t>NF 6922</t>
  </si>
  <si>
    <t xml:space="preserve"> Ed Polpas </t>
  </si>
  <si>
    <t>71 9105-6611</t>
  </si>
  <si>
    <t>NF 6894</t>
  </si>
  <si>
    <t>~Dito 1</t>
  </si>
  <si>
    <t>~Dito</t>
  </si>
  <si>
    <t>49 9920-3679</t>
  </si>
  <si>
    <t>~Dito 2 ag cliente</t>
  </si>
  <si>
    <t>NF 6887</t>
  </si>
  <si>
    <t>Sharleane | Moda Infantil</t>
  </si>
  <si>
    <t>61 9694-8036</t>
  </si>
  <si>
    <t>NF 6923</t>
  </si>
  <si>
    <t>Intuitiv Móveis</t>
  </si>
  <si>
    <t>Núbia</t>
  </si>
  <si>
    <t>21 98904-3803</t>
  </si>
  <si>
    <t>Horizonte Store final</t>
  </si>
  <si>
    <t>NF 6879</t>
  </si>
  <si>
    <t>REVERSA BRASIL</t>
  </si>
  <si>
    <t>EDVAR</t>
  </si>
  <si>
    <t>19 99778-8898</t>
  </si>
  <si>
    <t>villemix final</t>
  </si>
  <si>
    <t>31 8968-5606</t>
  </si>
  <si>
    <t>Cafessai 3 AG CLIENTE</t>
  </si>
  <si>
    <t>92 9962-7678</t>
  </si>
  <si>
    <t>HAMBURGUINHO 1974 01</t>
  </si>
  <si>
    <t>CAIO</t>
  </si>
  <si>
    <t>19 99998-8331</t>
  </si>
  <si>
    <t xml:space="preserve">NeuroVida final </t>
  </si>
  <si>
    <t>william costa aguardando</t>
  </si>
  <si>
    <t>37 9955-4136</t>
  </si>
  <si>
    <t xml:space="preserve">tororomba final </t>
  </si>
  <si>
    <t>NF 6880</t>
  </si>
  <si>
    <t>PLANET GERADORES</t>
  </si>
  <si>
    <t>CHARLES</t>
  </si>
  <si>
    <t>11 99605-5114</t>
  </si>
  <si>
    <t>NF 6935</t>
  </si>
  <si>
    <t>EduSmart IA</t>
  </si>
  <si>
    <t>Robinho</t>
  </si>
  <si>
    <t>21 98160-6385</t>
  </si>
  <si>
    <t>NF 6858</t>
  </si>
  <si>
    <t>MGT Conect 2</t>
  </si>
  <si>
    <t>21 96598-5363</t>
  </si>
  <si>
    <t>jelsimar santana</t>
  </si>
  <si>
    <t>71 9907-6475</t>
  </si>
  <si>
    <r>
      <rPr>
        <rFont val="Arial"/>
        <color theme="1"/>
      </rPr>
      <t xml:space="preserve">mari perfumaria  </t>
    </r>
    <r>
      <rPr>
        <rFont val="Arial"/>
        <color rgb="FFFFFFFF"/>
      </rPr>
      <t xml:space="preserve">antes sexta </t>
    </r>
  </si>
  <si>
    <t xml:space="preserve"> 93 9140-2779</t>
  </si>
  <si>
    <t xml:space="preserve">mdb soluções aguardando </t>
  </si>
  <si>
    <t>logmaster</t>
  </si>
  <si>
    <t>71 9948-2636</t>
  </si>
  <si>
    <t>FFF</t>
  </si>
  <si>
    <t>Muralha Entregas</t>
  </si>
  <si>
    <t>67 9929-7679</t>
  </si>
  <si>
    <t>NF 6882</t>
  </si>
  <si>
    <t>EMPORIO DONA FORMIGA</t>
  </si>
  <si>
    <t>CLAUDIO</t>
  </si>
  <si>
    <t>24 98135-3143</t>
  </si>
  <si>
    <t>NF 6883</t>
  </si>
  <si>
    <t>PISOS E REFORMAS PAULO</t>
  </si>
  <si>
    <t>11 98619-4922</t>
  </si>
  <si>
    <t>kl acessoria</t>
  </si>
  <si>
    <t>luis otavio</t>
  </si>
  <si>
    <t>31 8396-7587</t>
  </si>
  <si>
    <t>Dr. Valterson Teodoro 2</t>
  </si>
  <si>
    <t>63 9249-9744</t>
  </si>
  <si>
    <t>NF 6884</t>
  </si>
  <si>
    <t>ESCOLA DOUGLAS</t>
  </si>
  <si>
    <t>DOUGLAS</t>
  </si>
  <si>
    <t>11 98643-0845</t>
  </si>
  <si>
    <t>FIPCORP</t>
  </si>
  <si>
    <t xml:space="preserve"> 19 99329-8070</t>
  </si>
  <si>
    <t>MAIQ</t>
  </si>
  <si>
    <t xml:space="preserve">ambientes planejados </t>
  </si>
  <si>
    <t xml:space="preserve"> 62 9277-1015</t>
  </si>
  <si>
    <t xml:space="preserve">ÓTICA NATASHA  05
</t>
  </si>
  <si>
    <t>91 8533-5953</t>
  </si>
  <si>
    <t>NF 6924</t>
  </si>
  <si>
    <t>Junior Vidros</t>
  </si>
  <si>
    <t>Junior Felix</t>
  </si>
  <si>
    <t>83 9921-0653</t>
  </si>
  <si>
    <t>NF 6893</t>
  </si>
  <si>
    <t>frigorifico navegantes</t>
  </si>
  <si>
    <t>37 9857-8214</t>
  </si>
  <si>
    <t>MS Caixas</t>
  </si>
  <si>
    <t>Maurício Assis</t>
  </si>
  <si>
    <t>6199918 6631</t>
  </si>
  <si>
    <t xml:space="preserve">Inova Engenharia </t>
  </si>
  <si>
    <t>Reginaldo Coelho</t>
  </si>
  <si>
    <t>85 8202-7472</t>
  </si>
  <si>
    <t>NF 6885</t>
  </si>
  <si>
    <t xml:space="preserve">CASA HOPPE </t>
  </si>
  <si>
    <t>LEANDRO</t>
  </si>
  <si>
    <t>55 9965-8383</t>
  </si>
  <si>
    <t>NF 6886</t>
  </si>
  <si>
    <t>BALANÇA DO AFONSO</t>
  </si>
  <si>
    <t>NALVA</t>
  </si>
  <si>
    <t>34 8882-0919</t>
  </si>
  <si>
    <t>Toda Bonita</t>
  </si>
  <si>
    <t>71 9257-0039</t>
  </si>
  <si>
    <t xml:space="preserve">King Union </t>
  </si>
  <si>
    <t>Eliabe</t>
  </si>
  <si>
    <t>67 8188-2530</t>
  </si>
  <si>
    <t>joão amancio</t>
  </si>
  <si>
    <t>75 9280-2902</t>
  </si>
  <si>
    <t>rodrigo amaral</t>
  </si>
  <si>
    <t>21 97005-3870</t>
  </si>
  <si>
    <t xml:space="preserve"> Soma Saúde</t>
  </si>
  <si>
    <t>84 9902-3131</t>
  </si>
  <si>
    <t xml:space="preserve">                  Virada da Cury</t>
  </si>
  <si>
    <t>Danilo Moreira</t>
  </si>
  <si>
    <t>11 94013-5696</t>
  </si>
  <si>
    <t>NF 7034</t>
  </si>
  <si>
    <t>axecar</t>
  </si>
  <si>
    <t xml:space="preserve"> 71 8280-2932</t>
  </si>
  <si>
    <t>NF 7236</t>
  </si>
  <si>
    <t>BOLTCHIP</t>
  </si>
  <si>
    <t>11 93765-2382</t>
  </si>
  <si>
    <t xml:space="preserve">polly arruda </t>
  </si>
  <si>
    <t>31 9323-7595</t>
  </si>
  <si>
    <t>MARIALVA</t>
  </si>
  <si>
    <t xml:space="preserve"> 44 3015-3708</t>
  </si>
  <si>
    <t>NF 6889</t>
  </si>
  <si>
    <t>Espeto na Tábua</t>
  </si>
  <si>
    <t xml:space="preserve"> 69 8421-9946</t>
  </si>
  <si>
    <t>NF 6914</t>
  </si>
  <si>
    <t>ATF PLANEJADOS</t>
  </si>
  <si>
    <t>FELIPE</t>
  </si>
  <si>
    <t>22 97402-8888</t>
  </si>
  <si>
    <t>NF 6937</t>
  </si>
  <si>
    <t>Crédito VSBC</t>
  </si>
  <si>
    <t>Diego</t>
  </si>
  <si>
    <t>18 93500-8453</t>
  </si>
  <si>
    <t>NF 6915</t>
  </si>
  <si>
    <t>DANIEL INFORMATICA</t>
  </si>
  <si>
    <t>88 9701-9018</t>
  </si>
  <si>
    <t>AVATAR BANANADA</t>
  </si>
  <si>
    <t>Hitech House final</t>
  </si>
  <si>
    <t>19 98286-7350</t>
  </si>
  <si>
    <r>
      <rPr>
        <rFont val="Arial"/>
        <color theme="1"/>
      </rPr>
      <t xml:space="preserve">rodrigo 4 post </t>
    </r>
    <r>
      <rPr>
        <rFont val="Arial"/>
        <color rgb="FFFFFFFF"/>
      </rPr>
      <t>SEGUNDA</t>
    </r>
  </si>
  <si>
    <t>NF 6888</t>
  </si>
  <si>
    <t xml:space="preserve">MotorFlu 2 AGUARDANDO CLIENTE </t>
  </si>
  <si>
    <t>NF 6936</t>
  </si>
  <si>
    <t>BR Peças</t>
  </si>
  <si>
    <t>Edy</t>
  </si>
  <si>
    <t>65 9912-0024</t>
  </si>
  <si>
    <t>eliane decorações</t>
  </si>
  <si>
    <t>62 9278-4558</t>
  </si>
  <si>
    <t xml:space="preserve">Arena Biro Biro AGUARDANDO CLIENTE </t>
  </si>
  <si>
    <t>11 99501-7171</t>
  </si>
  <si>
    <t>NF 7050</t>
  </si>
  <si>
    <t xml:space="preserve"> Wanel Auto </t>
  </si>
  <si>
    <t xml:space="preserve"> 15 98823-9356</t>
  </si>
  <si>
    <t xml:space="preserve">CasaMata </t>
  </si>
  <si>
    <t>Jardel</t>
  </si>
  <si>
    <t>98 9225-7204</t>
  </si>
  <si>
    <t xml:space="preserve">o baratão  </t>
  </si>
  <si>
    <t>75 8808-0118</t>
  </si>
  <si>
    <t>Cavalle Pesca</t>
  </si>
  <si>
    <t>Lindomar Souza</t>
  </si>
  <si>
    <t>66 8134-9133</t>
  </si>
  <si>
    <t>NF 6926</t>
  </si>
  <si>
    <t>Lojas MotoMix 1</t>
  </si>
  <si>
    <t xml:space="preserve">Afonso </t>
  </si>
  <si>
    <t>61 9861-7682</t>
  </si>
  <si>
    <t>~Nelson Carvalhor</t>
  </si>
  <si>
    <t xml:space="preserve">Lojas MotoMix 2 </t>
  </si>
  <si>
    <t>GENESIS AIR FINAL</t>
  </si>
  <si>
    <t>11 97982-1563</t>
  </si>
  <si>
    <t xml:space="preserve">seguro ambiental </t>
  </si>
  <si>
    <t>11 94304-3271</t>
  </si>
  <si>
    <t>NF 6854</t>
  </si>
  <si>
    <t>wilner plus</t>
  </si>
  <si>
    <t>matheus</t>
  </si>
  <si>
    <t>47 9639-1800</t>
  </si>
  <si>
    <t xml:space="preserve">TURSTAR FINAL </t>
  </si>
  <si>
    <t>51 8015-7638</t>
  </si>
  <si>
    <t>danilo pimenta con</t>
  </si>
  <si>
    <t>~Danilo Pimenta</t>
  </si>
  <si>
    <t>17 99250-6784</t>
  </si>
  <si>
    <t xml:space="preserve">Marcus Abila </t>
  </si>
  <si>
    <t>41 9577-4645</t>
  </si>
  <si>
    <t>NF 6939</t>
  </si>
  <si>
    <t>Simone Tavares 1</t>
  </si>
  <si>
    <t>91 8549-9372</t>
  </si>
  <si>
    <t xml:space="preserve">Simone Tavares 2 (cancelado) </t>
  </si>
  <si>
    <t>MHE Instalações NATAL</t>
  </si>
  <si>
    <t xml:space="preserve"> 11 93014-1052</t>
  </si>
  <si>
    <t>MHE Instalações ANO NOVO</t>
  </si>
  <si>
    <t>45 9981-2885</t>
  </si>
  <si>
    <t>Conecta Imob 2 AG CLIENTE</t>
  </si>
  <si>
    <t>48 9191-8756</t>
  </si>
  <si>
    <t xml:space="preserve">~Marcelo Carneiro </t>
  </si>
  <si>
    <t>~Marcelo Carneiro</t>
  </si>
  <si>
    <t>44 9872-0224</t>
  </si>
  <si>
    <t xml:space="preserve">ferrari 5 </t>
  </si>
  <si>
    <t xml:space="preserve"> 13 99629-0593</t>
  </si>
  <si>
    <t>Imobiliária Novo Recife AG CLIENTE</t>
  </si>
  <si>
    <t>81 9926-5550</t>
  </si>
  <si>
    <t>SPECIME 01</t>
  </si>
  <si>
    <t>21 97840-8531</t>
  </si>
  <si>
    <t>SPECIME 02</t>
  </si>
  <si>
    <t>tetobelo</t>
  </si>
  <si>
    <t>11 94080-4323</t>
  </si>
  <si>
    <t>TECHOX</t>
  </si>
  <si>
    <t>47 9999-6889</t>
  </si>
  <si>
    <t>Ôxe Confeitaria FINAL</t>
  </si>
  <si>
    <t>NF 6925</t>
  </si>
  <si>
    <t>UNYX NUTRITION</t>
  </si>
  <si>
    <t>11 96603-7444</t>
  </si>
  <si>
    <t>riedo energy 2</t>
  </si>
  <si>
    <t xml:space="preserve"> Big Boss 3</t>
  </si>
  <si>
    <t xml:space="preserve"> Big Boss</t>
  </si>
  <si>
    <t xml:space="preserve">Ifatumbi Lourenço </t>
  </si>
  <si>
    <t>Airton</t>
  </si>
  <si>
    <t>13 99682-1873</t>
  </si>
  <si>
    <t>NF 6938</t>
  </si>
  <si>
    <t>RB ENERGY SOLAR</t>
  </si>
  <si>
    <t xml:space="preserve"> 67 9284-1564</t>
  </si>
  <si>
    <t>za_ar_condicionado</t>
  </si>
  <si>
    <t>62 8265-8444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</si>
</sst>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[$R$ -416]#,##0.00"/>
    <numFmt numFmtId="166" formatCode="&quot;R$&quot;\ #,##0.00"/>
    <numFmt numFmtId="167" formatCode="&quot;R$&quot;\ #,##0.00;[Red]\-&quot;R$&quot;\ #,##0.00"/>
    <numFmt numFmtId="168" formatCode="dd/mm/yyyy"/>
    <numFmt numFmtId="169" formatCode="[$R$]#,##0.00"/>
  </numFmts>
  <fonts count="3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4.0"/>
      <color theme="1"/>
      <name val="Arial"/>
    </font>
    <font/>
    <font>
      <b/>
      <sz val="11.0"/>
      <color theme="1"/>
      <name val="Arial"/>
    </font>
    <font>
      <b/>
      <sz val="12.0"/>
      <color theme="1"/>
      <name val="Arial"/>
    </font>
    <font>
      <b/>
      <sz val="11.0"/>
      <color rgb="FFFFFFFF"/>
      <name val="Arial"/>
    </font>
    <font>
      <b/>
      <sz val="16.0"/>
      <color theme="1"/>
      <name val="Arial"/>
    </font>
    <font>
      <b/>
      <sz val="16.0"/>
      <color rgb="FFFF0000"/>
      <name val="Arial"/>
    </font>
    <font>
      <b/>
      <color rgb="FFFFFFFF"/>
      <name val="Arial"/>
    </font>
    <font>
      <color theme="1"/>
      <name val="Arial"/>
      <scheme val="minor"/>
    </font>
    <font>
      <sz val="10.0"/>
      <color theme="1"/>
      <name val="Arial"/>
    </font>
    <font>
      <color rgb="FFFFFFFF"/>
      <name val="Arial"/>
    </font>
    <font>
      <sz val="11.0"/>
      <color rgb="FF3C4043"/>
      <name val="Archivo"/>
    </font>
    <font>
      <sz val="10.0"/>
      <color rgb="FF3C4043"/>
      <name val="Arial"/>
    </font>
    <font>
      <color theme="0"/>
      <name val="Arial"/>
    </font>
    <font>
      <b/>
      <color theme="1"/>
      <name val="Arial"/>
      <scheme val="minor"/>
    </font>
    <font>
      <color rgb="FF212529"/>
      <name val="Archivo"/>
    </font>
    <font>
      <b/>
      <sz val="11.0"/>
      <color rgb="FF000000"/>
      <name val="Arial"/>
    </font>
    <font>
      <color rgb="FFFFFF00"/>
      <name val="Arial"/>
    </font>
    <font>
      <b/>
      <sz val="10.0"/>
      <color theme="1"/>
      <name val="Arial"/>
    </font>
    <font>
      <sz val="11.0"/>
      <color rgb="FF000000"/>
      <name val="Arial"/>
    </font>
    <font>
      <sz val="10.0"/>
      <color rgb="FF333333"/>
      <name val="Arial"/>
    </font>
    <font>
      <b/>
      <color theme="0"/>
      <name val="Arial"/>
    </font>
    <font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b/>
      <sz val="12.0"/>
      <color rgb="FFFFFFFF"/>
      <name val="Arial"/>
    </font>
    <font>
      <sz val="11.0"/>
      <color rgb="FF333333"/>
      <name val="&quot;Open Sans&quot;"/>
    </font>
    <font>
      <color rgb="FFFFFFFF"/>
      <name val="Arial"/>
      <scheme val="minor"/>
    </font>
    <font>
      <b/>
      <color rgb="FF000000"/>
      <name val="Arial"/>
    </font>
    <font>
      <sz val="11.0"/>
      <color theme="1"/>
      <name val="Arial"/>
    </font>
    <font>
      <sz val="11.0"/>
      <color rgb="FF000000"/>
      <name val="-apple-system"/>
    </font>
    <font>
      <b/>
      <sz val="12.0"/>
      <color rgb="FF5B0F00"/>
      <name val="Arial"/>
    </font>
    <font>
      <b/>
      <sz val="11.0"/>
      <color rgb="FF3C4043"/>
      <name val="Archivo"/>
    </font>
  </fonts>
  <fills count="3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  <fill>
      <patternFill patternType="solid">
        <fgColor rgb="FFA64D79"/>
        <bgColor rgb="FFA64D79"/>
      </patternFill>
    </fill>
    <fill>
      <patternFill patternType="solid">
        <fgColor rgb="FFB4A7D6"/>
        <bgColor rgb="FFB4A7D6"/>
      </patternFill>
    </fill>
    <fill>
      <patternFill patternType="solid">
        <fgColor rgb="FF741B47"/>
        <bgColor rgb="FF741B47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0000FF"/>
        <bgColor rgb="FF0000FF"/>
      </patternFill>
    </fill>
    <fill>
      <patternFill patternType="solid">
        <fgColor rgb="FFF3097D"/>
        <bgColor rgb="FFF3097D"/>
      </patternFill>
    </fill>
    <fill>
      <patternFill patternType="solid">
        <fgColor rgb="FF548135"/>
        <bgColor rgb="FF548135"/>
      </patternFill>
    </fill>
    <fill>
      <patternFill patternType="solid">
        <fgColor rgb="FF9FC5E8"/>
        <bgColor rgb="FF9FC5E8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46BDC6"/>
        <bgColor rgb="FF46BDC6"/>
      </patternFill>
    </fill>
    <fill>
      <patternFill patternType="solid">
        <fgColor rgb="FFD9EAD3"/>
        <bgColor rgb="FFD9EAD3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CC4125"/>
        <bgColor rgb="FFCC4125"/>
      </patternFill>
    </fill>
    <fill>
      <patternFill patternType="solid">
        <fgColor rgb="FF00FF00"/>
        <bgColor rgb="FF00FF00"/>
      </patternFill>
    </fill>
    <fill>
      <patternFill patternType="solid">
        <fgColor rgb="FFCC0000"/>
        <bgColor rgb="FFCC0000"/>
      </patternFill>
    </fill>
    <fill>
      <patternFill patternType="solid">
        <fgColor rgb="FF990000"/>
        <bgColor rgb="FF990000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vertical="bottom"/>
    </xf>
    <xf borderId="0" fillId="2" fontId="1" numFmtId="165" xfId="0" applyAlignment="1" applyFont="1" applyNumberFormat="1">
      <alignment horizontal="center" vertical="bottom"/>
    </xf>
    <xf borderId="0" fillId="0" fontId="1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0" fillId="2" fontId="5" numFmtId="0" xfId="0" applyAlignment="1" applyFont="1">
      <alignment horizontal="center" vertical="bottom"/>
    </xf>
    <xf borderId="0" fillId="2" fontId="3" numFmtId="165" xfId="0" applyAlignment="1" applyFont="1" applyNumberFormat="1">
      <alignment horizontal="center" vertical="bottom"/>
    </xf>
    <xf borderId="1" fillId="4" fontId="6" numFmtId="0" xfId="0" applyAlignment="1" applyBorder="1" applyFill="1" applyFont="1">
      <alignment horizontal="center" readingOrder="0" vertical="bottom"/>
    </xf>
    <xf borderId="0" fillId="2" fontId="3" numFmtId="0" xfId="0" applyAlignment="1" applyFont="1">
      <alignment horizontal="center" vertical="bottom"/>
    </xf>
    <xf borderId="0" fillId="2" fontId="3" numFmtId="166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0" fontId="1" numFmtId="165" xfId="0" applyAlignment="1" applyFont="1" applyNumberFormat="1">
      <alignment horizontal="center" vertical="bottom"/>
    </xf>
    <xf borderId="4" fillId="2" fontId="7" numFmtId="0" xfId="0" applyAlignment="1" applyBorder="1" applyFont="1">
      <alignment horizontal="center" readingOrder="0" vertical="bottom"/>
    </xf>
    <xf borderId="0" fillId="2" fontId="1" numFmtId="166" xfId="0" applyAlignment="1" applyFont="1" applyNumberFormat="1">
      <alignment vertical="bottom"/>
    </xf>
    <xf borderId="0" fillId="2" fontId="8" numFmtId="0" xfId="0" applyAlignment="1" applyFont="1">
      <alignment horizontal="center" readingOrder="0" vertical="bottom"/>
    </xf>
    <xf borderId="0" fillId="2" fontId="9" numFmtId="0" xfId="0" applyAlignment="1" applyFont="1">
      <alignment vertical="bottom"/>
    </xf>
    <xf borderId="4" fillId="0" fontId="1" numFmtId="165" xfId="0" applyAlignment="1" applyBorder="1" applyFont="1" applyNumberFormat="1">
      <alignment horizontal="center" vertical="bottom"/>
    </xf>
    <xf borderId="5" fillId="0" fontId="1" numFmtId="165" xfId="0" applyAlignment="1" applyBorder="1" applyFont="1" applyNumberFormat="1">
      <alignment horizontal="center" vertical="bottom"/>
    </xf>
    <xf borderId="5" fillId="2" fontId="1" numFmtId="165" xfId="0" applyAlignment="1" applyBorder="1" applyFont="1" applyNumberFormat="1">
      <alignment horizontal="center" vertical="bottom"/>
    </xf>
    <xf borderId="5" fillId="2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6" fillId="5" fontId="7" numFmtId="0" xfId="0" applyAlignment="1" applyBorder="1" applyFill="1" applyFont="1">
      <alignment horizontal="center" readingOrder="0" vertical="bottom"/>
    </xf>
    <xf borderId="6" fillId="5" fontId="7" numFmtId="0" xfId="0" applyAlignment="1" applyBorder="1" applyFont="1">
      <alignment horizontal="center" vertical="bottom"/>
    </xf>
    <xf borderId="6" fillId="5" fontId="7" numFmtId="165" xfId="0" applyAlignment="1" applyBorder="1" applyFont="1" applyNumberFormat="1">
      <alignment horizontal="center" vertical="bottom"/>
    </xf>
    <xf borderId="6" fillId="5" fontId="7" numFmtId="165" xfId="0" applyAlignment="1" applyBorder="1" applyFont="1" applyNumberFormat="1">
      <alignment horizontal="center" readingOrder="0" vertical="bottom"/>
    </xf>
    <xf borderId="4" fillId="6" fontId="7" numFmtId="0" xfId="0" applyAlignment="1" applyBorder="1" applyFill="1" applyFont="1">
      <alignment horizontal="center" vertical="bottom"/>
    </xf>
    <xf borderId="4" fillId="7" fontId="7" numFmtId="0" xfId="0" applyAlignment="1" applyBorder="1" applyFill="1" applyFont="1">
      <alignment horizontal="center" readingOrder="0" vertical="bottom"/>
    </xf>
    <xf borderId="4" fillId="8" fontId="10" numFmtId="165" xfId="0" applyAlignment="1" applyBorder="1" applyFill="1" applyFont="1" applyNumberFormat="1">
      <alignment horizontal="center" readingOrder="0" vertical="bottom"/>
    </xf>
    <xf borderId="4" fillId="9" fontId="10" numFmtId="165" xfId="0" applyAlignment="1" applyBorder="1" applyFill="1" applyFont="1" applyNumberFormat="1">
      <alignment horizontal="center" readingOrder="0" vertical="bottom"/>
    </xf>
    <xf borderId="4" fillId="10" fontId="7" numFmtId="0" xfId="0" applyAlignment="1" applyBorder="1" applyFill="1" applyFont="1">
      <alignment horizontal="center" vertical="bottom"/>
    </xf>
    <xf borderId="4" fillId="11" fontId="7" numFmtId="0" xfId="0" applyAlignment="1" applyBorder="1" applyFill="1" applyFont="1">
      <alignment horizontal="center" vertical="bottom"/>
    </xf>
    <xf borderId="4" fillId="12" fontId="7" numFmtId="0" xfId="0" applyAlignment="1" applyBorder="1" applyFill="1" applyFont="1">
      <alignment horizontal="center" readingOrder="0" vertical="bottom"/>
    </xf>
    <xf borderId="4" fillId="13" fontId="10" numFmtId="165" xfId="0" applyAlignment="1" applyBorder="1" applyFill="1" applyFont="1" applyNumberFormat="1">
      <alignment horizontal="center" vertical="bottom"/>
    </xf>
    <xf borderId="0" fillId="2" fontId="7" numFmtId="0" xfId="0" applyAlignment="1" applyFont="1">
      <alignment horizontal="center" readingOrder="0" vertical="bottom"/>
    </xf>
    <xf borderId="6" fillId="0" fontId="1" numFmtId="0" xfId="0" applyAlignment="1" applyBorder="1" applyFont="1">
      <alignment horizontal="center" readingOrder="0" vertical="bottom"/>
    </xf>
    <xf borderId="6" fillId="2" fontId="2" numFmtId="164" xfId="0" applyAlignment="1" applyBorder="1" applyFont="1" applyNumberFormat="1">
      <alignment horizontal="center" vertical="bottom"/>
    </xf>
    <xf borderId="6" fillId="2" fontId="2" numFmtId="165" xfId="0" applyAlignment="1" applyBorder="1" applyFont="1" applyNumberFormat="1">
      <alignment horizontal="center" readingOrder="0" vertical="bottom"/>
    </xf>
    <xf borderId="4" fillId="2" fontId="1" numFmtId="165" xfId="0" applyAlignment="1" applyBorder="1" applyFont="1" applyNumberFormat="1">
      <alignment horizontal="center" readingOrder="0" vertical="bottom"/>
    </xf>
    <xf borderId="0" fillId="2" fontId="11" numFmtId="0" xfId="0" applyAlignment="1" applyFont="1">
      <alignment horizontal="center" readingOrder="0"/>
    </xf>
    <xf borderId="6" fillId="2" fontId="11" numFmtId="0" xfId="0" applyAlignment="1" applyBorder="1" applyFont="1">
      <alignment horizontal="center" readingOrder="0"/>
    </xf>
    <xf borderId="6" fillId="2" fontId="12" numFmtId="0" xfId="0" applyAlignment="1" applyBorder="1" applyFont="1">
      <alignment horizontal="center" readingOrder="0" vertical="bottom"/>
    </xf>
    <xf borderId="4" fillId="14" fontId="13" numFmtId="165" xfId="0" applyAlignment="1" applyBorder="1" applyFill="1" applyFont="1" applyNumberFormat="1">
      <alignment horizontal="center" readingOrder="0" vertical="bottom"/>
    </xf>
    <xf borderId="4" fillId="7" fontId="13" numFmtId="167" xfId="0" applyAlignment="1" applyBorder="1" applyFont="1" applyNumberFormat="1">
      <alignment horizontal="center" readingOrder="0" vertical="bottom"/>
    </xf>
    <xf borderId="3" fillId="15" fontId="13" numFmtId="167" xfId="0" applyAlignment="1" applyBorder="1" applyFill="1" applyFont="1" applyNumberFormat="1">
      <alignment horizontal="center" readingOrder="0" vertical="bottom"/>
    </xf>
    <xf borderId="4" fillId="11" fontId="13" numFmtId="167" xfId="0" applyAlignment="1" applyBorder="1" applyFont="1" applyNumberFormat="1">
      <alignment horizontal="center" readingOrder="0" vertical="bottom"/>
    </xf>
    <xf borderId="4" fillId="12" fontId="13" numFmtId="167" xfId="0" applyAlignment="1" applyBorder="1" applyFont="1" applyNumberFormat="1">
      <alignment horizontal="center" readingOrder="0" vertical="bottom"/>
    </xf>
    <xf borderId="4" fillId="13" fontId="10" numFmtId="165" xfId="0" applyAlignment="1" applyBorder="1" applyFont="1" applyNumberFormat="1">
      <alignment horizontal="center" readingOrder="0" vertical="bottom"/>
    </xf>
    <xf borderId="6" fillId="2" fontId="1" numFmtId="165" xfId="0" applyAlignment="1" applyBorder="1" applyFont="1" applyNumberFormat="1">
      <alignment horizontal="center" readingOrder="0" vertical="bottom"/>
    </xf>
    <xf borderId="4" fillId="6" fontId="10" numFmtId="165" xfId="0" applyAlignment="1" applyBorder="1" applyFont="1" applyNumberFormat="1">
      <alignment horizontal="center" readingOrder="0" vertical="bottom"/>
    </xf>
    <xf borderId="6" fillId="0" fontId="2" numFmtId="165" xfId="0" applyAlignment="1" applyBorder="1" applyFont="1" applyNumberFormat="1">
      <alignment horizontal="right" readingOrder="0" vertical="bottom"/>
    </xf>
    <xf borderId="6" fillId="2" fontId="1" numFmtId="0" xfId="0" applyAlignment="1" applyBorder="1" applyFont="1">
      <alignment horizontal="center" readingOrder="0" vertical="bottom"/>
    </xf>
    <xf borderId="6" fillId="2" fontId="14" numFmtId="0" xfId="0" applyAlignment="1" applyBorder="1" applyFont="1">
      <alignment horizontal="center" readingOrder="0"/>
    </xf>
    <xf borderId="4" fillId="14" fontId="10" numFmtId="165" xfId="0" applyAlignment="1" applyBorder="1" applyFont="1" applyNumberFormat="1">
      <alignment horizontal="center" readingOrder="0" vertical="bottom"/>
    </xf>
    <xf borderId="4" fillId="8" fontId="13" numFmtId="165" xfId="0" applyAlignment="1" applyBorder="1" applyFont="1" applyNumberFormat="1">
      <alignment horizontal="center" readingOrder="0" vertical="bottom"/>
    </xf>
    <xf borderId="4" fillId="9" fontId="13" numFmtId="165" xfId="0" applyAlignment="1" applyBorder="1" applyFont="1" applyNumberFormat="1">
      <alignment horizontal="center" readingOrder="0" vertical="bottom"/>
    </xf>
    <xf borderId="4" fillId="13" fontId="13" numFmtId="165" xfId="0" applyAlignment="1" applyBorder="1" applyFont="1" applyNumberFormat="1">
      <alignment horizontal="center" readingOrder="0" vertical="bottom"/>
    </xf>
    <xf borderId="0" fillId="2" fontId="2" numFmtId="0" xfId="0" applyAlignment="1" applyFont="1">
      <alignment horizontal="center" vertical="bottom"/>
    </xf>
    <xf borderId="6" fillId="2" fontId="15" numFmtId="0" xfId="0" applyAlignment="1" applyBorder="1" applyFont="1">
      <alignment horizontal="center" readingOrder="0"/>
    </xf>
    <xf borderId="6" fillId="2" fontId="2" numFmtId="0" xfId="0" applyAlignment="1" applyBorder="1" applyFont="1">
      <alignment horizontal="center" vertical="bottom"/>
    </xf>
    <xf borderId="4" fillId="2" fontId="2" numFmtId="165" xfId="0" applyAlignment="1" applyBorder="1" applyFont="1" applyNumberFormat="1">
      <alignment horizontal="center" readingOrder="0" vertical="bottom"/>
    </xf>
    <xf borderId="4" fillId="7" fontId="16" numFmtId="167" xfId="0" applyAlignment="1" applyBorder="1" applyFont="1" applyNumberFormat="1">
      <alignment horizontal="center" vertical="bottom"/>
    </xf>
    <xf borderId="4" fillId="11" fontId="16" numFmtId="167" xfId="0" applyAlignment="1" applyBorder="1" applyFont="1" applyNumberFormat="1">
      <alignment horizontal="center" vertical="bottom"/>
    </xf>
    <xf borderId="4" fillId="12" fontId="16" numFmtId="167" xfId="0" applyAlignment="1" applyBorder="1" applyFont="1" applyNumberFormat="1">
      <alignment horizontal="center" vertical="bottom"/>
    </xf>
    <xf borderId="6" fillId="6" fontId="10" numFmtId="165" xfId="0" applyAlignment="1" applyBorder="1" applyFont="1" applyNumberFormat="1">
      <alignment horizontal="center" readingOrder="0" vertical="bottom"/>
    </xf>
    <xf borderId="0" fillId="11" fontId="17" numFmtId="0" xfId="0" applyAlignment="1" applyFont="1">
      <alignment horizontal="center" readingOrder="0"/>
    </xf>
    <xf borderId="6" fillId="11" fontId="17" numFmtId="165" xfId="0" applyBorder="1" applyFont="1" applyNumberFormat="1"/>
    <xf borderId="6" fillId="2" fontId="18" numFmtId="0" xfId="0" applyAlignment="1" applyBorder="1" applyFont="1">
      <alignment horizontal="center" readingOrder="0" vertical="bottom"/>
    </xf>
    <xf borderId="2" fillId="15" fontId="19" numFmtId="0" xfId="0" applyAlignment="1" applyBorder="1" applyFont="1">
      <alignment horizontal="center" readingOrder="0" vertical="bottom"/>
    </xf>
    <xf borderId="6" fillId="2" fontId="2" numFmtId="165" xfId="0" applyAlignment="1" applyBorder="1" applyFont="1" applyNumberFormat="1">
      <alignment horizontal="center" vertical="bottom"/>
    </xf>
    <xf borderId="4" fillId="10" fontId="19" numFmtId="0" xfId="0" applyAlignment="1" applyBorder="1" applyFont="1">
      <alignment horizontal="center" readingOrder="0" vertical="bottom"/>
    </xf>
    <xf borderId="6" fillId="2" fontId="2" numFmtId="167" xfId="0" applyAlignment="1" applyBorder="1" applyFont="1" applyNumberFormat="1">
      <alignment horizontal="center" readingOrder="0" vertical="bottom"/>
    </xf>
    <xf borderId="0" fillId="0" fontId="20" numFmtId="0" xfId="0" applyAlignment="1" applyFont="1">
      <alignment vertical="bottom"/>
    </xf>
    <xf borderId="4" fillId="7" fontId="10" numFmtId="167" xfId="0" applyAlignment="1" applyBorder="1" applyFont="1" applyNumberFormat="1">
      <alignment horizontal="center" readingOrder="0" vertical="bottom"/>
    </xf>
    <xf borderId="4" fillId="8" fontId="16" numFmtId="165" xfId="0" applyAlignment="1" applyBorder="1" applyFont="1" applyNumberFormat="1">
      <alignment horizontal="center" vertical="bottom"/>
    </xf>
    <xf borderId="4" fillId="9" fontId="16" numFmtId="165" xfId="0" applyAlignment="1" applyBorder="1" applyFont="1" applyNumberFormat="1">
      <alignment horizontal="center" vertical="bottom"/>
    </xf>
    <xf borderId="4" fillId="11" fontId="10" numFmtId="167" xfId="0" applyAlignment="1" applyBorder="1" applyFont="1" applyNumberFormat="1">
      <alignment horizontal="center" readingOrder="0" vertical="bottom"/>
    </xf>
    <xf borderId="4" fillId="12" fontId="10" numFmtId="167" xfId="0" applyAlignment="1" applyBorder="1" applyFont="1" applyNumberFormat="1">
      <alignment horizontal="center" readingOrder="0" vertical="bottom"/>
    </xf>
    <xf borderId="4" fillId="13" fontId="16" numFmtId="165" xfId="0" applyAlignment="1" applyBorder="1" applyFont="1" applyNumberFormat="1">
      <alignment horizontal="center" vertical="bottom"/>
    </xf>
    <xf borderId="6" fillId="10" fontId="19" numFmtId="0" xfId="0" applyAlignment="1" applyBorder="1" applyFont="1">
      <alignment horizontal="center" readingOrder="0" vertical="bottom"/>
    </xf>
    <xf borderId="6" fillId="11" fontId="21" numFmtId="0" xfId="0" applyAlignment="1" applyBorder="1" applyFont="1">
      <alignment horizontal="center" readingOrder="0" vertical="bottom"/>
    </xf>
    <xf borderId="6" fillId="11" fontId="19" numFmtId="165" xfId="0" applyAlignment="1" applyBorder="1" applyFont="1" applyNumberFormat="1">
      <alignment horizontal="center" vertical="bottom"/>
    </xf>
    <xf borderId="0" fillId="2" fontId="3" numFmtId="0" xfId="0" applyAlignment="1" applyFont="1">
      <alignment horizontal="center" readingOrder="0" vertical="bottom"/>
    </xf>
    <xf borderId="0" fillId="2" fontId="3" numFmtId="0" xfId="0" applyAlignment="1" applyFont="1">
      <alignment vertical="bottom"/>
    </xf>
    <xf borderId="1" fillId="16" fontId="3" numFmtId="0" xfId="0" applyAlignment="1" applyBorder="1" applyFill="1" applyFont="1">
      <alignment horizontal="center" readingOrder="0" vertical="bottom"/>
    </xf>
    <xf borderId="6" fillId="0" fontId="17" numFmtId="0" xfId="0" applyAlignment="1" applyBorder="1" applyFont="1">
      <alignment readingOrder="0"/>
    </xf>
    <xf borderId="6" fillId="0" fontId="17" numFmtId="165" xfId="0" applyAlignment="1" applyBorder="1" applyFont="1" applyNumberFormat="1">
      <alignment horizontal="center"/>
    </xf>
    <xf borderId="6" fillId="2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165" xfId="0" applyAlignment="1" applyBorder="1" applyFont="1" applyNumberFormat="1">
      <alignment horizontal="center" vertical="bottom"/>
    </xf>
    <xf borderId="4" fillId="11" fontId="16" numFmtId="167" xfId="0" applyAlignment="1" applyBorder="1" applyFont="1" applyNumberFormat="1">
      <alignment horizontal="center" readingOrder="0" vertical="bottom"/>
    </xf>
    <xf borderId="4" fillId="12" fontId="16" numFmtId="167" xfId="0" applyAlignment="1" applyBorder="1" applyFont="1" applyNumberFormat="1">
      <alignment horizontal="center" readingOrder="0" vertical="bottom"/>
    </xf>
    <xf borderId="4" fillId="14" fontId="16" numFmtId="165" xfId="0" applyAlignment="1" applyBorder="1" applyFont="1" applyNumberFormat="1">
      <alignment horizontal="center" vertical="bottom"/>
    </xf>
    <xf borderId="0" fillId="2" fontId="22" numFmtId="0" xfId="0" applyAlignment="1" applyFont="1">
      <alignment readingOrder="0"/>
    </xf>
    <xf borderId="6" fillId="11" fontId="19" numFmtId="165" xfId="0" applyAlignment="1" applyBorder="1" applyFont="1" applyNumberFormat="1">
      <alignment vertical="bottom"/>
    </xf>
    <xf borderId="4" fillId="14" fontId="13" numFmtId="0" xfId="0" applyAlignment="1" applyBorder="1" applyFont="1">
      <alignment horizontal="center" readingOrder="0" vertical="bottom"/>
    </xf>
    <xf borderId="4" fillId="2" fontId="1" numFmtId="165" xfId="0" applyAlignment="1" applyBorder="1" applyFont="1" applyNumberFormat="1">
      <alignment horizontal="center" vertical="bottom"/>
    </xf>
    <xf borderId="6" fillId="2" fontId="23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vertical="bottom"/>
    </xf>
    <xf borderId="4" fillId="11" fontId="24" numFmtId="167" xfId="0" applyAlignment="1" applyBorder="1" applyFont="1" applyNumberFormat="1">
      <alignment horizontal="center" vertical="bottom"/>
    </xf>
    <xf borderId="0" fillId="2" fontId="2" numFmtId="164" xfId="0" applyAlignment="1" applyFont="1" applyNumberFormat="1">
      <alignment horizontal="center" vertical="bottom"/>
    </xf>
    <xf borderId="4" fillId="7" fontId="24" numFmtId="167" xfId="0" applyAlignment="1" applyBorder="1" applyFont="1" applyNumberFormat="1">
      <alignment horizontal="center" vertical="bottom"/>
    </xf>
    <xf borderId="4" fillId="2" fontId="2" numFmtId="0" xfId="0" applyAlignment="1" applyBorder="1" applyFont="1">
      <alignment horizontal="center" readingOrder="0" vertical="bottom"/>
    </xf>
    <xf borderId="4" fillId="2" fontId="2" numFmtId="168" xfId="0" applyAlignment="1" applyBorder="1" applyFont="1" applyNumberFormat="1">
      <alignment horizontal="center" vertical="bottom"/>
    </xf>
    <xf borderId="4" fillId="2" fontId="2" numFmtId="165" xfId="0" applyAlignment="1" applyBorder="1" applyFont="1" applyNumberFormat="1">
      <alignment horizontal="center" vertical="bottom"/>
    </xf>
    <xf borderId="6" fillId="2" fontId="25" numFmtId="0" xfId="0" applyAlignment="1" applyBorder="1" applyFont="1">
      <alignment horizontal="center" readingOrder="0"/>
    </xf>
    <xf borderId="4" fillId="8" fontId="24" numFmtId="165" xfId="0" applyAlignment="1" applyBorder="1" applyFont="1" applyNumberFormat="1">
      <alignment horizontal="center" vertical="bottom"/>
    </xf>
    <xf borderId="4" fillId="9" fontId="24" numFmtId="165" xfId="0" applyAlignment="1" applyBorder="1" applyFont="1" applyNumberFormat="1">
      <alignment horizontal="center" vertical="bottom"/>
    </xf>
    <xf borderId="4" fillId="13" fontId="24" numFmtId="165" xfId="0" applyAlignment="1" applyBorder="1" applyFont="1" applyNumberFormat="1">
      <alignment horizontal="center" vertical="bottom"/>
    </xf>
    <xf borderId="0" fillId="2" fontId="2" numFmtId="165" xfId="0" applyAlignment="1" applyFont="1" applyNumberFormat="1">
      <alignment horizontal="center" vertical="bottom"/>
    </xf>
    <xf borderId="6" fillId="2" fontId="26" numFmtId="0" xfId="0" applyAlignment="1" applyBorder="1" applyFont="1">
      <alignment horizontal="center" readingOrder="0"/>
    </xf>
    <xf borderId="4" fillId="14" fontId="24" numFmtId="165" xfId="0" applyAlignment="1" applyBorder="1" applyFont="1" applyNumberFormat="1">
      <alignment horizontal="center" vertical="bottom"/>
    </xf>
    <xf borderId="6" fillId="2" fontId="27" numFmtId="0" xfId="0" applyAlignment="1" applyBorder="1" applyFont="1">
      <alignment horizontal="center" readingOrder="0" vertical="bottom"/>
    </xf>
    <xf borderId="4" fillId="12" fontId="24" numFmtId="167" xfId="0" applyAlignment="1" applyBorder="1" applyFont="1" applyNumberFormat="1">
      <alignment horizontal="center" vertical="bottom"/>
    </xf>
    <xf borderId="6" fillId="7" fontId="13" numFmtId="165" xfId="0" applyAlignment="1" applyBorder="1" applyFont="1" applyNumberFormat="1">
      <alignment horizontal="center" readingOrder="0" vertical="bottom"/>
    </xf>
    <xf borderId="6" fillId="11" fontId="13" numFmtId="165" xfId="0" applyAlignment="1" applyBorder="1" applyFont="1" applyNumberFormat="1">
      <alignment horizontal="center" readingOrder="0" vertical="bottom"/>
    </xf>
    <xf borderId="6" fillId="12" fontId="13" numFmtId="165" xfId="0" applyAlignment="1" applyBorder="1" applyFont="1" applyNumberFormat="1">
      <alignment horizontal="center" readingOrder="0" vertical="bottom"/>
    </xf>
    <xf borderId="4" fillId="2" fontId="2" numFmtId="0" xfId="0" applyAlignment="1" applyBorder="1" applyFont="1">
      <alignment horizontal="center" vertical="bottom"/>
    </xf>
    <xf borderId="3" fillId="2" fontId="2" numFmtId="164" xfId="0" applyAlignment="1" applyBorder="1" applyFont="1" applyNumberFormat="1">
      <alignment horizontal="center" vertical="bottom"/>
    </xf>
    <xf borderId="6" fillId="7" fontId="16" numFmtId="165" xfId="0" applyAlignment="1" applyBorder="1" applyFont="1" applyNumberFormat="1">
      <alignment horizontal="center" vertical="bottom"/>
    </xf>
    <xf borderId="6" fillId="11" fontId="16" numFmtId="165" xfId="0" applyAlignment="1" applyBorder="1" applyFont="1" applyNumberFormat="1">
      <alignment horizontal="center" vertical="bottom"/>
    </xf>
    <xf borderId="6" fillId="12" fontId="16" numFmtId="165" xfId="0" applyAlignment="1" applyBorder="1" applyFont="1" applyNumberFormat="1">
      <alignment horizontal="center" vertical="bottom"/>
    </xf>
    <xf borderId="4" fillId="0" fontId="1" numFmtId="165" xfId="0" applyAlignment="1" applyBorder="1" applyFont="1" applyNumberFormat="1">
      <alignment horizontal="center" readingOrder="0" vertical="bottom"/>
    </xf>
    <xf borderId="6" fillId="2" fontId="27" numFmtId="0" xfId="0" applyAlignment="1" applyBorder="1" applyFont="1">
      <alignment horizontal="center" readingOrder="0"/>
    </xf>
    <xf borderId="6" fillId="14" fontId="13" numFmtId="165" xfId="0" applyAlignment="1" applyBorder="1" applyFont="1" applyNumberFormat="1">
      <alignment horizontal="center" readingOrder="0" vertical="bottom"/>
    </xf>
    <xf borderId="6" fillId="14" fontId="16" numFmtId="165" xfId="0" applyAlignment="1" applyBorder="1" applyFont="1" applyNumberFormat="1">
      <alignment horizontal="center" vertical="bottom"/>
    </xf>
    <xf borderId="6" fillId="7" fontId="10" numFmtId="165" xfId="0" applyAlignment="1" applyBorder="1" applyFont="1" applyNumberFormat="1">
      <alignment horizontal="center" readingOrder="0" vertical="bottom"/>
    </xf>
    <xf borderId="6" fillId="11" fontId="10" numFmtId="165" xfId="0" applyAlignment="1" applyBorder="1" applyFont="1" applyNumberFormat="1">
      <alignment horizontal="center" readingOrder="0" vertical="bottom"/>
    </xf>
    <xf borderId="6" fillId="12" fontId="10" numFmtId="165" xfId="0" applyAlignment="1" applyBorder="1" applyFont="1" applyNumberFormat="1">
      <alignment horizontal="center" readingOrder="0" vertical="bottom"/>
    </xf>
    <xf borderId="4" fillId="2" fontId="1" numFmtId="165" xfId="0" applyAlignment="1" applyBorder="1" applyFont="1" applyNumberFormat="1">
      <alignment readingOrder="0" vertical="bottom"/>
    </xf>
    <xf borderId="6" fillId="0" fontId="1" numFmtId="165" xfId="0" applyAlignment="1" applyBorder="1" applyFont="1" applyNumberFormat="1">
      <alignment horizontal="center" vertical="bottom"/>
    </xf>
    <xf borderId="6" fillId="14" fontId="24" numFmtId="165" xfId="0" applyAlignment="1" applyBorder="1" applyFont="1" applyNumberFormat="1">
      <alignment horizontal="center" vertical="bottom"/>
    </xf>
    <xf borderId="6" fillId="14" fontId="10" numFmtId="165" xfId="0" applyAlignment="1" applyBorder="1" applyFont="1" applyNumberFormat="1">
      <alignment horizontal="center" readingOrder="0" vertical="bottom"/>
    </xf>
    <xf borderId="6" fillId="7" fontId="24" numFmtId="165" xfId="0" applyAlignment="1" applyBorder="1" applyFont="1" applyNumberFormat="1">
      <alignment horizontal="center" vertical="bottom"/>
    </xf>
    <xf borderId="6" fillId="11" fontId="24" numFmtId="165" xfId="0" applyAlignment="1" applyBorder="1" applyFont="1" applyNumberFormat="1">
      <alignment horizontal="center" vertical="bottom"/>
    </xf>
    <xf borderId="6" fillId="12" fontId="24" numFmtId="165" xfId="0" applyAlignment="1" applyBorder="1" applyFont="1" applyNumberFormat="1">
      <alignment horizontal="center" vertical="bottom"/>
    </xf>
    <xf borderId="6" fillId="0" fontId="2" numFmtId="164" xfId="0" applyAlignment="1" applyBorder="1" applyFont="1" applyNumberFormat="1">
      <alignment horizontal="center" vertical="bottom"/>
    </xf>
    <xf borderId="6" fillId="14" fontId="16" numFmtId="169" xfId="0" applyAlignment="1" applyBorder="1" applyFont="1" applyNumberFormat="1">
      <alignment horizontal="center" vertical="bottom"/>
    </xf>
    <xf borderId="6" fillId="7" fontId="16" numFmtId="169" xfId="0" applyAlignment="1" applyBorder="1" applyFont="1" applyNumberFormat="1">
      <alignment horizontal="center" vertical="bottom"/>
    </xf>
    <xf borderId="6" fillId="11" fontId="16" numFmtId="169" xfId="0" applyAlignment="1" applyBorder="1" applyFont="1" applyNumberFormat="1">
      <alignment horizontal="center" vertical="bottom"/>
    </xf>
    <xf borderId="6" fillId="12" fontId="16" numFmtId="169" xfId="0" applyAlignment="1" applyBorder="1" applyFont="1" applyNumberFormat="1">
      <alignment horizontal="center" vertical="bottom"/>
    </xf>
    <xf borderId="6" fillId="14" fontId="13" numFmtId="169" xfId="0" applyAlignment="1" applyBorder="1" applyFont="1" applyNumberFormat="1">
      <alignment horizontal="center" readingOrder="0" vertical="bottom"/>
    </xf>
    <xf borderId="6" fillId="7" fontId="13" numFmtId="169" xfId="0" applyAlignment="1" applyBorder="1" applyFont="1" applyNumberFormat="1">
      <alignment horizontal="center" readingOrder="0" vertical="bottom"/>
    </xf>
    <xf borderId="6" fillId="11" fontId="13" numFmtId="169" xfId="0" applyAlignment="1" applyBorder="1" applyFont="1" applyNumberFormat="1">
      <alignment horizontal="center" readingOrder="0" vertical="bottom"/>
    </xf>
    <xf borderId="6" fillId="12" fontId="13" numFmtId="169" xfId="0" applyAlignment="1" applyBorder="1" applyFont="1" applyNumberFormat="1">
      <alignment horizontal="center" readingOrder="0" vertical="bottom"/>
    </xf>
    <xf borderId="6" fillId="2" fontId="1" numFmtId="165" xfId="0" applyAlignment="1" applyBorder="1" applyFont="1" applyNumberFormat="1">
      <alignment readingOrder="0" vertical="bottom"/>
    </xf>
    <xf borderId="6" fillId="2" fontId="1" numFmtId="0" xfId="0" applyAlignment="1" applyBorder="1" applyFont="1">
      <alignment horizontal="center" vertical="bottom"/>
    </xf>
    <xf borderId="4" fillId="2" fontId="1" numFmtId="165" xfId="0" applyAlignment="1" applyBorder="1" applyFont="1" applyNumberFormat="1">
      <alignment vertical="bottom"/>
    </xf>
    <xf borderId="6" fillId="2" fontId="1" numFmtId="165" xfId="0" applyAlignment="1" applyBorder="1" applyFont="1" applyNumberFormat="1">
      <alignment vertical="bottom"/>
    </xf>
    <xf borderId="6" fillId="14" fontId="13" numFmtId="169" xfId="0" applyAlignment="1" applyBorder="1" applyFont="1" applyNumberFormat="1">
      <alignment horizontal="center" vertical="bottom"/>
    </xf>
    <xf borderId="6" fillId="7" fontId="13" numFmtId="169" xfId="0" applyAlignment="1" applyBorder="1" applyFont="1" applyNumberFormat="1">
      <alignment horizontal="center" vertical="bottom"/>
    </xf>
    <xf borderId="4" fillId="8" fontId="13" numFmtId="165" xfId="0" applyAlignment="1" applyBorder="1" applyFont="1" applyNumberFormat="1">
      <alignment horizontal="center" vertical="bottom"/>
    </xf>
    <xf borderId="4" fillId="9" fontId="13" numFmtId="165" xfId="0" applyAlignment="1" applyBorder="1" applyFont="1" applyNumberFormat="1">
      <alignment horizontal="center" vertical="bottom"/>
    </xf>
    <xf borderId="6" fillId="11" fontId="13" numFmtId="169" xfId="0" applyAlignment="1" applyBorder="1" applyFont="1" applyNumberFormat="1">
      <alignment horizontal="center" vertical="bottom"/>
    </xf>
    <xf borderId="6" fillId="12" fontId="13" numFmtId="169" xfId="0" applyAlignment="1" applyBorder="1" applyFont="1" applyNumberFormat="1">
      <alignment horizontal="center" vertical="bottom"/>
    </xf>
    <xf borderId="4" fillId="13" fontId="13" numFmtId="165" xfId="0" applyAlignment="1" applyBorder="1" applyFont="1" applyNumberFormat="1">
      <alignment horizontal="center" vertical="bottom"/>
    </xf>
    <xf borderId="7" fillId="14" fontId="13" numFmtId="169" xfId="0" applyAlignment="1" applyBorder="1" applyFont="1" applyNumberFormat="1">
      <alignment horizontal="center" vertical="bottom"/>
    </xf>
    <xf borderId="7" fillId="7" fontId="13" numFmtId="169" xfId="0" applyAlignment="1" applyBorder="1" applyFont="1" applyNumberFormat="1">
      <alignment horizontal="center" vertical="bottom"/>
    </xf>
    <xf borderId="8" fillId="8" fontId="13" numFmtId="165" xfId="0" applyAlignment="1" applyBorder="1" applyFont="1" applyNumberFormat="1">
      <alignment horizontal="center" vertical="bottom"/>
    </xf>
    <xf borderId="8" fillId="9" fontId="13" numFmtId="165" xfId="0" applyAlignment="1" applyBorder="1" applyFont="1" applyNumberFormat="1">
      <alignment horizontal="center" vertical="bottom"/>
    </xf>
    <xf borderId="7" fillId="11" fontId="13" numFmtId="169" xfId="0" applyAlignment="1" applyBorder="1" applyFont="1" applyNumberFormat="1">
      <alignment horizontal="center" vertical="bottom"/>
    </xf>
    <xf borderId="7" fillId="12" fontId="13" numFmtId="169" xfId="0" applyAlignment="1" applyBorder="1" applyFont="1" applyNumberFormat="1">
      <alignment horizontal="center" vertical="bottom"/>
    </xf>
    <xf borderId="8" fillId="13" fontId="13" numFmtId="165" xfId="0" applyAlignment="1" applyBorder="1" applyFont="1" applyNumberFormat="1">
      <alignment horizontal="center" vertical="bottom"/>
    </xf>
    <xf borderId="6" fillId="8" fontId="13" numFmtId="165" xfId="0" applyAlignment="1" applyBorder="1" applyFont="1" applyNumberFormat="1">
      <alignment horizontal="center" vertical="bottom"/>
    </xf>
    <xf borderId="6" fillId="9" fontId="13" numFmtId="165" xfId="0" applyAlignment="1" applyBorder="1" applyFont="1" applyNumberFormat="1">
      <alignment horizontal="center" vertical="bottom"/>
    </xf>
    <xf borderId="6" fillId="13" fontId="13" numFmtId="165" xfId="0" applyAlignment="1" applyBorder="1" applyFont="1" applyNumberFormat="1">
      <alignment horizontal="center" vertical="bottom"/>
    </xf>
    <xf borderId="6" fillId="9" fontId="13" numFmtId="165" xfId="0" applyAlignment="1" applyBorder="1" applyFont="1" applyNumberFormat="1">
      <alignment horizontal="center" readingOrder="0" vertical="bottom"/>
    </xf>
    <xf borderId="9" fillId="2" fontId="2" numFmtId="164" xfId="0" applyAlignment="1" applyBorder="1" applyFont="1" applyNumberFormat="1">
      <alignment horizontal="center" vertical="bottom"/>
    </xf>
    <xf borderId="9" fillId="2" fontId="1" numFmtId="0" xfId="0" applyAlignment="1" applyBorder="1" applyFont="1">
      <alignment horizontal="center" vertical="bottom"/>
    </xf>
    <xf borderId="10" fillId="2" fontId="1" numFmtId="0" xfId="0" applyAlignment="1" applyBorder="1" applyFont="1">
      <alignment horizontal="center" vertical="bottom"/>
    </xf>
    <xf borderId="11" fillId="2" fontId="1" numFmtId="0" xfId="0" applyAlignment="1" applyBorder="1" applyFont="1">
      <alignment horizontal="center" vertical="bottom"/>
    </xf>
    <xf borderId="12" fillId="2" fontId="1" numFmtId="0" xfId="0" applyAlignment="1" applyBorder="1" applyFont="1">
      <alignment horizontal="center" vertical="bottom"/>
    </xf>
    <xf borderId="0" fillId="17" fontId="1" numFmtId="0" xfId="0" applyAlignment="1" applyFill="1" applyFont="1">
      <alignment vertical="bottom"/>
    </xf>
    <xf borderId="0" fillId="18" fontId="1" numFmtId="0" xfId="0" applyAlignment="1" applyFill="1" applyFont="1">
      <alignment vertical="bottom"/>
    </xf>
    <xf borderId="0" fillId="19" fontId="1" numFmtId="0" xfId="0" applyAlignment="1" applyFill="1" applyFont="1">
      <alignment vertical="bottom"/>
    </xf>
    <xf borderId="6" fillId="20" fontId="7" numFmtId="165" xfId="0" applyAlignment="1" applyBorder="1" applyFill="1" applyFont="1" applyNumberFormat="1">
      <alignment horizontal="center" vertical="bottom"/>
    </xf>
    <xf borderId="13" fillId="2" fontId="2" numFmtId="164" xfId="0" applyAlignment="1" applyBorder="1" applyFont="1" applyNumberFormat="1">
      <alignment horizontal="center" vertical="bottom"/>
    </xf>
    <xf borderId="13" fillId="0" fontId="1" numFmtId="0" xfId="0" applyAlignment="1" applyBorder="1" applyFont="1">
      <alignment horizontal="center" vertical="bottom"/>
    </xf>
    <xf borderId="14" fillId="2" fontId="1" numFmtId="0" xfId="0" applyAlignment="1" applyBorder="1" applyFont="1">
      <alignment horizontal="center" vertical="bottom"/>
    </xf>
    <xf borderId="15" fillId="2" fontId="1" numFmtId="0" xfId="0" applyAlignment="1" applyBorder="1" applyFont="1">
      <alignment horizontal="center" vertical="bottom"/>
    </xf>
    <xf borderId="16" fillId="2" fontId="1" numFmtId="0" xfId="0" applyAlignment="1" applyBorder="1" applyFont="1">
      <alignment horizontal="center" vertical="bottom"/>
    </xf>
    <xf borderId="0" fillId="17" fontId="1" numFmtId="167" xfId="0" applyAlignment="1" applyFont="1" applyNumberFormat="1">
      <alignment vertical="bottom"/>
    </xf>
    <xf borderId="0" fillId="18" fontId="1" numFmtId="167" xfId="0" applyAlignment="1" applyFont="1" applyNumberFormat="1">
      <alignment vertical="bottom"/>
    </xf>
    <xf borderId="0" fillId="19" fontId="1" numFmtId="167" xfId="0" applyAlignment="1" applyFont="1" applyNumberFormat="1">
      <alignment vertical="bottom"/>
    </xf>
    <xf borderId="17" fillId="2" fontId="2" numFmtId="164" xfId="0" applyAlignment="1" applyBorder="1" applyFont="1" applyNumberFormat="1">
      <alignment horizontal="center" vertical="bottom"/>
    </xf>
    <xf borderId="12" fillId="0" fontId="1" numFmtId="0" xfId="0" applyAlignment="1" applyBorder="1" applyFont="1">
      <alignment horizontal="center" vertical="bottom"/>
    </xf>
    <xf borderId="11" fillId="0" fontId="1" numFmtId="0" xfId="0" applyAlignment="1" applyBorder="1" applyFont="1">
      <alignment horizontal="center" vertical="bottom"/>
    </xf>
    <xf borderId="0" fillId="17" fontId="6" numFmtId="167" xfId="0" applyAlignment="1" applyFont="1" applyNumberFormat="1">
      <alignment horizontal="center" readingOrder="0" vertical="bottom"/>
    </xf>
    <xf borderId="0" fillId="18" fontId="6" numFmtId="167" xfId="0" applyAlignment="1" applyFont="1" applyNumberFormat="1">
      <alignment horizontal="center" readingOrder="0" vertical="bottom"/>
    </xf>
    <xf borderId="0" fillId="18" fontId="2" numFmtId="0" xfId="0" applyAlignment="1" applyFont="1">
      <alignment horizontal="center" readingOrder="0" vertical="bottom"/>
    </xf>
    <xf borderId="0" fillId="19" fontId="6" numFmtId="167" xfId="0" applyAlignment="1" applyFont="1" applyNumberFormat="1">
      <alignment horizontal="center" readingOrder="0" vertical="bottom"/>
    </xf>
    <xf borderId="0" fillId="17" fontId="1" numFmtId="165" xfId="0" applyAlignment="1" applyFont="1" applyNumberFormat="1">
      <alignment horizontal="center" vertical="bottom"/>
    </xf>
    <xf borderId="0" fillId="18" fontId="1" numFmtId="165" xfId="0" applyAlignment="1" applyFont="1" applyNumberFormat="1">
      <alignment horizontal="center" vertical="bottom"/>
    </xf>
    <xf borderId="0" fillId="18" fontId="1" numFmtId="0" xfId="0" applyAlignment="1" applyFont="1">
      <alignment horizontal="center" vertical="bottom"/>
    </xf>
    <xf borderId="0" fillId="19" fontId="1" numFmtId="0" xfId="0" applyAlignment="1" applyFont="1">
      <alignment horizontal="center" vertical="bottom"/>
    </xf>
    <xf borderId="0" fillId="0" fontId="1" numFmtId="165" xfId="0" applyAlignment="1" applyFont="1" applyNumberFormat="1">
      <alignment vertical="bottom"/>
    </xf>
    <xf borderId="1" fillId="0" fontId="2" numFmtId="165" xfId="0" applyAlignment="1" applyBorder="1" applyFont="1" applyNumberFormat="1">
      <alignment horizontal="center" vertical="bottom"/>
    </xf>
    <xf borderId="6" fillId="16" fontId="7" numFmtId="0" xfId="0" applyAlignment="1" applyBorder="1" applyFont="1">
      <alignment horizontal="center" readingOrder="0" vertical="bottom"/>
    </xf>
    <xf borderId="6" fillId="21" fontId="5" numFmtId="165" xfId="0" applyAlignment="1" applyBorder="1" applyFill="1" applyFont="1" applyNumberFormat="1">
      <alignment horizontal="center" vertical="bottom"/>
    </xf>
    <xf borderId="0" fillId="2" fontId="5" numFmtId="0" xfId="0" applyAlignment="1" applyFont="1">
      <alignment horizontal="center" readingOrder="0" vertical="bottom"/>
    </xf>
    <xf borderId="6" fillId="10" fontId="7" numFmtId="0" xfId="0" applyAlignment="1" applyBorder="1" applyFont="1">
      <alignment horizontal="center" readingOrder="0" vertical="bottom"/>
    </xf>
    <xf borderId="0" fillId="19" fontId="1" numFmtId="165" xfId="0" applyAlignment="1" applyFont="1" applyNumberFormat="1">
      <alignment horizontal="center" vertical="bottom"/>
    </xf>
    <xf borderId="6" fillId="13" fontId="7" numFmtId="0" xfId="0" applyAlignment="1" applyBorder="1" applyFont="1">
      <alignment horizontal="center" readingOrder="0" vertical="bottom"/>
    </xf>
    <xf borderId="0" fillId="22" fontId="28" numFmtId="165" xfId="0" applyAlignment="1" applyFill="1" applyFont="1" applyNumberFormat="1">
      <alignment horizontal="center" readingOrder="0" vertical="bottom"/>
    </xf>
    <xf borderId="6" fillId="21" fontId="1" numFmtId="0" xfId="0" applyAlignment="1" applyBorder="1" applyFont="1">
      <alignment horizontal="center" vertical="bottom"/>
    </xf>
    <xf borderId="0" fillId="23" fontId="28" numFmtId="165" xfId="0" applyAlignment="1" applyFill="1" applyFont="1" applyNumberFormat="1">
      <alignment horizontal="center" vertical="bottom"/>
    </xf>
    <xf borderId="6" fillId="19" fontId="1" numFmtId="0" xfId="0" applyAlignment="1" applyBorder="1" applyFont="1">
      <alignment horizontal="center" vertical="bottom"/>
    </xf>
    <xf borderId="0" fillId="24" fontId="28" numFmtId="165" xfId="0" applyAlignment="1" applyFill="1" applyFont="1" applyNumberFormat="1">
      <alignment horizontal="center" readingOrder="0" vertical="bottom"/>
    </xf>
    <xf borderId="4" fillId="13" fontId="28" numFmtId="165" xfId="0" applyAlignment="1" applyBorder="1" applyFont="1" applyNumberFormat="1">
      <alignment horizontal="center" vertical="bottom"/>
    </xf>
    <xf borderId="6" fillId="19" fontId="5" numFmtId="0" xfId="0" applyAlignment="1" applyBorder="1" applyFont="1">
      <alignment horizontal="center" vertical="bottom"/>
    </xf>
    <xf borderId="6" fillId="19" fontId="5" numFmtId="165" xfId="0" applyAlignment="1" applyBorder="1" applyFont="1" applyNumberFormat="1">
      <alignment horizontal="center" vertical="bottom"/>
    </xf>
    <xf borderId="6" fillId="19" fontId="5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1" numFmtId="0" xfId="0" applyAlignment="1" applyFont="1">
      <alignment horizontal="center"/>
    </xf>
    <xf borderId="0" fillId="2" fontId="1" numFmtId="165" xfId="0" applyAlignment="1" applyFont="1" applyNumberFormat="1">
      <alignment vertical="bottom"/>
    </xf>
    <xf borderId="5" fillId="2" fontId="1" numFmtId="165" xfId="0" applyAlignment="1" applyBorder="1" applyFont="1" applyNumberFormat="1">
      <alignment vertical="bottom"/>
    </xf>
    <xf borderId="5" fillId="2" fontId="1" numFmtId="0" xfId="0" applyAlignment="1" applyBorder="1" applyFont="1">
      <alignment vertical="bottom"/>
    </xf>
    <xf borderId="6" fillId="25" fontId="1" numFmtId="0" xfId="0" applyAlignment="1" applyBorder="1" applyFill="1" applyFont="1">
      <alignment horizontal="center" readingOrder="0" vertical="bottom"/>
    </xf>
    <xf borderId="6" fillId="2" fontId="11" numFmtId="0" xfId="0" applyAlignment="1" applyBorder="1" applyFont="1">
      <alignment readingOrder="0"/>
    </xf>
    <xf borderId="6" fillId="2" fontId="1" numFmtId="0" xfId="0" applyAlignment="1" applyBorder="1" applyFont="1">
      <alignment readingOrder="0" vertical="bottom"/>
    </xf>
    <xf borderId="6" fillId="2" fontId="14" numFmtId="0" xfId="0" applyAlignment="1" applyBorder="1" applyFont="1">
      <alignment readingOrder="0"/>
    </xf>
    <xf borderId="6" fillId="11" fontId="1" numFmtId="0" xfId="0" applyAlignment="1" applyBorder="1" applyFont="1">
      <alignment horizontal="center" readingOrder="0" vertical="bottom"/>
    </xf>
    <xf borderId="6" fillId="25" fontId="18" numFmtId="0" xfId="0" applyAlignment="1" applyBorder="1" applyFont="1">
      <alignment horizontal="center" readingOrder="0" vertical="bottom"/>
    </xf>
    <xf borderId="6" fillId="26" fontId="1" numFmtId="165" xfId="0" applyAlignment="1" applyBorder="1" applyFill="1" applyFont="1" applyNumberFormat="1">
      <alignment horizontal="center" readingOrder="0" vertical="bottom"/>
    </xf>
    <xf borderId="4" fillId="14" fontId="24" numFmtId="165" xfId="0" applyAlignment="1" applyBorder="1" applyFont="1" applyNumberFormat="1">
      <alignment horizontal="center" readingOrder="0" vertical="bottom"/>
    </xf>
    <xf borderId="0" fillId="0" fontId="11" numFmtId="0" xfId="0" applyAlignment="1" applyFont="1">
      <alignment readingOrder="0"/>
    </xf>
    <xf borderId="6" fillId="5" fontId="1" numFmtId="0" xfId="0" applyAlignment="1" applyBorder="1" applyFont="1">
      <alignment horizontal="center" readingOrder="0" vertical="bottom"/>
    </xf>
    <xf borderId="6" fillId="25" fontId="23" numFmtId="0" xfId="0" applyAlignment="1" applyBorder="1" applyFont="1">
      <alignment horizontal="center" readingOrder="0"/>
    </xf>
    <xf borderId="6" fillId="2" fontId="23" numFmtId="0" xfId="0" applyAlignment="1" applyBorder="1" applyFont="1">
      <alignment horizontal="left" readingOrder="0"/>
    </xf>
    <xf borderId="6" fillId="25" fontId="11" numFmtId="0" xfId="0" applyAlignment="1" applyBorder="1" applyFont="1">
      <alignment horizontal="center" readingOrder="0"/>
    </xf>
    <xf borderId="6" fillId="25" fontId="25" numFmtId="0" xfId="0" applyAlignment="1" applyBorder="1" applyFont="1">
      <alignment horizontal="center" readingOrder="0"/>
    </xf>
    <xf borderId="6" fillId="2" fontId="25" numFmtId="0" xfId="0" applyAlignment="1" applyBorder="1" applyFont="1">
      <alignment horizontal="left" readingOrder="0"/>
    </xf>
    <xf borderId="6" fillId="2" fontId="26" numFmtId="0" xfId="0" applyAlignment="1" applyBorder="1" applyFont="1">
      <alignment readingOrder="0"/>
    </xf>
    <xf borderId="6" fillId="2" fontId="27" numFmtId="0" xfId="0" applyAlignment="1" applyBorder="1" applyFont="1">
      <alignment readingOrder="0" vertical="bottom"/>
    </xf>
    <xf borderId="0" fillId="2" fontId="11" numFmtId="0" xfId="0" applyAlignment="1" applyFont="1">
      <alignment readingOrder="0"/>
    </xf>
    <xf borderId="6" fillId="2" fontId="27" numFmtId="0" xfId="0" applyAlignment="1" applyBorder="1" applyFont="1">
      <alignment readingOrder="0"/>
    </xf>
    <xf borderId="6" fillId="2" fontId="1" numFmtId="0" xfId="0" applyAlignment="1" applyBorder="1" applyFont="1">
      <alignment vertical="bottom"/>
    </xf>
    <xf borderId="11" fillId="2" fontId="1" numFmtId="0" xfId="0" applyAlignment="1" applyBorder="1" applyFont="1">
      <alignment vertical="bottom"/>
    </xf>
    <xf borderId="12" fillId="2" fontId="1" numFmtId="0" xfId="0" applyAlignment="1" applyBorder="1" applyFont="1">
      <alignment vertical="bottom"/>
    </xf>
    <xf borderId="15" fillId="2" fontId="1" numFmtId="0" xfId="0" applyAlignment="1" applyBorder="1" applyFont="1">
      <alignment vertical="bottom"/>
    </xf>
    <xf borderId="16" fillId="2" fontId="1" numFmtId="0" xfId="0" applyAlignment="1" applyBorder="1" applyFont="1">
      <alignment vertical="bottom"/>
    </xf>
    <xf borderId="6" fillId="21" fontId="1" numFmtId="165" xfId="0" applyAlignment="1" applyBorder="1" applyFont="1" applyNumberFormat="1">
      <alignment vertical="bottom"/>
    </xf>
    <xf borderId="6" fillId="19" fontId="1" numFmtId="165" xfId="0" applyAlignment="1" applyBorder="1" applyFont="1" applyNumberFormat="1">
      <alignment vertical="bottom"/>
    </xf>
    <xf borderId="6" fillId="25" fontId="1" numFmtId="0" xfId="0" applyAlignment="1" applyBorder="1" applyFont="1">
      <alignment readingOrder="0" vertical="bottom"/>
    </xf>
    <xf borderId="6" fillId="19" fontId="1" numFmtId="167" xfId="0" applyAlignment="1" applyBorder="1" applyFont="1" applyNumberFormat="1">
      <alignment vertical="bottom"/>
    </xf>
    <xf borderId="0" fillId="8" fontId="28" numFmtId="165" xfId="0" applyAlignment="1" applyFont="1" applyNumberFormat="1">
      <alignment horizontal="center" vertical="bottom"/>
    </xf>
    <xf borderId="6" fillId="21" fontId="1" numFmtId="167" xfId="0" applyAlignment="1" applyBorder="1" applyFont="1" applyNumberFormat="1">
      <alignment vertical="bottom"/>
    </xf>
    <xf borderId="7" fillId="25" fontId="1" numFmtId="167" xfId="0" applyAlignment="1" applyBorder="1" applyFont="1" applyNumberFormat="1">
      <alignment vertical="bottom"/>
    </xf>
    <xf borderId="6" fillId="19" fontId="1" numFmtId="0" xfId="0" applyAlignment="1" applyBorder="1" applyFont="1">
      <alignment vertical="bottom"/>
    </xf>
    <xf borderId="4" fillId="26" fontId="1" numFmtId="165" xfId="0" applyAlignment="1" applyBorder="1" applyFont="1" applyNumberFormat="1">
      <alignment horizontal="center" readingOrder="0" vertical="bottom"/>
    </xf>
    <xf borderId="0" fillId="2" fontId="2" numFmtId="165" xfId="0" applyAlignment="1" applyFont="1" applyNumberFormat="1">
      <alignment horizontal="center" readingOrder="0" vertical="bottom"/>
    </xf>
    <xf borderId="6" fillId="25" fontId="26" numFmtId="0" xfId="0" applyAlignment="1" applyBorder="1" applyFont="1">
      <alignment horizontal="center" readingOrder="0"/>
    </xf>
    <xf borderId="0" fillId="25" fontId="11" numFmtId="0" xfId="0" applyAlignment="1" applyFont="1">
      <alignment readingOrder="0"/>
    </xf>
    <xf borderId="6" fillId="25" fontId="27" numFmtId="0" xfId="0" applyAlignment="1" applyBorder="1" applyFont="1">
      <alignment horizontal="center" readingOrder="0" vertical="bottom"/>
    </xf>
    <xf borderId="0" fillId="25" fontId="29" numFmtId="0" xfId="0" applyAlignment="1" applyFont="1">
      <alignment readingOrder="0"/>
    </xf>
    <xf borderId="6" fillId="25" fontId="27" numFmtId="0" xfId="0" applyAlignment="1" applyBorder="1" applyFont="1">
      <alignment horizontal="center" readingOrder="0"/>
    </xf>
    <xf borderId="6" fillId="19" fontId="1" numFmtId="0" xfId="0" applyAlignment="1" applyBorder="1" applyFont="1">
      <alignment readingOrder="0" vertical="bottom"/>
    </xf>
    <xf borderId="6" fillId="11" fontId="18" numFmtId="0" xfId="0" applyAlignment="1" applyBorder="1" applyFont="1">
      <alignment horizontal="center" readingOrder="0" vertical="bottom"/>
    </xf>
    <xf borderId="4" fillId="5" fontId="1" numFmtId="165" xfId="0" applyAlignment="1" applyBorder="1" applyFont="1" applyNumberFormat="1">
      <alignment horizontal="center" readingOrder="0" vertical="bottom"/>
    </xf>
    <xf borderId="6" fillId="26" fontId="27" numFmtId="0" xfId="0" applyAlignment="1" applyBorder="1" applyFont="1">
      <alignment horizontal="center" readingOrder="0" vertical="bottom"/>
    </xf>
    <xf borderId="6" fillId="26" fontId="1" numFmtId="0" xfId="0" applyAlignment="1" applyBorder="1" applyFont="1">
      <alignment horizontal="center" readingOrder="0" vertical="bottom"/>
    </xf>
    <xf borderId="6" fillId="26" fontId="27" numFmtId="0" xfId="0" applyAlignment="1" applyBorder="1" applyFont="1">
      <alignment horizontal="center" readingOrder="0"/>
    </xf>
    <xf borderId="6" fillId="0" fontId="1" numFmtId="165" xfId="0" applyAlignment="1" applyBorder="1" applyFont="1" applyNumberFormat="1">
      <alignment horizontal="center" readingOrder="0" vertical="bottom"/>
    </xf>
    <xf borderId="6" fillId="0" fontId="2" numFmtId="165" xfId="0" applyAlignment="1" applyBorder="1" applyFont="1" applyNumberFormat="1">
      <alignment horizontal="center" readingOrder="0" vertical="bottom"/>
    </xf>
    <xf borderId="0" fillId="7" fontId="30" numFmtId="0" xfId="0" applyAlignment="1" applyFont="1">
      <alignment readingOrder="0"/>
    </xf>
    <xf borderId="8" fillId="9" fontId="13" numFmtId="165" xfId="0" applyAlignment="1" applyBorder="1" applyFont="1" applyNumberFormat="1">
      <alignment horizontal="center" readingOrder="0" vertical="bottom"/>
    </xf>
    <xf borderId="6" fillId="8" fontId="13" numFmtId="165" xfId="0" applyAlignment="1" applyBorder="1" applyFont="1" applyNumberFormat="1">
      <alignment horizontal="center" readingOrder="0" vertical="bottom"/>
    </xf>
    <xf borderId="6" fillId="0" fontId="11" numFmtId="0" xfId="0" applyBorder="1" applyFont="1"/>
    <xf borderId="6" fillId="15" fontId="13" numFmtId="167" xfId="0" applyAlignment="1" applyBorder="1" applyFont="1" applyNumberFormat="1">
      <alignment horizontal="center" readingOrder="0" vertical="bottom"/>
    </xf>
    <xf borderId="0" fillId="2" fontId="1" numFmtId="0" xfId="0" applyAlignment="1" applyFont="1">
      <alignment readingOrder="0" vertical="bottom"/>
    </xf>
    <xf borderId="1" fillId="21" fontId="1" numFmtId="165" xfId="0" applyAlignment="1" applyBorder="1" applyFont="1" applyNumberFormat="1">
      <alignment vertical="bottom"/>
    </xf>
    <xf borderId="1" fillId="19" fontId="5" numFmtId="165" xfId="0" applyAlignment="1" applyBorder="1" applyFont="1" applyNumberFormat="1">
      <alignment horizontal="center" vertical="bottom"/>
    </xf>
    <xf borderId="0" fillId="2" fontId="1" numFmtId="0" xfId="0" applyAlignment="1" applyFont="1">
      <alignment horizontal="left" vertical="bottom"/>
    </xf>
    <xf borderId="0" fillId="2" fontId="1" numFmtId="165" xfId="0" applyAlignment="1" applyFont="1" applyNumberFormat="1">
      <alignment horizontal="left" vertical="bottom"/>
    </xf>
    <xf borderId="5" fillId="2" fontId="1" numFmtId="165" xfId="0" applyAlignment="1" applyBorder="1" applyFont="1" applyNumberFormat="1">
      <alignment horizontal="left" vertical="bottom"/>
    </xf>
    <xf borderId="6" fillId="5" fontId="7" numFmtId="165" xfId="0" applyAlignment="1" applyBorder="1" applyFont="1" applyNumberFormat="1">
      <alignment horizontal="left" readingOrder="0" vertical="bottom"/>
    </xf>
    <xf borderId="6" fillId="2" fontId="11" numFmtId="0" xfId="0" applyAlignment="1" applyBorder="1" applyFont="1">
      <alignment horizontal="left" readingOrder="0"/>
    </xf>
    <xf borderId="6" fillId="2" fontId="1" numFmtId="0" xfId="0" applyAlignment="1" applyBorder="1" applyFont="1">
      <alignment horizontal="left" readingOrder="0" vertical="bottom"/>
    </xf>
    <xf borderId="0" fillId="25" fontId="11" numFmtId="0" xfId="0" applyAlignment="1" applyFont="1">
      <alignment horizontal="center" readingOrder="0"/>
    </xf>
    <xf borderId="6" fillId="2" fontId="18" numFmtId="0" xfId="0" applyAlignment="1" applyBorder="1" applyFont="1">
      <alignment horizontal="left" readingOrder="0" vertical="bottom"/>
    </xf>
    <xf borderId="6" fillId="23" fontId="18" numFmtId="0" xfId="0" applyAlignment="1" applyBorder="1" applyFont="1">
      <alignment horizontal="center" readingOrder="0" vertical="bottom"/>
    </xf>
    <xf borderId="0" fillId="0" fontId="22" numFmtId="0" xfId="0" applyAlignment="1" applyFont="1">
      <alignment readingOrder="0"/>
    </xf>
    <xf borderId="6" fillId="2" fontId="26" numFmtId="0" xfId="0" applyAlignment="1" applyBorder="1" applyFont="1">
      <alignment horizontal="left" readingOrder="0"/>
    </xf>
    <xf borderId="6" fillId="2" fontId="27" numFmtId="0" xfId="0" applyAlignment="1" applyBorder="1" applyFont="1">
      <alignment horizontal="left" readingOrder="0" vertical="bottom"/>
    </xf>
    <xf borderId="6" fillId="11" fontId="11" numFmtId="0" xfId="0" applyAlignment="1" applyBorder="1" applyFont="1">
      <alignment horizontal="center" readingOrder="0"/>
    </xf>
    <xf borderId="6" fillId="2" fontId="27" numFmtId="0" xfId="0" applyAlignment="1" applyBorder="1" applyFont="1">
      <alignment horizontal="left" readingOrder="0"/>
    </xf>
    <xf borderId="6" fillId="2" fontId="1" numFmtId="0" xfId="0" applyAlignment="1" applyBorder="1" applyFont="1">
      <alignment horizontal="left" vertical="bottom"/>
    </xf>
    <xf borderId="11" fillId="2" fontId="1" numFmtId="0" xfId="0" applyAlignment="1" applyBorder="1" applyFont="1">
      <alignment horizontal="left" vertical="bottom"/>
    </xf>
    <xf borderId="15" fillId="2" fontId="1" numFmtId="0" xfId="0" applyAlignment="1" applyBorder="1" applyFont="1">
      <alignment horizontal="left" vertical="bottom"/>
    </xf>
    <xf borderId="6" fillId="21" fontId="5" numFmtId="165" xfId="0" applyAlignment="1" applyBorder="1" applyFont="1" applyNumberFormat="1">
      <alignment horizontal="left" vertical="bottom"/>
    </xf>
    <xf borderId="6" fillId="21" fontId="1" numFmtId="165" xfId="0" applyAlignment="1" applyBorder="1" applyFont="1" applyNumberFormat="1">
      <alignment horizontal="left" vertical="bottom"/>
    </xf>
    <xf borderId="6" fillId="19" fontId="1" numFmtId="167" xfId="0" applyAlignment="1" applyBorder="1" applyFont="1" applyNumberFormat="1">
      <alignment horizontal="center" vertical="bottom"/>
    </xf>
    <xf borderId="6" fillId="21" fontId="1" numFmtId="167" xfId="0" applyAlignment="1" applyBorder="1" applyFont="1" applyNumberFormat="1">
      <alignment horizontal="left" vertical="bottom"/>
    </xf>
    <xf borderId="6" fillId="19" fontId="1" numFmtId="165" xfId="0" applyAlignment="1" applyBorder="1" applyFont="1" applyNumberFormat="1">
      <alignment horizontal="center" vertical="bottom"/>
    </xf>
    <xf borderId="0" fillId="2" fontId="5" numFmtId="0" xfId="0" applyAlignment="1" applyFont="1">
      <alignment horizontal="left" vertical="bottom"/>
    </xf>
    <xf borderId="6" fillId="19" fontId="5" numFmtId="165" xfId="0" applyAlignment="1" applyBorder="1" applyFont="1" applyNumberFormat="1">
      <alignment horizontal="left" vertical="bottom"/>
    </xf>
    <xf borderId="6" fillId="19" fontId="1" numFmtId="165" xfId="0" applyAlignment="1" applyBorder="1" applyFont="1" applyNumberFormat="1">
      <alignment horizontal="left" vertical="bottom"/>
    </xf>
    <xf borderId="0" fillId="0" fontId="11" numFmtId="0" xfId="0" applyAlignment="1" applyFont="1">
      <alignment horizontal="left"/>
    </xf>
    <xf borderId="1" fillId="3" fontId="3" numFmtId="0" xfId="0" applyAlignment="1" applyBorder="1" applyFont="1">
      <alignment horizontal="center" readingOrder="0" vertical="bottom"/>
    </xf>
    <xf borderId="2" fillId="3" fontId="3" numFmtId="0" xfId="0" applyAlignment="1" applyBorder="1" applyFont="1">
      <alignment horizontal="center" vertical="bottom"/>
    </xf>
    <xf borderId="3" fillId="3" fontId="3" numFmtId="0" xfId="0" applyAlignment="1" applyBorder="1" applyFont="1">
      <alignment horizontal="center" vertical="bottom"/>
    </xf>
    <xf borderId="2" fillId="4" fontId="6" numFmtId="0" xfId="0" applyAlignment="1" applyBorder="1" applyFont="1">
      <alignment horizontal="center" readingOrder="0" vertical="bottom"/>
    </xf>
    <xf borderId="3" fillId="4" fontId="6" numFmtId="0" xfId="0" applyAlignment="1" applyBorder="1" applyFont="1">
      <alignment horizontal="center" readingOrder="0" vertical="bottom"/>
    </xf>
    <xf borderId="6" fillId="2" fontId="11" numFmtId="0" xfId="0" applyBorder="1" applyFont="1"/>
    <xf borderId="6" fillId="2" fontId="31" numFmtId="0" xfId="0" applyAlignment="1" applyBorder="1" applyFont="1">
      <alignment horizontal="left" readingOrder="0"/>
    </xf>
    <xf borderId="3" fillId="2" fontId="2" numFmtId="0" xfId="0" applyAlignment="1" applyBorder="1" applyFont="1">
      <alignment horizontal="center" readingOrder="0" vertical="bottom"/>
    </xf>
    <xf borderId="6" fillId="19" fontId="1" numFmtId="165" xfId="0" applyAlignment="1" applyBorder="1" applyFont="1" applyNumberFormat="1">
      <alignment readingOrder="0" vertical="bottom"/>
    </xf>
    <xf borderId="7" fillId="7" fontId="7" numFmtId="0" xfId="0" applyAlignment="1" applyBorder="1" applyFont="1">
      <alignment horizontal="center" readingOrder="0" vertical="bottom"/>
    </xf>
    <xf borderId="7" fillId="21" fontId="32" numFmtId="165" xfId="0" applyAlignment="1" applyBorder="1" applyFont="1" applyNumberFormat="1">
      <alignment horizontal="right" vertical="bottom"/>
    </xf>
    <xf borderId="7" fillId="25" fontId="1" numFmtId="0" xfId="0" applyAlignment="1" applyBorder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11" fontId="11" numFmtId="0" xfId="0" applyAlignment="1" applyFont="1">
      <alignment horizontal="center" readingOrder="0"/>
    </xf>
    <xf borderId="6" fillId="23" fontId="1" numFmtId="0" xfId="0" applyAlignment="1" applyBorder="1" applyFont="1">
      <alignment horizontal="center" readingOrder="0" vertical="bottom"/>
    </xf>
    <xf borderId="6" fillId="25" fontId="2" numFmtId="0" xfId="0" applyAlignment="1" applyBorder="1" applyFont="1">
      <alignment horizontal="center" readingOrder="0" vertical="bottom"/>
    </xf>
    <xf borderId="6" fillId="5" fontId="2" numFmtId="0" xfId="0" applyAlignment="1" applyBorder="1" applyFont="1">
      <alignment horizontal="center" readingOrder="0" vertical="bottom"/>
    </xf>
    <xf borderId="6" fillId="5" fontId="11" numFmtId="0" xfId="0" applyAlignment="1" applyBorder="1" applyFont="1">
      <alignment horizontal="center" readingOrder="0"/>
    </xf>
    <xf borderId="6" fillId="5" fontId="1" numFmtId="165" xfId="0" applyAlignment="1" applyBorder="1" applyFont="1" applyNumberFormat="1">
      <alignment horizontal="center" readingOrder="0" vertical="bottom"/>
    </xf>
    <xf borderId="6" fillId="19" fontId="1" numFmtId="165" xfId="0" applyAlignment="1" applyBorder="1" applyFont="1" applyNumberFormat="1">
      <alignment horizontal="center" readingOrder="0" vertical="bottom"/>
    </xf>
    <xf borderId="6" fillId="19" fontId="1" numFmtId="0" xfId="0" applyAlignment="1" applyBorder="1" applyFont="1">
      <alignment horizontal="center" readingOrder="0" vertical="bottom"/>
    </xf>
    <xf borderId="0" fillId="8" fontId="7" numFmtId="0" xfId="0" applyAlignment="1" applyFont="1">
      <alignment horizontal="center" readingOrder="0" vertical="bottom"/>
    </xf>
    <xf borderId="0" fillId="21" fontId="32" numFmtId="167" xfId="0" applyAlignment="1" applyFont="1" applyNumberFormat="1">
      <alignment horizontal="right" vertical="bottom"/>
    </xf>
    <xf quotePrefix="1" borderId="0" fillId="0" fontId="1" numFmtId="0" xfId="0" applyAlignment="1" applyFont="1">
      <alignment horizontal="center" readingOrder="0" vertical="bottom"/>
    </xf>
    <xf borderId="6" fillId="21" fontId="1" numFmtId="167" xfId="0" applyAlignment="1" applyBorder="1" applyFont="1" applyNumberFormat="1">
      <alignment horizontal="center" vertical="bottom"/>
    </xf>
    <xf borderId="6" fillId="25" fontId="1" numFmtId="0" xfId="0" applyAlignment="1" applyBorder="1" applyFont="1">
      <alignment horizontal="center" vertical="bottom"/>
    </xf>
    <xf borderId="6" fillId="21" fontId="1" numFmtId="165" xfId="0" applyAlignment="1" applyBorder="1" applyFont="1" applyNumberFormat="1">
      <alignment horizontal="center" vertical="bottom"/>
    </xf>
    <xf quotePrefix="1" borderId="0" fillId="0" fontId="1" numFmtId="0" xfId="0" applyAlignment="1" applyFont="1">
      <alignment readingOrder="0" vertical="bottom"/>
    </xf>
    <xf borderId="0" fillId="25" fontId="22" numFmtId="0" xfId="0" applyAlignment="1" applyFont="1">
      <alignment readingOrder="0"/>
    </xf>
    <xf borderId="4" fillId="27" fontId="1" numFmtId="165" xfId="0" applyAlignment="1" applyBorder="1" applyFill="1" applyFont="1" applyNumberFormat="1">
      <alignment readingOrder="0" vertical="bottom"/>
    </xf>
    <xf borderId="6" fillId="21" fontId="1" numFmtId="167" xfId="0" applyAlignment="1" applyBorder="1" applyFont="1" applyNumberFormat="1">
      <alignment readingOrder="0" vertical="bottom"/>
    </xf>
    <xf quotePrefix="1" borderId="6" fillId="2" fontId="1" numFmtId="0" xfId="0" applyAlignment="1" applyBorder="1" applyFont="1">
      <alignment readingOrder="0" vertical="bottom"/>
    </xf>
    <xf borderId="6" fillId="7" fontId="7" numFmtId="0" xfId="0" applyAlignment="1" applyBorder="1" applyFont="1">
      <alignment horizontal="center" readingOrder="0" vertical="bottom"/>
    </xf>
    <xf borderId="6" fillId="21" fontId="5" numFmtId="167" xfId="0" applyAlignment="1" applyBorder="1" applyFont="1" applyNumberFormat="1">
      <alignment horizontal="center" vertical="bottom"/>
    </xf>
    <xf borderId="6" fillId="17" fontId="7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horizontal="center" vertical="bottom"/>
    </xf>
    <xf borderId="6" fillId="0" fontId="1" numFmtId="0" xfId="0" applyAlignment="1" applyBorder="1" applyFont="1">
      <alignment vertical="bottom"/>
    </xf>
    <xf borderId="0" fillId="25" fontId="33" numFmtId="0" xfId="0" applyAlignment="1" applyFont="1">
      <alignment horizontal="center" readingOrder="0"/>
    </xf>
    <xf borderId="0" fillId="25" fontId="22" numFmtId="0" xfId="0" applyAlignment="1" applyFont="1">
      <alignment horizontal="center" readingOrder="0"/>
    </xf>
    <xf borderId="4" fillId="11" fontId="1" numFmtId="165" xfId="0" applyAlignment="1" applyBorder="1" applyFont="1" applyNumberFormat="1">
      <alignment horizontal="center" readingOrder="0" vertical="bottom"/>
    </xf>
    <xf borderId="6" fillId="21" fontId="5" numFmtId="0" xfId="0" applyAlignment="1" applyBorder="1" applyFont="1">
      <alignment horizontal="center" readingOrder="0" vertical="bottom"/>
    </xf>
    <xf borderId="6" fillId="23" fontId="1" numFmtId="0" xfId="0" applyAlignment="1" applyBorder="1" applyFont="1">
      <alignment readingOrder="0" vertical="bottom"/>
    </xf>
    <xf borderId="6" fillId="11" fontId="25" numFmtId="0" xfId="0" applyAlignment="1" applyBorder="1" applyFont="1">
      <alignment horizontal="center" readingOrder="0"/>
    </xf>
    <xf borderId="0" fillId="14" fontId="11" numFmtId="0" xfId="0" applyFont="1"/>
    <xf borderId="6" fillId="21" fontId="5" numFmtId="165" xfId="0" applyAlignment="1" applyBorder="1" applyFont="1" applyNumberFormat="1">
      <alignment horizontal="center" readingOrder="0" vertical="bottom"/>
    </xf>
    <xf borderId="6" fillId="19" fontId="5" numFmtId="165" xfId="0" applyAlignment="1" applyBorder="1" applyFont="1" applyNumberFormat="1">
      <alignment horizontal="center" readingOrder="0" vertical="bottom"/>
    </xf>
    <xf borderId="0" fillId="11" fontId="11" numFmtId="0" xfId="0" applyAlignment="1" applyFont="1">
      <alignment readingOrder="0"/>
    </xf>
    <xf borderId="6" fillId="25" fontId="1" numFmtId="165" xfId="0" applyAlignment="1" applyBorder="1" applyFont="1" applyNumberFormat="1">
      <alignment horizontal="center" readingOrder="0" vertical="bottom"/>
    </xf>
    <xf borderId="6" fillId="2" fontId="11" numFmtId="0" xfId="0" applyAlignment="1" applyBorder="1" applyFont="1">
      <alignment horizontal="center"/>
    </xf>
    <xf borderId="7" fillId="21" fontId="1" numFmtId="167" xfId="0" applyAlignment="1" applyBorder="1" applyFont="1" applyNumberFormat="1">
      <alignment vertical="bottom"/>
    </xf>
    <xf borderId="7" fillId="19" fontId="1" numFmtId="167" xfId="0" applyAlignment="1" applyBorder="1" applyFont="1" applyNumberFormat="1">
      <alignment vertical="bottom"/>
    </xf>
    <xf borderId="18" fillId="19" fontId="5" numFmtId="165" xfId="0" applyAlignment="1" applyBorder="1" applyFont="1" applyNumberFormat="1">
      <alignment horizontal="center" vertical="bottom"/>
    </xf>
    <xf borderId="6" fillId="28" fontId="1" numFmtId="0" xfId="0" applyAlignment="1" applyBorder="1" applyFill="1" applyFont="1">
      <alignment horizontal="center" readingOrder="0" vertical="bottom"/>
    </xf>
    <xf borderId="0" fillId="13" fontId="5" numFmtId="0" xfId="0" applyAlignment="1" applyFont="1">
      <alignment horizontal="center" readingOrder="0" vertical="bottom"/>
    </xf>
    <xf borderId="6" fillId="0" fontId="2" numFmtId="169" xfId="0" applyAlignment="1" applyBorder="1" applyFont="1" applyNumberFormat="1">
      <alignment horizontal="center" readingOrder="0" vertical="bottom"/>
    </xf>
    <xf borderId="6" fillId="11" fontId="34" numFmtId="165" xfId="0" applyAlignment="1" applyBorder="1" applyFont="1" applyNumberFormat="1">
      <alignment vertical="bottom"/>
    </xf>
    <xf borderId="6" fillId="11" fontId="26" numFmtId="0" xfId="0" applyAlignment="1" applyBorder="1" applyFont="1">
      <alignment horizontal="center" readingOrder="0"/>
    </xf>
    <xf borderId="7" fillId="19" fontId="1" numFmtId="0" xfId="0" applyAlignment="1" applyBorder="1" applyFont="1">
      <alignment readingOrder="0" vertical="bottom"/>
    </xf>
    <xf borderId="6" fillId="8" fontId="7" numFmtId="0" xfId="0" applyAlignment="1" applyBorder="1" applyFont="1">
      <alignment horizontal="center" readingOrder="0" vertical="bottom"/>
    </xf>
    <xf borderId="18" fillId="19" fontId="5" numFmtId="0" xfId="0" applyAlignment="1" applyBorder="1" applyFont="1">
      <alignment horizontal="center" vertical="bottom"/>
    </xf>
    <xf borderId="0" fillId="21" fontId="5" numFmtId="165" xfId="0" applyAlignment="1" applyFont="1" applyNumberFormat="1">
      <alignment horizontal="center" vertical="bottom"/>
    </xf>
    <xf borderId="0" fillId="0" fontId="11" numFmtId="0" xfId="0" applyFont="1"/>
    <xf borderId="0" fillId="11" fontId="22" numFmtId="0" xfId="0" applyAlignment="1" applyFont="1">
      <alignment horizontal="center" readingOrder="0"/>
    </xf>
    <xf borderId="0" fillId="8" fontId="28" numFmtId="165" xfId="0" applyAlignment="1" applyFont="1" applyNumberFormat="1">
      <alignment horizontal="center" readingOrder="0" vertical="bottom"/>
    </xf>
    <xf borderId="0" fillId="22" fontId="28" numFmtId="165" xfId="0" applyAlignment="1" applyFont="1" applyNumberFormat="1">
      <alignment horizontal="center" vertical="bottom"/>
    </xf>
    <xf borderId="0" fillId="29" fontId="28" numFmtId="165" xfId="0" applyAlignment="1" applyFill="1" applyFont="1" applyNumberFormat="1">
      <alignment horizontal="center" vertical="bottom"/>
    </xf>
    <xf borderId="6" fillId="21" fontId="1" numFmtId="0" xfId="0" applyAlignment="1" applyBorder="1" applyFont="1">
      <alignment readingOrder="0" vertical="bottom"/>
    </xf>
    <xf borderId="6" fillId="30" fontId="2" numFmtId="165" xfId="0" applyAlignment="1" applyBorder="1" applyFill="1" applyFont="1" applyNumberFormat="1">
      <alignment horizontal="center" readingOrder="0" vertical="bottom"/>
    </xf>
    <xf borderId="7" fillId="21" fontId="1" numFmtId="165" xfId="0" applyAlignment="1" applyBorder="1" applyFont="1" applyNumberFormat="1">
      <alignment vertical="bottom"/>
    </xf>
    <xf borderId="6" fillId="26" fontId="28" numFmtId="165" xfId="0" applyAlignment="1" applyBorder="1" applyFont="1" applyNumberFormat="1">
      <alignment horizontal="center" readingOrder="0" vertical="bottom"/>
    </xf>
    <xf borderId="6" fillId="0" fontId="5" numFmtId="165" xfId="0" applyAlignment="1" applyBorder="1" applyFont="1" applyNumberFormat="1">
      <alignment horizontal="center" vertical="bottom"/>
    </xf>
    <xf borderId="4" fillId="26" fontId="1" numFmtId="165" xfId="0" applyAlignment="1" applyBorder="1" applyFont="1" applyNumberFormat="1">
      <alignment readingOrder="0" vertical="bottom"/>
    </xf>
    <xf borderId="6" fillId="26" fontId="23" numFmtId="0" xfId="0" applyAlignment="1" applyBorder="1" applyFont="1">
      <alignment horizontal="center" readingOrder="0"/>
    </xf>
    <xf borderId="0" fillId="31" fontId="1" numFmtId="0" xfId="0" applyAlignment="1" applyFill="1" applyFont="1">
      <alignment horizontal="center" readingOrder="0" vertical="bottom"/>
    </xf>
    <xf borderId="6" fillId="11" fontId="23" numFmtId="0" xfId="0" applyAlignment="1" applyBorder="1" applyFont="1">
      <alignment horizontal="center" readingOrder="0"/>
    </xf>
    <xf borderId="7" fillId="19" fontId="1" numFmtId="165" xfId="0" applyAlignment="1" applyBorder="1" applyFont="1" applyNumberFormat="1">
      <alignment readingOrder="0" vertical="bottom"/>
    </xf>
    <xf borderId="7" fillId="19" fontId="1" numFmtId="165" xfId="0" applyAlignment="1" applyBorder="1" applyFont="1" applyNumberFormat="1">
      <alignment vertical="bottom"/>
    </xf>
    <xf borderId="0" fillId="2" fontId="1" numFmtId="166" xfId="0" applyAlignment="1" applyFont="1" applyNumberFormat="1">
      <alignment horizontal="center" vertical="bottom"/>
    </xf>
    <xf borderId="7" fillId="7" fontId="13" numFmtId="169" xfId="0" applyAlignment="1" applyBorder="1" applyFont="1" applyNumberFormat="1">
      <alignment horizontal="center" readingOrder="0" vertical="bottom"/>
    </xf>
    <xf borderId="6" fillId="2" fontId="1" numFmtId="165" xfId="0" applyAlignment="1" applyBorder="1" applyFont="1" applyNumberFormat="1">
      <alignment horizontal="center" vertical="bottom"/>
    </xf>
    <xf borderId="6" fillId="2" fontId="35" numFmtId="0" xfId="0" applyAlignment="1" applyBorder="1" applyFont="1">
      <alignment horizontal="center" readingOrder="0"/>
    </xf>
    <xf borderId="6" fillId="31" fontId="1" numFmtId="165" xfId="0" applyAlignment="1" applyBorder="1" applyFont="1" applyNumberFormat="1">
      <alignment horizontal="center" readingOrder="0" vertical="bottom"/>
    </xf>
    <xf borderId="7" fillId="19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2.75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>
        <v>41.0</v>
      </c>
      <c r="B1" s="2"/>
      <c r="C1" s="3"/>
      <c r="D1" s="3"/>
      <c r="E1" s="2"/>
      <c r="F1" s="2"/>
      <c r="G1" s="4"/>
      <c r="H1" s="4"/>
      <c r="I1" s="4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6"/>
      <c r="I4" s="4"/>
      <c r="J4" s="4"/>
      <c r="K4" s="5"/>
      <c r="L4" s="4"/>
      <c r="M4" s="4"/>
      <c r="N4" s="4"/>
      <c r="O4" s="4"/>
      <c r="P4" s="18"/>
      <c r="Q4" s="4"/>
      <c r="R4" s="4"/>
      <c r="S4" s="19"/>
      <c r="T4" s="20"/>
      <c r="U4" s="21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2"/>
      <c r="F5" s="23"/>
      <c r="G5" s="24"/>
      <c r="H5" s="24"/>
      <c r="I5" s="25"/>
      <c r="J5" s="26"/>
      <c r="K5" s="27"/>
      <c r="L5" s="26"/>
      <c r="M5" s="26"/>
      <c r="N5" s="26"/>
      <c r="O5" s="26"/>
      <c r="P5" s="26"/>
      <c r="Q5" s="26"/>
      <c r="R5" s="23"/>
      <c r="S5" s="28"/>
      <c r="T5" s="7"/>
      <c r="U5" s="7"/>
      <c r="V5" s="7"/>
      <c r="W5" s="7"/>
      <c r="X5" s="7"/>
      <c r="Y5" s="7"/>
      <c r="Z5" s="7"/>
      <c r="AA5" s="7"/>
      <c r="AB5" s="7"/>
    </row>
    <row r="6">
      <c r="A6" s="29"/>
      <c r="B6" s="29"/>
      <c r="C6" s="30" t="s">
        <v>0</v>
      </c>
      <c r="D6" s="31"/>
      <c r="E6" s="32" t="s">
        <v>1</v>
      </c>
      <c r="F6" s="29"/>
      <c r="G6" s="32" t="s">
        <v>2</v>
      </c>
      <c r="H6" s="32" t="s">
        <v>3</v>
      </c>
      <c r="I6" s="29" t="s">
        <v>4</v>
      </c>
      <c r="J6" s="29" t="s">
        <v>5</v>
      </c>
      <c r="K6" s="33" t="s">
        <v>6</v>
      </c>
      <c r="L6" s="34" t="s">
        <v>7</v>
      </c>
      <c r="M6" s="35" t="s">
        <v>8</v>
      </c>
      <c r="N6" s="36" t="s">
        <v>9</v>
      </c>
      <c r="O6" s="37" t="s">
        <v>10</v>
      </c>
      <c r="P6" s="38" t="s">
        <v>11</v>
      </c>
      <c r="Q6" s="39" t="s">
        <v>12</v>
      </c>
      <c r="R6" s="40" t="s">
        <v>13</v>
      </c>
      <c r="S6" s="34" t="s">
        <v>14</v>
      </c>
      <c r="T6" s="7"/>
      <c r="U6" s="7"/>
      <c r="V6" s="41"/>
      <c r="Y6" s="7"/>
      <c r="Z6" s="7"/>
      <c r="AA6" s="7"/>
      <c r="AB6" s="7"/>
    </row>
    <row r="7">
      <c r="A7" s="42"/>
      <c r="B7" s="42"/>
      <c r="C7" s="43"/>
      <c r="D7" s="44"/>
      <c r="E7" s="45"/>
      <c r="F7" s="42"/>
      <c r="G7" s="46"/>
      <c r="H7" s="47"/>
      <c r="I7" s="48"/>
      <c r="J7" s="42"/>
      <c r="K7" s="49"/>
      <c r="L7" s="50"/>
      <c r="M7" s="35"/>
      <c r="N7" s="36"/>
      <c r="O7" s="51"/>
      <c r="P7" s="52"/>
      <c r="Q7" s="53"/>
      <c r="R7" s="54"/>
      <c r="S7" s="55"/>
      <c r="T7" s="56" t="s">
        <v>6</v>
      </c>
      <c r="U7" s="57">
        <f>SUM(K7:K92)</f>
        <v>0</v>
      </c>
      <c r="V7" s="7"/>
      <c r="Y7" s="7"/>
      <c r="Z7" s="7"/>
      <c r="AA7" s="7"/>
      <c r="AB7" s="7"/>
    </row>
    <row r="8">
      <c r="A8" s="42"/>
      <c r="B8" s="42"/>
      <c r="C8" s="43"/>
      <c r="D8" s="44"/>
      <c r="E8" s="45"/>
      <c r="F8" s="42"/>
      <c r="G8" s="58"/>
      <c r="H8" s="58"/>
      <c r="I8" s="59"/>
      <c r="J8" s="42"/>
      <c r="K8" s="60"/>
      <c r="L8" s="50"/>
      <c r="M8" s="61"/>
      <c r="N8" s="62"/>
      <c r="O8" s="51"/>
      <c r="P8" s="52"/>
      <c r="Q8" s="53"/>
      <c r="R8" s="63"/>
      <c r="S8" s="55"/>
      <c r="T8" s="56" t="s">
        <v>7</v>
      </c>
      <c r="U8" s="57">
        <f>SUM(L97)</f>
        <v>0</v>
      </c>
      <c r="V8" s="7"/>
      <c r="Y8" s="7"/>
      <c r="Z8" s="7"/>
      <c r="AA8" s="7"/>
      <c r="AB8" s="7"/>
    </row>
    <row r="9">
      <c r="A9" s="42"/>
      <c r="B9" s="42"/>
      <c r="C9" s="64"/>
      <c r="D9" s="44"/>
      <c r="E9" s="45"/>
      <c r="F9" s="42"/>
      <c r="G9" s="58"/>
      <c r="H9" s="58"/>
      <c r="I9" s="65"/>
      <c r="J9" s="42"/>
      <c r="K9" s="60"/>
      <c r="L9" s="50"/>
      <c r="M9" s="61"/>
      <c r="N9" s="62"/>
      <c r="O9" s="51"/>
      <c r="P9" s="52"/>
      <c r="Q9" s="53"/>
      <c r="R9" s="63"/>
      <c r="S9" s="55"/>
      <c r="T9" s="56" t="s">
        <v>8</v>
      </c>
      <c r="U9" s="57">
        <f>SUM(M98)</f>
        <v>0</v>
      </c>
      <c r="V9" s="7"/>
      <c r="Y9" s="7"/>
      <c r="Z9" s="7"/>
      <c r="AA9" s="7"/>
      <c r="AB9" s="7"/>
    </row>
    <row r="10" ht="16.5" customHeight="1">
      <c r="A10" s="42"/>
      <c r="B10" s="42"/>
      <c r="C10" s="66"/>
      <c r="D10" s="67"/>
      <c r="E10" s="45"/>
      <c r="F10" s="42"/>
      <c r="G10" s="58"/>
      <c r="H10" s="47"/>
      <c r="I10" s="48"/>
      <c r="J10" s="42"/>
      <c r="K10" s="49"/>
      <c r="L10" s="68"/>
      <c r="M10" s="35"/>
      <c r="N10" s="36"/>
      <c r="O10" s="51"/>
      <c r="P10" s="69"/>
      <c r="Q10" s="70"/>
      <c r="R10" s="54"/>
      <c r="S10" s="55"/>
      <c r="T10" s="71" t="s">
        <v>9</v>
      </c>
      <c r="U10" s="57">
        <f>SUM(N99)</f>
        <v>0</v>
      </c>
      <c r="V10" s="7"/>
      <c r="W10" s="7"/>
      <c r="X10" s="7"/>
      <c r="Y10" s="7"/>
      <c r="Z10" s="7"/>
      <c r="AA10" s="7"/>
      <c r="AB10" s="7"/>
    </row>
    <row r="11">
      <c r="A11" s="42"/>
      <c r="B11" s="42"/>
      <c r="C11" s="43"/>
      <c r="D11" s="44"/>
      <c r="E11" s="45"/>
      <c r="F11" s="42"/>
      <c r="G11" s="58"/>
      <c r="H11" s="47"/>
      <c r="I11" s="59"/>
      <c r="J11" s="42"/>
      <c r="K11" s="49"/>
      <c r="L11" s="50"/>
      <c r="M11" s="35"/>
      <c r="N11" s="36"/>
      <c r="O11" s="51"/>
      <c r="P11" s="52"/>
      <c r="Q11" s="53"/>
      <c r="R11" s="54"/>
      <c r="S11" s="55"/>
      <c r="T11" s="72" t="s">
        <v>15</v>
      </c>
      <c r="U11" s="73">
        <f>SUM(U7:U10)</f>
        <v>0</v>
      </c>
      <c r="V11" s="7"/>
      <c r="Y11" s="7"/>
      <c r="Z11" s="7"/>
      <c r="AA11" s="7"/>
      <c r="AB11" s="7"/>
    </row>
    <row r="12">
      <c r="A12" s="42"/>
      <c r="B12" s="42"/>
      <c r="C12" s="43"/>
      <c r="D12" s="44"/>
      <c r="E12" s="45"/>
      <c r="F12" s="42"/>
      <c r="G12" s="58"/>
      <c r="H12" s="47"/>
      <c r="I12" s="65"/>
      <c r="J12" s="42"/>
      <c r="K12" s="49"/>
      <c r="L12" s="50"/>
      <c r="M12" s="61"/>
      <c r="N12" s="62"/>
      <c r="O12" s="51"/>
      <c r="P12" s="52"/>
      <c r="Q12" s="53"/>
      <c r="R12" s="63"/>
      <c r="S12" s="55"/>
      <c r="V12" s="7"/>
      <c r="W12" s="7"/>
      <c r="X12" s="7"/>
      <c r="Y12" s="7"/>
      <c r="Z12" s="7"/>
      <c r="AA12" s="7"/>
      <c r="AB12" s="7"/>
    </row>
    <row r="13">
      <c r="A13" s="42"/>
      <c r="B13" s="42"/>
      <c r="C13" s="43"/>
      <c r="D13" s="44"/>
      <c r="E13" s="45"/>
      <c r="F13" s="42"/>
      <c r="G13" s="58"/>
      <c r="H13" s="58"/>
      <c r="I13" s="48"/>
      <c r="J13" s="42"/>
      <c r="K13" s="49"/>
      <c r="L13" s="50"/>
      <c r="M13" s="61"/>
      <c r="N13" s="62"/>
      <c r="O13" s="51"/>
      <c r="P13" s="52"/>
      <c r="Q13" s="53"/>
      <c r="R13" s="63"/>
      <c r="S13" s="55"/>
      <c r="V13" s="7"/>
      <c r="W13" s="7"/>
      <c r="X13" s="7"/>
      <c r="Y13" s="7"/>
      <c r="Z13" s="7"/>
      <c r="AA13" s="7"/>
      <c r="AB13" s="7"/>
    </row>
    <row r="14">
      <c r="A14" s="42"/>
      <c r="B14" s="42"/>
      <c r="C14" s="66"/>
      <c r="D14" s="44"/>
      <c r="E14" s="45"/>
      <c r="F14" s="42"/>
      <c r="G14" s="58"/>
      <c r="H14" s="58"/>
      <c r="I14" s="48"/>
      <c r="J14" s="42"/>
      <c r="K14" s="49"/>
      <c r="L14" s="50"/>
      <c r="M14" s="35"/>
      <c r="N14" s="36"/>
      <c r="O14" s="51"/>
      <c r="P14" s="52"/>
      <c r="Q14" s="53"/>
      <c r="R14" s="54"/>
      <c r="S14" s="55"/>
      <c r="V14" s="7"/>
      <c r="W14" s="7"/>
      <c r="X14" s="7"/>
      <c r="Y14" s="7"/>
      <c r="Z14" s="7"/>
      <c r="AA14" s="7"/>
      <c r="AB14" s="7"/>
    </row>
    <row r="15">
      <c r="A15" s="42"/>
      <c r="B15" s="42"/>
      <c r="C15" s="66"/>
      <c r="D15" s="44"/>
      <c r="E15" s="45"/>
      <c r="F15" s="42"/>
      <c r="G15" s="74"/>
      <c r="H15" s="74"/>
      <c r="I15" s="59"/>
      <c r="J15" s="42"/>
      <c r="K15" s="49"/>
      <c r="L15" s="50"/>
      <c r="M15" s="61"/>
      <c r="N15" s="62"/>
      <c r="O15" s="51"/>
      <c r="P15" s="52"/>
      <c r="Q15" s="53"/>
      <c r="R15" s="63"/>
      <c r="S15" s="55"/>
      <c r="T15" s="75" t="s">
        <v>10</v>
      </c>
      <c r="U15" s="44">
        <f>SUM(O100)</f>
        <v>0</v>
      </c>
      <c r="V15" s="7"/>
      <c r="W15" s="7"/>
      <c r="X15" s="7"/>
      <c r="Y15" s="7"/>
      <c r="Z15" s="7"/>
      <c r="AA15" s="7"/>
      <c r="AB15" s="7"/>
    </row>
    <row r="16">
      <c r="A16" s="42"/>
      <c r="B16" s="42"/>
      <c r="C16" s="43"/>
      <c r="D16" s="76"/>
      <c r="E16" s="45"/>
      <c r="F16" s="42"/>
      <c r="G16" s="74"/>
      <c r="H16" s="74"/>
      <c r="I16" s="59"/>
      <c r="J16" s="42"/>
      <c r="K16" s="49"/>
      <c r="L16" s="50"/>
      <c r="M16" s="61"/>
      <c r="N16" s="62"/>
      <c r="O16" s="51"/>
      <c r="P16" s="52"/>
      <c r="Q16" s="53"/>
      <c r="R16" s="63"/>
      <c r="S16" s="55"/>
      <c r="T16" s="77" t="s">
        <v>11</v>
      </c>
      <c r="U16" s="78">
        <f>SUM(P7:P92)</f>
        <v>0</v>
      </c>
      <c r="V16" s="7"/>
      <c r="W16" s="7"/>
      <c r="X16" s="79"/>
      <c r="Y16" s="7"/>
      <c r="Z16" s="7"/>
      <c r="AA16" s="7"/>
      <c r="AB16" s="7"/>
    </row>
    <row r="17" ht="15.75" customHeight="1">
      <c r="A17" s="42"/>
      <c r="B17" s="42"/>
      <c r="C17" s="43"/>
      <c r="D17" s="44"/>
      <c r="E17" s="45"/>
      <c r="F17" s="42"/>
      <c r="G17" s="58"/>
      <c r="H17" s="58"/>
      <c r="I17" s="65"/>
      <c r="J17" s="42"/>
      <c r="K17" s="49"/>
      <c r="L17" s="80"/>
      <c r="M17" s="81"/>
      <c r="N17" s="82"/>
      <c r="O17" s="51"/>
      <c r="P17" s="83"/>
      <c r="Q17" s="84"/>
      <c r="R17" s="85"/>
      <c r="S17" s="55"/>
      <c r="T17" s="86" t="s">
        <v>12</v>
      </c>
      <c r="U17" s="78">
        <f>SUM(Q2:Q87)</f>
        <v>0</v>
      </c>
      <c r="V17" s="7"/>
      <c r="W17" s="7"/>
      <c r="X17" s="7"/>
      <c r="Y17" s="7"/>
      <c r="Z17" s="7"/>
      <c r="AA17" s="7"/>
      <c r="AB17" s="7"/>
    </row>
    <row r="18" ht="17.25" customHeight="1">
      <c r="A18" s="42"/>
      <c r="B18" s="42"/>
      <c r="C18" s="43"/>
      <c r="D18" s="44"/>
      <c r="E18" s="45"/>
      <c r="F18" s="42"/>
      <c r="G18" s="74"/>
      <c r="H18" s="74"/>
      <c r="I18" s="59"/>
      <c r="J18" s="42"/>
      <c r="K18" s="49"/>
      <c r="L18" s="80"/>
      <c r="M18" s="61"/>
      <c r="N18" s="62"/>
      <c r="O18" s="51"/>
      <c r="P18" s="83"/>
      <c r="Q18" s="84"/>
      <c r="R18" s="63"/>
      <c r="S18" s="55"/>
      <c r="T18" s="87" t="s">
        <v>16</v>
      </c>
      <c r="U18" s="88">
        <f>SUM(U15,U16,U17)</f>
        <v>0</v>
      </c>
      <c r="V18" s="7"/>
      <c r="W18" s="7"/>
      <c r="X18" s="7"/>
      <c r="Y18" s="7"/>
      <c r="Z18" s="7"/>
      <c r="AA18" s="7"/>
      <c r="AB18" s="7"/>
    </row>
    <row r="19">
      <c r="A19" s="42"/>
      <c r="B19" s="42"/>
      <c r="C19" s="43"/>
      <c r="D19" s="44"/>
      <c r="E19" s="45"/>
      <c r="F19" s="42"/>
      <c r="G19" s="58"/>
      <c r="H19" s="58"/>
      <c r="I19" s="48"/>
      <c r="J19" s="42"/>
      <c r="K19" s="49"/>
      <c r="L19" s="50"/>
      <c r="M19" s="61"/>
      <c r="N19" s="62"/>
      <c r="O19" s="51"/>
      <c r="P19" s="52"/>
      <c r="Q19" s="53"/>
      <c r="R19" s="63"/>
      <c r="S19" s="55"/>
      <c r="V19" s="7"/>
      <c r="W19" s="7"/>
      <c r="X19" s="7"/>
      <c r="Y19" s="7"/>
      <c r="Z19" s="7"/>
      <c r="AA19" s="7"/>
      <c r="AB19" s="7"/>
    </row>
    <row r="20">
      <c r="A20" s="42"/>
      <c r="B20" s="42"/>
      <c r="C20" s="43"/>
      <c r="D20" s="44"/>
      <c r="E20" s="45"/>
      <c r="F20" s="42"/>
      <c r="G20" s="58"/>
      <c r="H20" s="58"/>
      <c r="I20" s="65"/>
      <c r="J20" s="42"/>
      <c r="K20" s="49"/>
      <c r="L20" s="50"/>
      <c r="M20" s="61"/>
      <c r="N20" s="62"/>
      <c r="O20" s="51"/>
      <c r="P20" s="52"/>
      <c r="Q20" s="53"/>
      <c r="R20" s="63"/>
      <c r="S20" s="55"/>
      <c r="T20" s="89"/>
      <c r="U20" s="90"/>
      <c r="V20" s="7"/>
      <c r="W20" s="7"/>
      <c r="X20" s="7"/>
      <c r="Y20" s="7"/>
      <c r="Z20" s="7"/>
      <c r="AA20" s="7"/>
      <c r="AB20" s="7"/>
    </row>
    <row r="21" ht="18.75" customHeight="1">
      <c r="A21" s="42"/>
      <c r="B21" s="42"/>
      <c r="C21" s="43"/>
      <c r="D21" s="76"/>
      <c r="E21" s="45"/>
      <c r="F21" s="42"/>
      <c r="G21" s="58"/>
      <c r="H21" s="58"/>
      <c r="I21" s="65"/>
      <c r="J21" s="42"/>
      <c r="K21" s="49"/>
      <c r="L21" s="50"/>
      <c r="M21" s="61"/>
      <c r="N21" s="62"/>
      <c r="O21" s="51"/>
      <c r="P21" s="52"/>
      <c r="Q21" s="53"/>
      <c r="R21" s="63"/>
      <c r="S21" s="55"/>
      <c r="T21" s="91" t="s">
        <v>17</v>
      </c>
      <c r="U21" s="10"/>
      <c r="V21" s="7"/>
      <c r="W21" s="7"/>
      <c r="X21" s="7"/>
      <c r="Y21" s="7"/>
      <c r="Z21" s="7"/>
      <c r="AA21" s="7"/>
      <c r="AB21" s="7"/>
    </row>
    <row r="22">
      <c r="A22" s="42"/>
      <c r="B22" s="42"/>
      <c r="C22" s="43"/>
      <c r="D22" s="44"/>
      <c r="E22" s="45"/>
      <c r="F22" s="42"/>
      <c r="G22" s="58"/>
      <c r="H22" s="58"/>
      <c r="I22" s="48"/>
      <c r="J22" s="42"/>
      <c r="K22" s="49"/>
      <c r="L22" s="50"/>
      <c r="M22" s="61"/>
      <c r="N22" s="62"/>
      <c r="O22" s="51"/>
      <c r="P22" s="52"/>
      <c r="Q22" s="53"/>
      <c r="R22" s="63"/>
      <c r="S22" s="55"/>
      <c r="T22" s="92" t="s">
        <v>18</v>
      </c>
      <c r="U22" s="93">
        <f t="shared" ref="U22:U23" si="1">SUM(U7,U9)</f>
        <v>0</v>
      </c>
      <c r="V22" s="7"/>
      <c r="W22" s="7"/>
      <c r="X22" s="7"/>
      <c r="Y22" s="7"/>
      <c r="Z22" s="7"/>
      <c r="AA22" s="7"/>
      <c r="AB22" s="7"/>
    </row>
    <row r="23" ht="17.25" customHeight="1">
      <c r="A23" s="42"/>
      <c r="B23" s="42"/>
      <c r="C23" s="43"/>
      <c r="D23" s="94"/>
      <c r="E23" s="45"/>
      <c r="F23" s="42"/>
      <c r="G23" s="58"/>
      <c r="H23" s="58"/>
      <c r="I23" s="65"/>
      <c r="J23" s="42"/>
      <c r="K23" s="60"/>
      <c r="L23" s="50"/>
      <c r="M23" s="61"/>
      <c r="N23" s="62"/>
      <c r="O23" s="51"/>
      <c r="P23" s="52"/>
      <c r="Q23" s="53"/>
      <c r="R23" s="63"/>
      <c r="S23" s="55"/>
      <c r="T23" s="92" t="s">
        <v>19</v>
      </c>
      <c r="U23" s="93">
        <f t="shared" si="1"/>
        <v>0</v>
      </c>
      <c r="V23" s="7"/>
      <c r="W23" s="7"/>
      <c r="X23" s="7"/>
      <c r="Y23" s="7"/>
      <c r="Z23" s="7"/>
      <c r="AA23" s="7"/>
      <c r="AB23" s="7"/>
    </row>
    <row r="24" ht="15.75" customHeight="1">
      <c r="A24" s="42"/>
      <c r="B24" s="42"/>
      <c r="C24" s="43"/>
      <c r="D24" s="94"/>
      <c r="E24" s="45"/>
      <c r="F24" s="42"/>
      <c r="G24" s="58"/>
      <c r="H24" s="58"/>
      <c r="I24" s="48"/>
      <c r="J24" s="42"/>
      <c r="K24" s="49"/>
      <c r="L24" s="50"/>
      <c r="M24" s="61"/>
      <c r="N24" s="62"/>
      <c r="O24" s="51"/>
      <c r="P24" s="52"/>
      <c r="Q24" s="70"/>
      <c r="R24" s="63"/>
      <c r="S24" s="55"/>
      <c r="T24" s="95" t="s">
        <v>20</v>
      </c>
      <c r="U24" s="96">
        <f>SUM(U15,U16)</f>
        <v>0</v>
      </c>
      <c r="V24" s="7"/>
      <c r="W24" s="7"/>
      <c r="X24" s="7"/>
      <c r="Y24" s="7"/>
      <c r="Z24" s="7"/>
      <c r="AA24" s="7"/>
      <c r="AB24" s="7"/>
    </row>
    <row r="25">
      <c r="A25" s="42"/>
      <c r="B25" s="42"/>
      <c r="C25" s="66"/>
      <c r="D25" s="44"/>
      <c r="E25" s="45"/>
      <c r="F25" s="42"/>
      <c r="G25" s="58"/>
      <c r="H25" s="46"/>
      <c r="I25" s="58"/>
      <c r="J25" s="42"/>
      <c r="K25" s="60"/>
      <c r="L25" s="50"/>
      <c r="M25" s="61"/>
      <c r="N25" s="82"/>
      <c r="O25" s="51"/>
      <c r="P25" s="97"/>
      <c r="Q25" s="98"/>
      <c r="R25" s="63"/>
      <c r="S25" s="55"/>
      <c r="T25" s="7"/>
      <c r="U25" s="7"/>
      <c r="V25" s="7"/>
      <c r="W25" s="7"/>
      <c r="X25" s="7"/>
      <c r="Y25" s="7"/>
      <c r="Z25" s="7"/>
      <c r="AA25" s="7"/>
      <c r="AB25" s="7"/>
    </row>
    <row r="26">
      <c r="A26" s="42"/>
      <c r="B26" s="42"/>
      <c r="C26" s="66"/>
      <c r="D26" s="76"/>
      <c r="E26" s="45"/>
      <c r="F26" s="42"/>
      <c r="G26" s="58"/>
      <c r="H26" s="58"/>
      <c r="I26" s="58"/>
      <c r="J26" s="42"/>
      <c r="K26" s="99"/>
      <c r="L26" s="80"/>
      <c r="M26" s="61"/>
      <c r="N26" s="62"/>
      <c r="O26" s="51"/>
      <c r="P26" s="83"/>
      <c r="Q26" s="84"/>
      <c r="R26" s="63"/>
      <c r="S26" s="55"/>
      <c r="T26" s="7"/>
      <c r="U26" s="7"/>
      <c r="V26" s="7"/>
      <c r="W26" s="7"/>
      <c r="X26" s="7"/>
      <c r="Y26" s="7"/>
      <c r="Z26" s="7"/>
      <c r="AA26" s="7"/>
      <c r="AB26" s="7"/>
    </row>
    <row r="27">
      <c r="A27" s="42"/>
      <c r="B27" s="42"/>
      <c r="C27" s="66"/>
      <c r="D27" s="76"/>
      <c r="E27" s="45"/>
      <c r="F27" s="42"/>
      <c r="G27" s="58"/>
      <c r="H27" s="58"/>
      <c r="I27" s="59"/>
      <c r="J27" s="42"/>
      <c r="K27" s="49"/>
      <c r="L27" s="50"/>
      <c r="M27" s="61"/>
      <c r="N27" s="62"/>
      <c r="O27" s="51"/>
      <c r="P27" s="52"/>
      <c r="Q27" s="53"/>
      <c r="R27" s="63"/>
      <c r="S27" s="55"/>
      <c r="T27" s="7"/>
      <c r="U27" s="7"/>
      <c r="V27" s="7"/>
      <c r="W27" s="7"/>
      <c r="X27" s="7"/>
      <c r="Y27" s="7"/>
      <c r="Z27" s="7"/>
      <c r="AA27" s="7"/>
      <c r="AB27" s="7"/>
    </row>
    <row r="28">
      <c r="A28" s="42"/>
      <c r="B28" s="42"/>
      <c r="C28" s="66"/>
      <c r="D28" s="67"/>
      <c r="E28" s="45"/>
      <c r="F28" s="42"/>
      <c r="G28" s="58"/>
      <c r="H28" s="58"/>
      <c r="I28" s="59"/>
      <c r="J28" s="42"/>
      <c r="K28" s="49"/>
      <c r="L28" s="50"/>
      <c r="M28" s="61"/>
      <c r="N28" s="62"/>
      <c r="O28" s="51"/>
      <c r="P28" s="52"/>
      <c r="Q28" s="53"/>
      <c r="R28" s="63"/>
      <c r="S28" s="55"/>
      <c r="T28" s="7"/>
      <c r="U28" s="7"/>
      <c r="V28" s="7"/>
      <c r="W28" s="7"/>
      <c r="X28" s="7"/>
      <c r="Y28" s="7"/>
      <c r="Z28" s="7"/>
      <c r="AA28" s="7"/>
      <c r="AB28" s="7"/>
    </row>
    <row r="29">
      <c r="A29" s="42"/>
      <c r="B29" s="42"/>
      <c r="C29" s="43"/>
      <c r="D29" s="67"/>
      <c r="E29" s="45"/>
      <c r="F29" s="42"/>
      <c r="G29" s="100"/>
      <c r="H29" s="58"/>
      <c r="I29" s="58"/>
      <c r="J29" s="42"/>
      <c r="K29" s="49"/>
      <c r="L29" s="50"/>
      <c r="M29" s="61"/>
      <c r="N29" s="62"/>
      <c r="O29" s="51"/>
      <c r="P29" s="52"/>
      <c r="Q29" s="53"/>
      <c r="R29" s="63"/>
      <c r="S29" s="55"/>
      <c r="T29" s="87" t="s">
        <v>21</v>
      </c>
      <c r="U29" s="101">
        <f>SUM(U11,U18)</f>
        <v>0</v>
      </c>
      <c r="V29" s="7"/>
      <c r="W29" s="7"/>
      <c r="X29" s="7"/>
      <c r="Y29" s="7"/>
      <c r="Z29" s="7"/>
      <c r="AA29" s="7"/>
      <c r="AB29" s="7"/>
    </row>
    <row r="30">
      <c r="A30" s="42"/>
      <c r="B30" s="42"/>
      <c r="C30" s="94"/>
      <c r="D30" s="67"/>
      <c r="E30" s="45"/>
      <c r="F30" s="42"/>
      <c r="G30" s="58"/>
      <c r="H30" s="58"/>
      <c r="I30" s="58"/>
      <c r="J30" s="42"/>
      <c r="K30" s="102"/>
      <c r="L30" s="50"/>
      <c r="M30" s="35"/>
      <c r="N30" s="36"/>
      <c r="O30" s="51"/>
      <c r="P30" s="52"/>
      <c r="Q30" s="53"/>
      <c r="R30" s="54"/>
      <c r="S30" s="55"/>
      <c r="T30" s="7"/>
      <c r="U30" s="7"/>
      <c r="V30" s="7"/>
      <c r="W30" s="7"/>
      <c r="X30" s="7"/>
      <c r="Y30" s="7"/>
      <c r="Z30" s="7"/>
      <c r="AA30" s="7"/>
      <c r="AB30" s="7"/>
    </row>
    <row r="31">
      <c r="A31" s="42"/>
      <c r="B31" s="42"/>
      <c r="C31" s="43"/>
      <c r="D31" s="67"/>
      <c r="E31" s="103"/>
      <c r="F31" s="42"/>
      <c r="G31" s="104"/>
      <c r="H31" s="104"/>
      <c r="I31" s="58"/>
      <c r="J31" s="105"/>
      <c r="K31" s="49"/>
      <c r="L31" s="80"/>
      <c r="M31" s="61"/>
      <c r="N31" s="62"/>
      <c r="O31" s="51"/>
      <c r="P31" s="106"/>
      <c r="Q31" s="84"/>
      <c r="R31" s="63"/>
      <c r="S31" s="55"/>
      <c r="V31" s="7"/>
      <c r="W31" s="7"/>
      <c r="X31" s="7"/>
      <c r="Y31" s="7"/>
      <c r="Z31" s="7"/>
      <c r="AA31" s="7"/>
      <c r="AB31" s="7"/>
    </row>
    <row r="32">
      <c r="A32" s="42"/>
      <c r="B32" s="42"/>
      <c r="C32" s="107"/>
      <c r="D32" s="44"/>
      <c r="E32" s="45"/>
      <c r="F32" s="42"/>
      <c r="G32" s="58"/>
      <c r="H32" s="58"/>
      <c r="I32" s="58"/>
      <c r="J32" s="42"/>
      <c r="K32" s="49"/>
      <c r="L32" s="108"/>
      <c r="M32" s="61"/>
      <c r="N32" s="62"/>
      <c r="O32" s="51"/>
      <c r="P32" s="106"/>
      <c r="Q32" s="84"/>
      <c r="R32" s="63"/>
      <c r="S32" s="45"/>
      <c r="V32" s="7"/>
      <c r="W32" s="7"/>
      <c r="X32" s="7"/>
      <c r="Y32" s="7"/>
      <c r="Z32" s="7"/>
      <c r="AA32" s="7"/>
      <c r="AB32" s="7"/>
    </row>
    <row r="33">
      <c r="A33" s="42"/>
      <c r="B33" s="42"/>
      <c r="C33" s="43"/>
      <c r="D33" s="109"/>
      <c r="E33" s="45"/>
      <c r="F33" s="42"/>
      <c r="G33" s="58"/>
      <c r="H33" s="58"/>
      <c r="I33" s="58"/>
      <c r="J33" s="42"/>
      <c r="K33" s="49"/>
      <c r="L33" s="80"/>
      <c r="M33" s="81"/>
      <c r="N33" s="62"/>
      <c r="O33" s="51"/>
      <c r="P33" s="83"/>
      <c r="Q33" s="84"/>
      <c r="R33" s="85"/>
      <c r="S33" s="45"/>
      <c r="V33" s="7"/>
      <c r="W33" s="7"/>
      <c r="X33" s="7"/>
      <c r="Y33" s="7"/>
      <c r="Z33" s="7"/>
      <c r="AA33" s="7"/>
      <c r="AB33" s="7"/>
    </row>
    <row r="34">
      <c r="A34" s="42"/>
      <c r="B34" s="42"/>
      <c r="C34" s="43"/>
      <c r="D34" s="109"/>
      <c r="E34" s="45"/>
      <c r="F34" s="42"/>
      <c r="G34" s="58"/>
      <c r="H34" s="58"/>
      <c r="I34" s="58"/>
      <c r="J34" s="42"/>
      <c r="K34" s="49"/>
      <c r="L34" s="68"/>
      <c r="M34" s="35"/>
      <c r="N34" s="36"/>
      <c r="O34" s="51"/>
      <c r="P34" s="69"/>
      <c r="Q34" s="70"/>
      <c r="R34" s="54"/>
      <c r="S34" s="45"/>
      <c r="V34" s="7"/>
      <c r="W34" s="7"/>
      <c r="X34" s="7"/>
      <c r="Y34" s="7"/>
      <c r="Z34" s="7"/>
      <c r="AA34" s="7"/>
      <c r="AB34" s="7"/>
    </row>
    <row r="35">
      <c r="A35" s="42"/>
      <c r="B35" s="42"/>
      <c r="C35" s="66"/>
      <c r="D35" s="110"/>
      <c r="E35" s="103"/>
      <c r="F35" s="42"/>
      <c r="G35" s="58"/>
      <c r="H35" s="58"/>
      <c r="I35" s="58"/>
      <c r="J35" s="42"/>
      <c r="K35" s="60"/>
      <c r="L35" s="50"/>
      <c r="M35" s="61"/>
      <c r="N35" s="62"/>
      <c r="O35" s="51"/>
      <c r="P35" s="52"/>
      <c r="Q35" s="53"/>
      <c r="R35" s="63"/>
      <c r="S35" s="45"/>
      <c r="T35" s="7"/>
      <c r="U35" s="7"/>
      <c r="V35" s="7"/>
      <c r="W35" s="7"/>
      <c r="X35" s="7"/>
      <c r="Y35" s="7"/>
      <c r="Z35" s="7"/>
      <c r="AA35" s="7"/>
      <c r="AB35" s="7"/>
    </row>
    <row r="36">
      <c r="A36" s="42"/>
      <c r="B36" s="42"/>
      <c r="C36" s="66"/>
      <c r="D36" s="67"/>
      <c r="E36" s="45"/>
      <c r="F36" s="42"/>
      <c r="G36" s="47"/>
      <c r="H36" s="47"/>
      <c r="I36" s="58"/>
      <c r="J36" s="42"/>
      <c r="K36" s="60"/>
      <c r="L36" s="50"/>
      <c r="M36" s="61"/>
      <c r="N36" s="62"/>
      <c r="O36" s="51"/>
      <c r="P36" s="52"/>
      <c r="Q36" s="53"/>
      <c r="R36" s="63"/>
      <c r="S36" s="45"/>
      <c r="T36" s="7"/>
      <c r="U36" s="7"/>
      <c r="V36" s="7"/>
      <c r="W36" s="7"/>
      <c r="X36" s="7"/>
      <c r="Y36" s="7"/>
      <c r="Z36" s="7"/>
      <c r="AA36" s="7"/>
      <c r="AB36" s="7"/>
    </row>
    <row r="37">
      <c r="A37" s="42"/>
      <c r="B37" s="42"/>
      <c r="C37" s="66"/>
      <c r="D37" s="111"/>
      <c r="E37" s="45"/>
      <c r="F37" s="42"/>
      <c r="G37" s="112"/>
      <c r="H37" s="112"/>
      <c r="I37" s="58"/>
      <c r="J37" s="42"/>
      <c r="K37" s="49"/>
      <c r="L37" s="50"/>
      <c r="M37" s="61"/>
      <c r="N37" s="82"/>
      <c r="O37" s="51"/>
      <c r="P37" s="52"/>
      <c r="Q37" s="53"/>
      <c r="R37" s="85"/>
      <c r="S37" s="45"/>
      <c r="T37" s="7"/>
      <c r="U37" s="7"/>
      <c r="V37" s="7"/>
      <c r="W37" s="7"/>
      <c r="X37" s="7"/>
      <c r="Y37" s="7"/>
      <c r="Z37" s="7"/>
      <c r="AA37" s="7"/>
      <c r="AB37" s="7"/>
    </row>
    <row r="38">
      <c r="A38" s="42"/>
      <c r="B38" s="42"/>
      <c r="C38" s="43"/>
      <c r="D38" s="67"/>
      <c r="E38" s="45"/>
      <c r="F38" s="42"/>
      <c r="G38" s="58"/>
      <c r="H38" s="58"/>
      <c r="I38" s="58"/>
      <c r="J38" s="42"/>
      <c r="K38" s="49"/>
      <c r="L38" s="50"/>
      <c r="M38" s="113"/>
      <c r="N38" s="114"/>
      <c r="O38" s="51"/>
      <c r="P38" s="52"/>
      <c r="Q38" s="53"/>
      <c r="R38" s="115"/>
      <c r="S38" s="45"/>
      <c r="T38" s="7"/>
      <c r="U38" s="7"/>
      <c r="V38" s="7"/>
      <c r="W38" s="7"/>
      <c r="X38" s="7"/>
      <c r="Y38" s="7"/>
      <c r="Z38" s="7"/>
      <c r="AA38" s="7"/>
      <c r="AB38" s="7"/>
    </row>
    <row r="39">
      <c r="A39" s="42"/>
      <c r="B39" s="42"/>
      <c r="C39" s="43"/>
      <c r="D39" s="111"/>
      <c r="E39" s="45"/>
      <c r="F39" s="42"/>
      <c r="G39" s="58"/>
      <c r="H39" s="58"/>
      <c r="I39" s="59"/>
      <c r="J39" s="42"/>
      <c r="K39" s="99"/>
      <c r="L39" s="50"/>
      <c r="M39" s="61"/>
      <c r="N39" s="62"/>
      <c r="O39" s="51"/>
      <c r="P39" s="52"/>
      <c r="Q39" s="53"/>
      <c r="R39" s="63"/>
      <c r="S39" s="45"/>
      <c r="T39" s="7"/>
      <c r="U39" s="7"/>
      <c r="V39" s="7"/>
      <c r="W39" s="7"/>
      <c r="X39" s="7"/>
      <c r="Y39" s="7"/>
      <c r="Z39" s="7"/>
      <c r="AA39" s="7"/>
      <c r="AB39" s="7"/>
    </row>
    <row r="40">
      <c r="A40" s="42"/>
      <c r="B40" s="42"/>
      <c r="C40" s="43"/>
      <c r="D40" s="76"/>
      <c r="E40" s="103"/>
      <c r="F40" s="42"/>
      <c r="G40" s="58"/>
      <c r="H40" s="58"/>
      <c r="I40" s="58"/>
      <c r="J40" s="42"/>
      <c r="K40" s="49"/>
      <c r="L40" s="68"/>
      <c r="M40" s="61"/>
      <c r="N40" s="62"/>
      <c r="O40" s="51"/>
      <c r="P40" s="52"/>
      <c r="Q40" s="70"/>
      <c r="R40" s="63"/>
      <c r="S40" s="45"/>
      <c r="T40" s="7"/>
      <c r="U40" s="7"/>
      <c r="V40" s="7"/>
      <c r="W40" s="7"/>
      <c r="X40" s="7"/>
      <c r="Y40" s="7"/>
      <c r="Z40" s="7"/>
      <c r="AA40" s="7"/>
      <c r="AB40" s="7"/>
    </row>
    <row r="41">
      <c r="A41" s="42"/>
      <c r="B41" s="42"/>
      <c r="C41" s="43"/>
      <c r="D41" s="111"/>
      <c r="E41" s="45"/>
      <c r="F41" s="42"/>
      <c r="G41" s="58"/>
      <c r="H41" s="58"/>
      <c r="I41" s="58"/>
      <c r="J41" s="105"/>
      <c r="K41" s="49"/>
      <c r="L41" s="50"/>
      <c r="M41" s="61"/>
      <c r="N41" s="62"/>
      <c r="O41" s="51"/>
      <c r="P41" s="52"/>
      <c r="Q41" s="53"/>
      <c r="R41" s="63"/>
      <c r="S41" s="45"/>
      <c r="T41" s="7"/>
      <c r="U41" s="7"/>
      <c r="V41" s="7"/>
      <c r="W41" s="7"/>
      <c r="X41" s="7"/>
      <c r="Y41" s="7"/>
      <c r="Z41" s="7"/>
      <c r="AA41" s="7"/>
      <c r="AB41" s="7"/>
    </row>
    <row r="42">
      <c r="A42" s="42"/>
      <c r="B42" s="42"/>
      <c r="C42" s="66"/>
      <c r="D42" s="116"/>
      <c r="E42" s="103"/>
      <c r="F42" s="42"/>
      <c r="G42" s="117"/>
      <c r="H42" s="117"/>
      <c r="I42" s="112"/>
      <c r="J42" s="105"/>
      <c r="K42" s="118"/>
      <c r="L42" s="50"/>
      <c r="M42" s="61"/>
      <c r="N42" s="62"/>
      <c r="O42" s="51"/>
      <c r="P42" s="52"/>
      <c r="Q42" s="53"/>
      <c r="R42" s="63"/>
      <c r="S42" s="45"/>
      <c r="T42" s="7"/>
      <c r="U42" s="7"/>
      <c r="V42" s="7"/>
      <c r="W42" s="7"/>
      <c r="X42" s="7"/>
      <c r="Y42" s="7"/>
      <c r="Z42" s="7"/>
      <c r="AA42" s="7"/>
      <c r="AB42" s="7"/>
    </row>
    <row r="43">
      <c r="A43" s="42"/>
      <c r="B43" s="42"/>
      <c r="C43" s="66"/>
      <c r="D43" s="76"/>
      <c r="E43" s="45"/>
      <c r="F43" s="42"/>
      <c r="G43" s="58"/>
      <c r="H43" s="58"/>
      <c r="I43" s="58"/>
      <c r="J43" s="42"/>
      <c r="K43" s="49"/>
      <c r="L43" s="50"/>
      <c r="M43" s="61"/>
      <c r="N43" s="62"/>
      <c r="O43" s="51"/>
      <c r="P43" s="52"/>
      <c r="Q43" s="53"/>
      <c r="R43" s="63"/>
      <c r="S43" s="45"/>
      <c r="T43" s="7"/>
      <c r="U43" s="7"/>
      <c r="V43" s="7"/>
      <c r="W43" s="7"/>
      <c r="X43" s="7"/>
      <c r="Y43" s="7"/>
      <c r="Z43" s="7"/>
      <c r="AA43" s="7"/>
      <c r="AB43" s="7"/>
    </row>
    <row r="44">
      <c r="A44" s="42"/>
      <c r="B44" s="42"/>
      <c r="C44" s="43"/>
      <c r="D44" s="76"/>
      <c r="E44" s="103"/>
      <c r="F44" s="42"/>
      <c r="G44" s="58"/>
      <c r="H44" s="58"/>
      <c r="I44" s="58"/>
      <c r="J44" s="42"/>
      <c r="K44" s="60"/>
      <c r="L44" s="50"/>
      <c r="M44" s="61"/>
      <c r="N44" s="62"/>
      <c r="O44" s="51"/>
      <c r="P44" s="52"/>
      <c r="Q44" s="53"/>
      <c r="R44" s="63"/>
      <c r="S44" s="45"/>
      <c r="T44" s="7"/>
      <c r="U44" s="7"/>
      <c r="V44" s="7"/>
      <c r="W44" s="7"/>
      <c r="X44" s="7"/>
      <c r="Y44" s="7"/>
      <c r="Z44" s="7"/>
      <c r="AA44" s="7"/>
      <c r="AB44" s="7"/>
    </row>
    <row r="45">
      <c r="A45" s="42"/>
      <c r="B45" s="42"/>
      <c r="C45" s="43"/>
      <c r="D45" s="109"/>
      <c r="E45" s="103"/>
      <c r="F45" s="42"/>
      <c r="G45" s="58"/>
      <c r="H45" s="58"/>
      <c r="I45" s="58"/>
      <c r="J45" s="42"/>
      <c r="K45" s="49"/>
      <c r="L45" s="50"/>
      <c r="M45" s="61"/>
      <c r="N45" s="62"/>
      <c r="O45" s="51"/>
      <c r="P45" s="52"/>
      <c r="Q45" s="53"/>
      <c r="R45" s="63"/>
      <c r="S45" s="45"/>
      <c r="T45" s="7"/>
      <c r="U45" s="7"/>
      <c r="V45" s="7"/>
      <c r="W45" s="7"/>
      <c r="X45" s="7"/>
      <c r="Y45" s="7"/>
      <c r="Z45" s="7"/>
      <c r="AA45" s="7"/>
      <c r="AB45" s="7"/>
    </row>
    <row r="46">
      <c r="A46" s="42"/>
      <c r="B46" s="42"/>
      <c r="C46" s="43"/>
      <c r="D46" s="111"/>
      <c r="E46" s="103"/>
      <c r="F46" s="42"/>
      <c r="G46" s="119"/>
      <c r="H46" s="119"/>
      <c r="I46" s="58"/>
      <c r="J46" s="105"/>
      <c r="K46" s="49"/>
      <c r="L46" s="108"/>
      <c r="M46" s="81"/>
      <c r="N46" s="82"/>
      <c r="O46" s="51"/>
      <c r="P46" s="106"/>
      <c r="Q46" s="120"/>
      <c r="R46" s="85"/>
      <c r="S46" s="45"/>
      <c r="T46" s="7"/>
      <c r="U46" s="7"/>
      <c r="V46" s="7"/>
      <c r="W46" s="7"/>
      <c r="X46" s="7"/>
      <c r="Y46" s="7"/>
      <c r="Z46" s="7"/>
      <c r="AA46" s="7"/>
      <c r="AB46" s="7"/>
    </row>
    <row r="47">
      <c r="A47" s="42"/>
      <c r="B47" s="42"/>
      <c r="C47" s="66"/>
      <c r="D47" s="111"/>
      <c r="E47" s="103"/>
      <c r="F47" s="42"/>
      <c r="G47" s="58"/>
      <c r="H47" s="58"/>
      <c r="I47" s="58"/>
      <c r="J47" s="105"/>
      <c r="K47" s="49"/>
      <c r="L47" s="121"/>
      <c r="M47" s="61"/>
      <c r="N47" s="62"/>
      <c r="O47" s="51"/>
      <c r="P47" s="122"/>
      <c r="Q47" s="123"/>
      <c r="R47" s="63"/>
      <c r="S47" s="45"/>
      <c r="T47" s="7"/>
      <c r="U47" s="7"/>
      <c r="V47" s="7"/>
      <c r="W47" s="7"/>
      <c r="X47" s="7"/>
      <c r="Y47" s="7"/>
      <c r="Z47" s="7"/>
      <c r="AA47" s="7"/>
      <c r="AB47" s="7"/>
    </row>
    <row r="48">
      <c r="A48" s="42"/>
      <c r="B48" s="42"/>
      <c r="C48" s="43"/>
      <c r="D48" s="111"/>
      <c r="E48" s="103"/>
      <c r="F48" s="42"/>
      <c r="G48" s="58"/>
      <c r="H48" s="58"/>
      <c r="I48" s="58"/>
      <c r="J48" s="105"/>
      <c r="K48" s="49"/>
      <c r="L48" s="121"/>
      <c r="M48" s="35"/>
      <c r="N48" s="36"/>
      <c r="O48" s="51"/>
      <c r="P48" s="122"/>
      <c r="Q48" s="123"/>
      <c r="R48" s="54"/>
      <c r="S48" s="45"/>
      <c r="T48" s="7"/>
      <c r="U48" s="7"/>
      <c r="V48" s="7"/>
      <c r="W48" s="7"/>
      <c r="X48" s="7"/>
      <c r="Y48" s="7"/>
      <c r="Z48" s="7"/>
      <c r="AA48" s="7"/>
      <c r="AB48" s="7"/>
    </row>
    <row r="49">
      <c r="A49" s="42"/>
      <c r="B49" s="42"/>
      <c r="C49" s="43"/>
      <c r="D49" s="124"/>
      <c r="E49" s="45"/>
      <c r="F49" s="42"/>
      <c r="G49" s="58"/>
      <c r="H49" s="58"/>
      <c r="I49" s="46"/>
      <c r="J49" s="42"/>
      <c r="K49" s="60"/>
      <c r="L49" s="121"/>
      <c r="M49" s="81"/>
      <c r="N49" s="82"/>
      <c r="O49" s="51"/>
      <c r="P49" s="122"/>
      <c r="Q49" s="123"/>
      <c r="R49" s="85"/>
      <c r="S49" s="45"/>
      <c r="T49" s="7"/>
      <c r="U49" s="7"/>
      <c r="V49" s="7"/>
      <c r="W49" s="7"/>
      <c r="X49" s="7"/>
      <c r="Y49" s="7"/>
      <c r="Z49" s="7"/>
      <c r="AA49" s="7"/>
      <c r="AB49" s="7"/>
    </row>
    <row r="50">
      <c r="A50" s="42"/>
      <c r="B50" s="42"/>
      <c r="C50" s="43"/>
      <c r="D50" s="125"/>
      <c r="E50" s="103"/>
      <c r="F50" s="42"/>
      <c r="G50" s="58"/>
      <c r="H50" s="58"/>
      <c r="I50" s="58"/>
      <c r="J50" s="105"/>
      <c r="K50" s="60"/>
      <c r="L50" s="126"/>
      <c r="M50" s="81"/>
      <c r="N50" s="82"/>
      <c r="O50" s="51"/>
      <c r="P50" s="127"/>
      <c r="Q50" s="128"/>
      <c r="R50" s="85"/>
      <c r="S50" s="45"/>
      <c r="T50" s="7"/>
      <c r="U50" s="7"/>
      <c r="V50" s="7"/>
      <c r="W50" s="7"/>
      <c r="X50" s="7"/>
      <c r="Y50" s="7"/>
      <c r="Z50" s="7"/>
      <c r="AA50" s="7"/>
      <c r="AB50" s="7"/>
    </row>
    <row r="51">
      <c r="A51" s="42"/>
      <c r="B51" s="42"/>
      <c r="C51" s="43"/>
      <c r="D51" s="66"/>
      <c r="E51" s="103"/>
      <c r="F51" s="42"/>
      <c r="G51" s="58"/>
      <c r="H51" s="58"/>
      <c r="I51" s="58"/>
      <c r="J51" s="105"/>
      <c r="K51" s="49"/>
      <c r="L51" s="121"/>
      <c r="M51" s="61"/>
      <c r="N51" s="62"/>
      <c r="O51" s="51"/>
      <c r="P51" s="122"/>
      <c r="Q51" s="123"/>
      <c r="R51" s="63"/>
      <c r="S51" s="45"/>
      <c r="T51" s="7"/>
      <c r="U51" s="7"/>
      <c r="V51" s="7"/>
      <c r="W51" s="7"/>
      <c r="X51" s="7"/>
      <c r="Y51" s="7"/>
      <c r="Z51" s="7"/>
      <c r="AA51" s="7"/>
      <c r="AB51" s="7"/>
    </row>
    <row r="52">
      <c r="A52" s="42"/>
      <c r="B52" s="42"/>
      <c r="C52" s="43"/>
      <c r="D52" s="43"/>
      <c r="E52" s="103"/>
      <c r="F52" s="42"/>
      <c r="G52" s="47"/>
      <c r="H52" s="47"/>
      <c r="I52" s="58"/>
      <c r="J52" s="105"/>
      <c r="K52" s="118"/>
      <c r="L52" s="121"/>
      <c r="M52" s="81"/>
      <c r="N52" s="82"/>
      <c r="O52" s="51"/>
      <c r="P52" s="122"/>
      <c r="Q52" s="123"/>
      <c r="R52" s="85"/>
      <c r="S52" s="45"/>
      <c r="T52" s="7"/>
      <c r="U52" s="7"/>
      <c r="V52" s="7"/>
      <c r="W52" s="7"/>
      <c r="X52" s="7"/>
      <c r="Y52" s="7"/>
      <c r="Z52" s="7"/>
      <c r="AA52" s="7"/>
      <c r="AB52" s="7"/>
    </row>
    <row r="53">
      <c r="A53" s="42"/>
      <c r="B53" s="42"/>
      <c r="C53" s="43"/>
      <c r="D53" s="43"/>
      <c r="E53" s="129"/>
      <c r="F53" s="42"/>
      <c r="G53" s="58"/>
      <c r="H53" s="58"/>
      <c r="I53" s="58"/>
      <c r="J53" s="105"/>
      <c r="K53" s="49"/>
      <c r="L53" s="121"/>
      <c r="M53" s="61"/>
      <c r="N53" s="62"/>
      <c r="O53" s="51"/>
      <c r="P53" s="122"/>
      <c r="Q53" s="123"/>
      <c r="R53" s="63"/>
      <c r="S53" s="55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2"/>
      <c r="B54" s="42"/>
      <c r="C54" s="43"/>
      <c r="D54" s="43"/>
      <c r="E54" s="22"/>
      <c r="F54" s="42"/>
      <c r="G54" s="130"/>
      <c r="H54" s="130"/>
      <c r="I54" s="58"/>
      <c r="J54" s="105"/>
      <c r="K54" s="49"/>
      <c r="L54" s="121"/>
      <c r="M54" s="61"/>
      <c r="N54" s="62"/>
      <c r="O54" s="51"/>
      <c r="P54" s="122"/>
      <c r="Q54" s="123"/>
      <c r="R54" s="63"/>
      <c r="S54" s="45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2"/>
      <c r="B55" s="42"/>
      <c r="C55" s="43"/>
      <c r="D55" s="43"/>
      <c r="E55" s="22"/>
      <c r="F55" s="42"/>
      <c r="G55" s="58"/>
      <c r="H55" s="58"/>
      <c r="I55" s="58"/>
      <c r="J55" s="105"/>
      <c r="K55" s="131"/>
      <c r="L55" s="121"/>
      <c r="M55" s="113"/>
      <c r="N55" s="114"/>
      <c r="O55" s="51"/>
      <c r="P55" s="122"/>
      <c r="Q55" s="123"/>
      <c r="R55" s="115"/>
      <c r="S55" s="45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2"/>
      <c r="B56" s="42"/>
      <c r="C56" s="43"/>
      <c r="D56" s="43"/>
      <c r="E56" s="22"/>
      <c r="F56" s="42"/>
      <c r="G56" s="58"/>
      <c r="H56" s="58"/>
      <c r="I56" s="58"/>
      <c r="J56" s="105"/>
      <c r="K56" s="132"/>
      <c r="L56" s="121"/>
      <c r="M56" s="113"/>
      <c r="N56" s="114"/>
      <c r="O56" s="51"/>
      <c r="P56" s="122"/>
      <c r="Q56" s="123"/>
      <c r="R56" s="115"/>
      <c r="S56" s="45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2"/>
      <c r="B57" s="42"/>
      <c r="C57" s="43"/>
      <c r="D57" s="43"/>
      <c r="E57" s="22"/>
      <c r="F57" s="42"/>
      <c r="G57" s="58"/>
      <c r="H57" s="58"/>
      <c r="I57" s="58"/>
      <c r="J57" s="105"/>
      <c r="K57" s="131"/>
      <c r="L57" s="133"/>
      <c r="M57" s="61"/>
      <c r="N57" s="62"/>
      <c r="O57" s="51"/>
      <c r="P57" s="134"/>
      <c r="Q57" s="135"/>
      <c r="R57" s="63"/>
      <c r="S57" s="45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2"/>
      <c r="B58" s="42"/>
      <c r="C58" s="43"/>
      <c r="D58" s="94"/>
      <c r="E58" s="22"/>
      <c r="F58" s="42"/>
      <c r="G58" s="58"/>
      <c r="H58" s="58"/>
      <c r="I58" s="58"/>
      <c r="J58" s="105"/>
      <c r="K58" s="131"/>
      <c r="L58" s="121"/>
      <c r="M58" s="81"/>
      <c r="N58" s="82"/>
      <c r="O58" s="51"/>
      <c r="P58" s="122"/>
      <c r="Q58" s="123"/>
      <c r="R58" s="85"/>
      <c r="S58" s="45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2"/>
      <c r="B59" s="42"/>
      <c r="C59" s="66"/>
      <c r="D59" s="43"/>
      <c r="E59" s="22"/>
      <c r="F59" s="42"/>
      <c r="G59" s="58"/>
      <c r="H59" s="58"/>
      <c r="I59" s="58"/>
      <c r="J59" s="105"/>
      <c r="K59" s="131"/>
      <c r="L59" s="121"/>
      <c r="M59" s="81"/>
      <c r="N59" s="82"/>
      <c r="O59" s="51"/>
      <c r="P59" s="122"/>
      <c r="Q59" s="123"/>
      <c r="R59" s="85"/>
      <c r="S59" s="45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2"/>
      <c r="B60" s="42"/>
      <c r="C60" s="43"/>
      <c r="D60" s="43"/>
      <c r="E60" s="22"/>
      <c r="F60" s="42"/>
      <c r="G60" s="58"/>
      <c r="H60" s="58"/>
      <c r="I60" s="58"/>
      <c r="J60" s="105"/>
      <c r="K60" s="131"/>
      <c r="L60" s="121"/>
      <c r="M60" s="81"/>
      <c r="N60" s="82"/>
      <c r="O60" s="51"/>
      <c r="P60" s="122"/>
      <c r="Q60" s="123"/>
      <c r="R60" s="85"/>
      <c r="S60" s="45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2"/>
      <c r="B61" s="42"/>
      <c r="C61" s="43"/>
      <c r="D61" s="43"/>
      <c r="E61" s="22"/>
      <c r="F61" s="42"/>
      <c r="G61" s="58"/>
      <c r="H61" s="58"/>
      <c r="I61" s="58"/>
      <c r="J61" s="105"/>
      <c r="K61" s="131"/>
      <c r="L61" s="121"/>
      <c r="M61" s="81"/>
      <c r="N61" s="82"/>
      <c r="O61" s="51"/>
      <c r="P61" s="122"/>
      <c r="Q61" s="123"/>
      <c r="R61" s="85"/>
      <c r="S61" s="45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2"/>
      <c r="B62" s="42"/>
      <c r="C62" s="43"/>
      <c r="D62" s="43"/>
      <c r="E62" s="22"/>
      <c r="F62" s="42"/>
      <c r="G62" s="58"/>
      <c r="H62" s="58"/>
      <c r="I62" s="58"/>
      <c r="J62" s="105"/>
      <c r="K62" s="131"/>
      <c r="L62" s="126"/>
      <c r="M62" s="61"/>
      <c r="N62" s="62"/>
      <c r="O62" s="51"/>
      <c r="P62" s="127"/>
      <c r="Q62" s="128"/>
      <c r="R62" s="63"/>
      <c r="S62" s="45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2"/>
      <c r="B63" s="42"/>
      <c r="C63" s="43"/>
      <c r="D63" s="43"/>
      <c r="E63" s="22"/>
      <c r="F63" s="42"/>
      <c r="G63" s="58"/>
      <c r="H63" s="58"/>
      <c r="I63" s="58"/>
      <c r="J63" s="105"/>
      <c r="K63" s="131"/>
      <c r="L63" s="126"/>
      <c r="M63" s="81"/>
      <c r="N63" s="82"/>
      <c r="O63" s="51"/>
      <c r="P63" s="127"/>
      <c r="Q63" s="128"/>
      <c r="R63" s="85"/>
      <c r="S63" s="136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2"/>
      <c r="B64" s="42"/>
      <c r="C64" s="43"/>
      <c r="D64" s="43"/>
      <c r="E64" s="22"/>
      <c r="F64" s="42"/>
      <c r="G64" s="58"/>
      <c r="H64" s="58"/>
      <c r="I64" s="58"/>
      <c r="J64" s="105"/>
      <c r="K64" s="132"/>
      <c r="L64" s="121"/>
      <c r="M64" s="61"/>
      <c r="N64" s="62"/>
      <c r="O64" s="51"/>
      <c r="P64" s="122"/>
      <c r="Q64" s="123"/>
      <c r="R64" s="63"/>
      <c r="S64" s="45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2"/>
      <c r="B65" s="42"/>
      <c r="C65" s="43"/>
      <c r="D65" s="43"/>
      <c r="E65" s="22"/>
      <c r="F65" s="42"/>
      <c r="G65" s="58"/>
      <c r="H65" s="58"/>
      <c r="I65" s="58"/>
      <c r="J65" s="105"/>
      <c r="K65" s="132"/>
      <c r="L65" s="126"/>
      <c r="M65" s="81"/>
      <c r="N65" s="82"/>
      <c r="O65" s="51"/>
      <c r="P65" s="127"/>
      <c r="Q65" s="128"/>
      <c r="R65" s="85"/>
      <c r="S65" s="45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2"/>
      <c r="B66" s="42"/>
      <c r="C66" s="43"/>
      <c r="D66" s="43"/>
      <c r="E66" s="22"/>
      <c r="F66" s="42"/>
      <c r="G66" s="58"/>
      <c r="H66" s="58"/>
      <c r="I66" s="58"/>
      <c r="J66" s="105"/>
      <c r="K66" s="131"/>
      <c r="L66" s="126"/>
      <c r="M66" s="81"/>
      <c r="N66" s="82"/>
      <c r="O66" s="51"/>
      <c r="P66" s="127"/>
      <c r="Q66" s="128"/>
      <c r="R66" s="85"/>
      <c r="S66" s="45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2"/>
      <c r="B67" s="42"/>
      <c r="C67" s="43"/>
      <c r="D67" s="43"/>
      <c r="E67" s="137"/>
      <c r="F67" s="42"/>
      <c r="G67" s="58"/>
      <c r="H67" s="58"/>
      <c r="I67" s="58"/>
      <c r="J67" s="105"/>
      <c r="K67" s="138"/>
      <c r="L67" s="121"/>
      <c r="M67" s="61"/>
      <c r="N67" s="62"/>
      <c r="O67" s="51"/>
      <c r="P67" s="122"/>
      <c r="Q67" s="123"/>
      <c r="R67" s="63"/>
      <c r="S67" s="45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2"/>
      <c r="B68" s="42"/>
      <c r="C68" s="43"/>
      <c r="D68" s="43"/>
      <c r="E68" s="137"/>
      <c r="F68" s="42"/>
      <c r="G68" s="58"/>
      <c r="H68" s="58"/>
      <c r="I68" s="58"/>
      <c r="J68" s="105"/>
      <c r="K68" s="139"/>
      <c r="L68" s="126"/>
      <c r="M68" s="81"/>
      <c r="N68" s="82"/>
      <c r="O68" s="51"/>
      <c r="P68" s="127"/>
      <c r="Q68" s="128"/>
      <c r="R68" s="85"/>
      <c r="S68" s="45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2"/>
      <c r="B69" s="42"/>
      <c r="C69" s="43"/>
      <c r="D69" s="43"/>
      <c r="E69" s="137"/>
      <c r="F69" s="42"/>
      <c r="G69" s="58"/>
      <c r="H69" s="58"/>
      <c r="I69" s="58"/>
      <c r="J69" s="105"/>
      <c r="K69" s="131"/>
      <c r="L69" s="140"/>
      <c r="M69" s="81"/>
      <c r="N69" s="82"/>
      <c r="O69" s="51"/>
      <c r="P69" s="141"/>
      <c r="Q69" s="142"/>
      <c r="R69" s="85"/>
      <c r="S69" s="55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2"/>
      <c r="B70" s="42"/>
      <c r="C70" s="43"/>
      <c r="D70" s="43"/>
      <c r="E70" s="137"/>
      <c r="F70" s="42"/>
      <c r="G70" s="58"/>
      <c r="H70" s="58"/>
      <c r="I70" s="58"/>
      <c r="J70" s="105"/>
      <c r="K70" s="138"/>
      <c r="L70" s="126"/>
      <c r="M70" s="81"/>
      <c r="N70" s="82"/>
      <c r="O70" s="51"/>
      <c r="P70" s="127"/>
      <c r="Q70" s="128"/>
      <c r="R70" s="85"/>
      <c r="S70" s="45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2"/>
      <c r="B71" s="42"/>
      <c r="C71" s="143"/>
      <c r="D71" s="96"/>
      <c r="E71" s="137"/>
      <c r="F71" s="42"/>
      <c r="G71" s="58"/>
      <c r="H71" s="58"/>
      <c r="I71" s="58"/>
      <c r="J71" s="105"/>
      <c r="K71" s="144"/>
      <c r="L71" s="145"/>
      <c r="M71" s="81"/>
      <c r="N71" s="82"/>
      <c r="O71" s="51"/>
      <c r="P71" s="146"/>
      <c r="Q71" s="147"/>
      <c r="R71" s="85"/>
      <c r="S71" s="45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2"/>
      <c r="B72" s="42"/>
      <c r="C72" s="143"/>
      <c r="D72" s="43"/>
      <c r="E72" s="137"/>
      <c r="F72" s="42"/>
      <c r="G72" s="58"/>
      <c r="H72" s="58"/>
      <c r="I72" s="58"/>
      <c r="J72" s="105"/>
      <c r="K72" s="148"/>
      <c r="L72" s="145"/>
      <c r="M72" s="113"/>
      <c r="N72" s="114"/>
      <c r="O72" s="51"/>
      <c r="P72" s="146"/>
      <c r="Q72" s="147"/>
      <c r="R72" s="115"/>
      <c r="S72" s="136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2"/>
      <c r="B73" s="42"/>
      <c r="C73" s="143"/>
      <c r="D73" s="76"/>
      <c r="E73" s="137"/>
      <c r="F73" s="42"/>
      <c r="G73" s="58"/>
      <c r="H73" s="58"/>
      <c r="I73" s="58"/>
      <c r="J73" s="105"/>
      <c r="K73" s="144"/>
      <c r="L73" s="149"/>
      <c r="M73" s="81"/>
      <c r="N73" s="82"/>
      <c r="O73" s="51"/>
      <c r="P73" s="150"/>
      <c r="Q73" s="151"/>
      <c r="R73" s="85"/>
      <c r="S73" s="136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2"/>
      <c r="B74" s="42"/>
      <c r="C74" s="143"/>
      <c r="D74" s="43"/>
      <c r="E74" s="137"/>
      <c r="F74" s="42"/>
      <c r="G74" s="58"/>
      <c r="H74" s="58"/>
      <c r="I74" s="58"/>
      <c r="J74" s="105"/>
      <c r="K74" s="144"/>
      <c r="L74" s="145"/>
      <c r="M74" s="81"/>
      <c r="N74" s="82"/>
      <c r="O74" s="51"/>
      <c r="P74" s="146"/>
      <c r="Q74" s="147"/>
      <c r="R74" s="85"/>
      <c r="S74" s="136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2"/>
      <c r="B75" s="42"/>
      <c r="C75" s="143"/>
      <c r="D75" s="43"/>
      <c r="E75" s="137"/>
      <c r="F75" s="42"/>
      <c r="G75" s="58"/>
      <c r="H75" s="58"/>
      <c r="I75" s="58"/>
      <c r="J75" s="105"/>
      <c r="K75" s="148"/>
      <c r="L75" s="145"/>
      <c r="M75" s="81"/>
      <c r="N75" s="82"/>
      <c r="O75" s="51"/>
      <c r="P75" s="146"/>
      <c r="Q75" s="147"/>
      <c r="R75" s="85"/>
      <c r="S75" s="136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2"/>
      <c r="B76" s="42"/>
      <c r="C76" s="143"/>
      <c r="D76" s="43"/>
      <c r="E76" s="22"/>
      <c r="F76" s="42"/>
      <c r="G76" s="58"/>
      <c r="H76" s="58"/>
      <c r="I76" s="58"/>
      <c r="J76" s="105"/>
      <c r="K76" s="148"/>
      <c r="L76" s="145"/>
      <c r="M76" s="81"/>
      <c r="N76" s="82"/>
      <c r="O76" s="51"/>
      <c r="P76" s="146"/>
      <c r="Q76" s="147"/>
      <c r="R76" s="85"/>
      <c r="S76" s="152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2"/>
      <c r="B77" s="42"/>
      <c r="C77" s="143"/>
      <c r="D77" s="43"/>
      <c r="E77" s="22"/>
      <c r="F77" s="42"/>
      <c r="G77" s="58"/>
      <c r="H77" s="58"/>
      <c r="I77" s="58"/>
      <c r="J77" s="105"/>
      <c r="K77" s="148"/>
      <c r="L77" s="145"/>
      <c r="M77" s="81"/>
      <c r="N77" s="82"/>
      <c r="O77" s="51"/>
      <c r="P77" s="146"/>
      <c r="Q77" s="147"/>
      <c r="R77" s="85"/>
      <c r="S77" s="136"/>
      <c r="T77" s="7"/>
      <c r="U77" s="7"/>
      <c r="V77" s="7"/>
      <c r="W77" s="7"/>
      <c r="X77" s="7"/>
      <c r="Y77" s="7"/>
      <c r="Z77" s="7"/>
      <c r="AA77" s="7"/>
      <c r="AB77" s="7"/>
    </row>
    <row r="78">
      <c r="A78" s="105"/>
      <c r="B78" s="42"/>
      <c r="C78" s="143"/>
      <c r="D78" s="43"/>
      <c r="E78" s="22"/>
      <c r="F78" s="42"/>
      <c r="G78" s="153"/>
      <c r="H78" s="153"/>
      <c r="I78" s="153"/>
      <c r="J78" s="105"/>
      <c r="K78" s="144"/>
      <c r="L78" s="145"/>
      <c r="M78" s="81"/>
      <c r="N78" s="82"/>
      <c r="O78" s="51"/>
      <c r="P78" s="146"/>
      <c r="Q78" s="147"/>
      <c r="R78" s="85"/>
      <c r="S78" s="154"/>
      <c r="T78" s="7"/>
      <c r="U78" s="7"/>
      <c r="V78" s="7"/>
      <c r="W78" s="7"/>
      <c r="X78" s="7"/>
      <c r="Y78" s="7"/>
      <c r="Z78" s="7"/>
      <c r="AA78" s="7"/>
      <c r="AB78" s="7"/>
    </row>
    <row r="79">
      <c r="A79" s="105"/>
      <c r="B79" s="42"/>
      <c r="C79" s="143"/>
      <c r="D79" s="43"/>
      <c r="E79" s="22"/>
      <c r="F79" s="42"/>
      <c r="G79" s="153"/>
      <c r="H79" s="153"/>
      <c r="I79" s="153"/>
      <c r="J79" s="105"/>
      <c r="K79" s="144"/>
      <c r="L79" s="145"/>
      <c r="M79" s="81"/>
      <c r="N79" s="82"/>
      <c r="O79" s="51"/>
      <c r="P79" s="146"/>
      <c r="Q79" s="147"/>
      <c r="R79" s="85"/>
      <c r="S79" s="155"/>
      <c r="T79" s="7"/>
      <c r="U79" s="7"/>
      <c r="V79" s="7"/>
      <c r="W79" s="7"/>
      <c r="X79" s="7"/>
      <c r="Y79" s="7"/>
      <c r="Z79" s="7"/>
      <c r="AA79" s="7"/>
      <c r="AB79" s="7"/>
    </row>
    <row r="80">
      <c r="A80" s="105"/>
      <c r="B80" s="42"/>
      <c r="C80" s="143"/>
      <c r="D80" s="43"/>
      <c r="E80" s="22"/>
      <c r="F80" s="42"/>
      <c r="G80" s="153"/>
      <c r="H80" s="153"/>
      <c r="I80" s="153"/>
      <c r="J80" s="105"/>
      <c r="K80" s="144"/>
      <c r="L80" s="145"/>
      <c r="M80" s="81"/>
      <c r="N80" s="82"/>
      <c r="O80" s="51"/>
      <c r="P80" s="146"/>
      <c r="Q80" s="147"/>
      <c r="R80" s="85"/>
      <c r="S80" s="155"/>
      <c r="T80" s="7"/>
      <c r="U80" s="7"/>
      <c r="V80" s="7"/>
      <c r="W80" s="7"/>
      <c r="X80" s="7"/>
      <c r="Y80" s="7"/>
      <c r="Z80" s="7"/>
      <c r="AA80" s="7"/>
      <c r="AB80" s="7"/>
    </row>
    <row r="81">
      <c r="A81" s="105"/>
      <c r="B81" s="42"/>
      <c r="C81" s="143"/>
      <c r="D81" s="43"/>
      <c r="E81" s="22"/>
      <c r="F81" s="42"/>
      <c r="G81" s="153"/>
      <c r="H81" s="153"/>
      <c r="I81" s="153"/>
      <c r="J81" s="105"/>
      <c r="K81" s="156"/>
      <c r="L81" s="157"/>
      <c r="M81" s="158"/>
      <c r="N81" s="159"/>
      <c r="O81" s="51"/>
      <c r="P81" s="160"/>
      <c r="Q81" s="161"/>
      <c r="R81" s="162"/>
      <c r="S81" s="155"/>
      <c r="T81" s="7"/>
      <c r="U81" s="7"/>
      <c r="V81" s="7"/>
      <c r="W81" s="7"/>
      <c r="X81" s="7"/>
      <c r="Y81" s="7"/>
      <c r="Z81" s="7"/>
      <c r="AA81" s="7"/>
      <c r="AB81" s="7"/>
    </row>
    <row r="82">
      <c r="A82" s="105"/>
      <c r="B82" s="42"/>
      <c r="C82" s="143"/>
      <c r="D82" s="43"/>
      <c r="E82" s="22"/>
      <c r="F82" s="42"/>
      <c r="G82" s="153"/>
      <c r="H82" s="153"/>
      <c r="I82" s="153"/>
      <c r="J82" s="105"/>
      <c r="K82" s="156"/>
      <c r="L82" s="157"/>
      <c r="M82" s="158"/>
      <c r="N82" s="159"/>
      <c r="O82" s="51"/>
      <c r="P82" s="160"/>
      <c r="Q82" s="161"/>
      <c r="R82" s="162"/>
      <c r="S82" s="155"/>
      <c r="T82" s="7"/>
      <c r="U82" s="7"/>
      <c r="V82" s="7"/>
      <c r="W82" s="7"/>
      <c r="X82" s="7"/>
      <c r="Y82" s="7"/>
      <c r="Z82" s="7"/>
      <c r="AA82" s="7"/>
      <c r="AB82" s="7"/>
    </row>
    <row r="83">
      <c r="A83" s="105"/>
      <c r="B83" s="42"/>
      <c r="C83" s="143"/>
      <c r="D83" s="43"/>
      <c r="E83" s="22"/>
      <c r="F83" s="42"/>
      <c r="G83" s="153"/>
      <c r="H83" s="153"/>
      <c r="I83" s="153"/>
      <c r="J83" s="105"/>
      <c r="K83" s="156"/>
      <c r="L83" s="157"/>
      <c r="M83" s="158"/>
      <c r="N83" s="159"/>
      <c r="O83" s="51"/>
      <c r="P83" s="160"/>
      <c r="Q83" s="161"/>
      <c r="R83" s="162"/>
      <c r="S83" s="155"/>
      <c r="T83" s="7"/>
      <c r="U83" s="7"/>
      <c r="V83" s="7"/>
      <c r="W83" s="7"/>
      <c r="X83" s="7"/>
      <c r="Y83" s="7"/>
      <c r="Z83" s="7"/>
      <c r="AA83" s="7"/>
      <c r="AB83" s="7"/>
    </row>
    <row r="84">
      <c r="A84" s="105"/>
      <c r="B84" s="42"/>
      <c r="C84" s="143"/>
      <c r="D84" s="43"/>
      <c r="E84" s="22"/>
      <c r="F84" s="42"/>
      <c r="G84" s="153"/>
      <c r="H84" s="153"/>
      <c r="I84" s="153"/>
      <c r="J84" s="105"/>
      <c r="K84" s="163"/>
      <c r="L84" s="164"/>
      <c r="M84" s="165"/>
      <c r="N84" s="166"/>
      <c r="O84" s="51"/>
      <c r="P84" s="167"/>
      <c r="Q84" s="168"/>
      <c r="R84" s="169"/>
      <c r="S84" s="155"/>
      <c r="T84" s="7"/>
      <c r="U84" s="7"/>
      <c r="V84" s="7"/>
      <c r="W84" s="7"/>
      <c r="X84" s="7"/>
      <c r="Y84" s="7"/>
      <c r="Z84" s="7"/>
      <c r="AA84" s="7"/>
      <c r="AB84" s="7"/>
    </row>
    <row r="85">
      <c r="A85" s="105"/>
      <c r="B85" s="42"/>
      <c r="C85" s="143"/>
      <c r="D85" s="43"/>
      <c r="E85" s="137"/>
      <c r="F85" s="42"/>
      <c r="G85" s="153"/>
      <c r="H85" s="153"/>
      <c r="I85" s="153"/>
      <c r="J85" s="105"/>
      <c r="K85" s="156"/>
      <c r="L85" s="157"/>
      <c r="M85" s="170"/>
      <c r="N85" s="171"/>
      <c r="O85" s="51"/>
      <c r="P85" s="160"/>
      <c r="Q85" s="161"/>
      <c r="R85" s="172"/>
      <c r="S85" s="155"/>
      <c r="T85" s="7"/>
      <c r="U85" s="7"/>
      <c r="V85" s="7"/>
      <c r="W85" s="7"/>
      <c r="X85" s="7"/>
      <c r="Y85" s="7"/>
      <c r="Z85" s="7"/>
      <c r="AA85" s="7"/>
      <c r="AB85" s="7"/>
    </row>
    <row r="86">
      <c r="A86" s="105"/>
      <c r="B86" s="42"/>
      <c r="C86" s="143"/>
      <c r="D86" s="43"/>
      <c r="E86" s="137"/>
      <c r="F86" s="42"/>
      <c r="G86" s="153"/>
      <c r="H86" s="153"/>
      <c r="I86" s="153"/>
      <c r="J86" s="105"/>
      <c r="K86" s="156"/>
      <c r="L86" s="157"/>
      <c r="M86" s="170"/>
      <c r="N86" s="171"/>
      <c r="O86" s="51"/>
      <c r="P86" s="160"/>
      <c r="Q86" s="161"/>
      <c r="R86" s="172"/>
      <c r="S86" s="155"/>
      <c r="T86" s="7"/>
      <c r="U86" s="7"/>
      <c r="V86" s="7"/>
      <c r="W86" s="7"/>
      <c r="X86" s="7"/>
      <c r="Y86" s="7"/>
      <c r="Z86" s="7"/>
      <c r="AA86" s="7"/>
      <c r="AB86" s="7"/>
    </row>
    <row r="87">
      <c r="A87" s="105"/>
      <c r="B87" s="42"/>
      <c r="C87" s="143"/>
      <c r="D87" s="43"/>
      <c r="E87" s="137"/>
      <c r="F87" s="42"/>
      <c r="G87" s="153"/>
      <c r="H87" s="153"/>
      <c r="I87" s="153"/>
      <c r="J87" s="105"/>
      <c r="K87" s="156"/>
      <c r="L87" s="157"/>
      <c r="M87" s="170"/>
      <c r="N87" s="171"/>
      <c r="O87" s="51"/>
      <c r="P87" s="160"/>
      <c r="Q87" s="161"/>
      <c r="R87" s="172"/>
      <c r="S87" s="155"/>
      <c r="T87" s="7"/>
      <c r="U87" s="7"/>
      <c r="V87" s="7"/>
      <c r="W87" s="7"/>
      <c r="X87" s="7"/>
      <c r="Y87" s="7"/>
      <c r="Z87" s="7"/>
      <c r="AA87" s="7"/>
      <c r="AB87" s="7"/>
    </row>
    <row r="88">
      <c r="A88" s="105"/>
      <c r="B88" s="42"/>
      <c r="C88" s="143"/>
      <c r="D88" s="43"/>
      <c r="E88" s="137"/>
      <c r="F88" s="42"/>
      <c r="G88" s="153"/>
      <c r="H88" s="153"/>
      <c r="I88" s="153"/>
      <c r="J88" s="105"/>
      <c r="K88" s="156"/>
      <c r="L88" s="157"/>
      <c r="M88" s="170"/>
      <c r="N88" s="171"/>
      <c r="O88" s="51"/>
      <c r="P88" s="160"/>
      <c r="Q88" s="161"/>
      <c r="R88" s="172"/>
      <c r="S88" s="155"/>
      <c r="T88" s="7"/>
      <c r="U88" s="7"/>
      <c r="V88" s="7"/>
      <c r="W88" s="7"/>
      <c r="X88" s="7"/>
      <c r="Y88" s="7"/>
      <c r="Z88" s="7"/>
      <c r="AA88" s="7"/>
      <c r="AB88" s="7"/>
    </row>
    <row r="89">
      <c r="A89" s="105"/>
      <c r="B89" s="42"/>
      <c r="C89" s="143"/>
      <c r="D89" s="43"/>
      <c r="E89" s="137"/>
      <c r="F89" s="42"/>
      <c r="G89" s="153"/>
      <c r="H89" s="153"/>
      <c r="I89" s="153"/>
      <c r="J89" s="105"/>
      <c r="K89" s="156"/>
      <c r="L89" s="157"/>
      <c r="M89" s="170"/>
      <c r="N89" s="171"/>
      <c r="O89" s="51"/>
      <c r="P89" s="160"/>
      <c r="Q89" s="161"/>
      <c r="R89" s="172"/>
      <c r="S89" s="155"/>
      <c r="T89" s="7"/>
      <c r="U89" s="7"/>
      <c r="V89" s="7"/>
      <c r="W89" s="7"/>
      <c r="X89" s="7"/>
      <c r="Y89" s="7"/>
      <c r="Z89" s="7"/>
      <c r="AA89" s="7"/>
      <c r="AB89" s="7"/>
    </row>
    <row r="90">
      <c r="A90" s="105"/>
      <c r="B90" s="42"/>
      <c r="C90" s="143"/>
      <c r="D90" s="43"/>
      <c r="E90" s="137"/>
      <c r="F90" s="42"/>
      <c r="G90" s="153"/>
      <c r="H90" s="153"/>
      <c r="I90" s="153"/>
      <c r="J90" s="105"/>
      <c r="K90" s="156"/>
      <c r="L90" s="157"/>
      <c r="M90" s="170"/>
      <c r="N90" s="171"/>
      <c r="O90" s="51"/>
      <c r="P90" s="160"/>
      <c r="Q90" s="161"/>
      <c r="R90" s="172"/>
      <c r="S90" s="155"/>
      <c r="T90" s="7"/>
      <c r="U90" s="7"/>
      <c r="V90" s="7"/>
      <c r="W90" s="7"/>
      <c r="X90" s="7"/>
      <c r="Y90" s="7"/>
      <c r="Z90" s="7"/>
      <c r="AA90" s="7"/>
      <c r="AB90" s="7"/>
    </row>
    <row r="91">
      <c r="A91" s="105"/>
      <c r="B91" s="42"/>
      <c r="C91" s="143"/>
      <c r="D91" s="43"/>
      <c r="E91" s="137"/>
      <c r="F91" s="42"/>
      <c r="G91" s="153"/>
      <c r="H91" s="153"/>
      <c r="I91" s="153"/>
      <c r="J91" s="105"/>
      <c r="K91" s="156"/>
      <c r="L91" s="157"/>
      <c r="M91" s="170"/>
      <c r="N91" s="171"/>
      <c r="O91" s="51"/>
      <c r="P91" s="160"/>
      <c r="Q91" s="161"/>
      <c r="R91" s="172"/>
      <c r="S91" s="155"/>
      <c r="T91" s="7"/>
      <c r="U91" s="7"/>
      <c r="V91" s="7"/>
      <c r="W91" s="7"/>
      <c r="X91" s="7"/>
      <c r="Y91" s="7"/>
      <c r="Z91" s="7"/>
      <c r="AA91" s="7"/>
      <c r="AB91" s="7"/>
    </row>
    <row r="92">
      <c r="A92" s="105"/>
      <c r="B92" s="42"/>
      <c r="C92" s="143"/>
      <c r="D92" s="43"/>
      <c r="E92" s="137"/>
      <c r="F92" s="42"/>
      <c r="G92" s="153"/>
      <c r="H92" s="153"/>
      <c r="I92" s="153"/>
      <c r="J92" s="105"/>
      <c r="K92" s="156"/>
      <c r="L92" s="157"/>
      <c r="M92" s="170"/>
      <c r="N92" s="173"/>
      <c r="O92" s="51"/>
      <c r="P92" s="160"/>
      <c r="Q92" s="161"/>
      <c r="R92" s="172"/>
      <c r="S92" s="155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74"/>
      <c r="E93" s="175"/>
      <c r="F93" s="4"/>
      <c r="G93" s="176"/>
      <c r="H93" s="177"/>
      <c r="I93" s="178"/>
      <c r="J93" s="4"/>
      <c r="K93" s="179"/>
      <c r="L93" s="179"/>
      <c r="M93" s="179"/>
      <c r="N93" s="179"/>
      <c r="O93" s="180"/>
      <c r="P93" s="180"/>
      <c r="Q93" s="180"/>
      <c r="R93" s="181"/>
      <c r="S93" s="182">
        <f>SUM(S7:S92)</f>
        <v>0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83"/>
      <c r="E94" s="184"/>
      <c r="F94" s="2"/>
      <c r="G94" s="185"/>
      <c r="H94" s="186"/>
      <c r="I94" s="187"/>
      <c r="J94" s="2"/>
      <c r="K94" s="33" t="s">
        <v>6</v>
      </c>
      <c r="L94" s="188"/>
      <c r="M94" s="188"/>
      <c r="N94" s="188"/>
      <c r="O94" s="189"/>
      <c r="P94" s="189"/>
      <c r="Q94" s="189"/>
      <c r="R94" s="190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191"/>
      <c r="D95" s="16"/>
      <c r="E95" s="192"/>
      <c r="F95" s="193"/>
      <c r="G95" s="176"/>
      <c r="H95" s="4"/>
      <c r="I95" s="4"/>
      <c r="J95" s="2"/>
      <c r="K95" s="96">
        <f>SUM(K7:K92)</f>
        <v>0</v>
      </c>
      <c r="L95" s="194" t="s">
        <v>22</v>
      </c>
      <c r="O95" s="195" t="s">
        <v>23</v>
      </c>
      <c r="Q95" s="196"/>
      <c r="R95" s="197" t="s">
        <v>24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176"/>
      <c r="H96" s="4"/>
      <c r="I96" s="4"/>
      <c r="J96" s="2"/>
      <c r="K96" s="96">
        <f>SUM(K95*1%)</f>
        <v>0</v>
      </c>
      <c r="L96" s="34" t="s">
        <v>7</v>
      </c>
      <c r="M96" s="198"/>
      <c r="N96" s="198"/>
      <c r="O96" s="199"/>
      <c r="P96" s="200"/>
      <c r="Q96" s="196"/>
      <c r="R96" s="201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4"/>
      <c r="I97" s="4"/>
      <c r="J97" s="2"/>
      <c r="K97" s="202"/>
      <c r="L97" s="203">
        <f>SUM(L6:L91)</f>
        <v>0</v>
      </c>
      <c r="M97" s="35" t="s">
        <v>8</v>
      </c>
      <c r="N97" s="198"/>
      <c r="O97" s="199"/>
      <c r="P97" s="199"/>
      <c r="Q97" s="199"/>
      <c r="R97" s="201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04" t="s">
        <v>25</v>
      </c>
      <c r="H98" s="205">
        <f>SUM(K95,L97,M98,N99)</f>
        <v>0</v>
      </c>
      <c r="I98" s="4"/>
      <c r="J98" s="2"/>
      <c r="K98" s="7"/>
      <c r="L98" s="76">
        <f>SUM(L97*1%)</f>
        <v>0</v>
      </c>
      <c r="M98" s="16">
        <f>SUM(M6:M91)</f>
        <v>0</v>
      </c>
      <c r="N98" s="36" t="s">
        <v>9</v>
      </c>
      <c r="O98" s="199"/>
      <c r="P98" s="199"/>
      <c r="Q98" s="199"/>
      <c r="R98" s="181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06"/>
      <c r="G99" s="207" t="s">
        <v>26</v>
      </c>
      <c r="H99" s="205">
        <f>SUM(O100,P103,Q104)</f>
        <v>0</v>
      </c>
      <c r="I99" s="4"/>
      <c r="J99" s="2"/>
      <c r="K99" s="7"/>
      <c r="L99" s="17"/>
      <c r="M99" s="76">
        <f>SUM(M98*1%)</f>
        <v>0</v>
      </c>
      <c r="N99" s="16">
        <f>SUM(N6:N92)</f>
        <v>0</v>
      </c>
      <c r="O99" s="37" t="s">
        <v>10</v>
      </c>
      <c r="P99" s="199"/>
      <c r="Q99" s="199"/>
      <c r="R99" s="208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06"/>
      <c r="G100" s="209" t="s">
        <v>27</v>
      </c>
      <c r="H100" s="205">
        <f>SUM(R105)</f>
        <v>0</v>
      </c>
      <c r="I100" s="4"/>
      <c r="J100" s="2"/>
      <c r="K100" s="7"/>
      <c r="L100" s="2"/>
      <c r="M100" s="2"/>
      <c r="N100" s="76">
        <f>SUM(N99*1%)</f>
        <v>0</v>
      </c>
      <c r="O100" s="16">
        <f>SUM(O6:O93)</f>
        <v>0</v>
      </c>
      <c r="P100" s="199"/>
      <c r="Q100" s="199"/>
      <c r="R100" s="208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4"/>
      <c r="H101" s="4"/>
      <c r="I101" s="4"/>
      <c r="J101" s="2"/>
      <c r="K101" s="7"/>
      <c r="L101" s="2"/>
      <c r="M101" s="2"/>
      <c r="N101" s="2"/>
      <c r="O101" s="76">
        <f>SUM(O100*1%)</f>
        <v>0</v>
      </c>
      <c r="P101" s="199"/>
      <c r="Q101" s="199"/>
      <c r="R101" s="208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210" t="s">
        <v>28</v>
      </c>
      <c r="H102" s="211"/>
      <c r="I102" s="4"/>
      <c r="J102" s="2"/>
      <c r="K102" s="7"/>
      <c r="L102" s="2"/>
      <c r="M102" s="2"/>
      <c r="N102" s="2"/>
      <c r="O102" s="2"/>
      <c r="P102" s="38" t="s">
        <v>11</v>
      </c>
      <c r="Q102" s="199"/>
      <c r="R102" s="208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12" t="s">
        <v>29</v>
      </c>
      <c r="H103" s="211"/>
      <c r="I103" s="213"/>
      <c r="J103" s="2"/>
      <c r="K103" s="7"/>
      <c r="L103" s="2"/>
      <c r="M103" s="2"/>
      <c r="N103" s="2"/>
      <c r="O103" s="2"/>
      <c r="P103" s="16">
        <f>SUM(P6:P91)</f>
        <v>0</v>
      </c>
      <c r="Q103" s="39" t="s">
        <v>12</v>
      </c>
      <c r="R103" s="208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14" t="s">
        <v>30</v>
      </c>
      <c r="H104" s="211"/>
      <c r="I104" s="213"/>
      <c r="J104" s="2"/>
      <c r="K104" s="7"/>
      <c r="L104" s="2"/>
      <c r="M104" s="2"/>
      <c r="N104" s="2"/>
      <c r="O104" s="2"/>
      <c r="P104" s="76">
        <f>SUM(P103*1%)</f>
        <v>0</v>
      </c>
      <c r="Q104" s="16">
        <f>SUM(Q6:Q91)</f>
        <v>0</v>
      </c>
      <c r="R104" s="215" t="s">
        <v>13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206"/>
      <c r="H105" s="11"/>
      <c r="I105" s="213"/>
      <c r="J105" s="2"/>
      <c r="K105" s="7"/>
      <c r="L105" s="2"/>
      <c r="M105" s="2"/>
      <c r="N105" s="2"/>
      <c r="O105" s="2"/>
      <c r="P105" s="2"/>
      <c r="Q105" s="76">
        <f>SUM(Q104*1%)</f>
        <v>0</v>
      </c>
      <c r="R105" s="96">
        <f>SUM(R7:R93)</f>
        <v>0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216" t="s">
        <v>31</v>
      </c>
      <c r="H106" s="217"/>
      <c r="I106" s="4"/>
      <c r="J106" s="2"/>
      <c r="K106" s="7"/>
      <c r="L106" s="2"/>
      <c r="M106" s="2"/>
      <c r="N106" s="2"/>
      <c r="O106" s="2"/>
      <c r="P106" s="2"/>
      <c r="Q106" s="2"/>
      <c r="R106" s="96">
        <f>SUM(R105*2%)</f>
        <v>0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16" t="s">
        <v>32</v>
      </c>
      <c r="H107" s="213"/>
      <c r="I107" s="4"/>
      <c r="J107" s="2"/>
      <c r="K107" s="7"/>
      <c r="L107" s="2"/>
      <c r="M107" s="2"/>
      <c r="N107" s="2"/>
      <c r="O107" s="2"/>
      <c r="P107" s="2"/>
      <c r="Q107" s="2"/>
      <c r="R107" s="16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218" t="s">
        <v>33</v>
      </c>
      <c r="H108" s="213"/>
      <c r="I108" s="4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4"/>
      <c r="H109" s="4"/>
      <c r="I109" s="4"/>
      <c r="J109" s="2"/>
      <c r="K109" s="7"/>
      <c r="L109" s="2"/>
      <c r="M109" s="1" t="s">
        <v>34</v>
      </c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4"/>
      <c r="I110" s="4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4"/>
      <c r="I111" s="4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4"/>
      <c r="I112" s="4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4"/>
      <c r="I113" s="4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4"/>
      <c r="I114" s="4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4"/>
      <c r="I115" s="4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4"/>
      <c r="I116" s="4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4"/>
      <c r="I117" s="4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4"/>
      <c r="I118" s="4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4"/>
      <c r="I119" s="4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4"/>
      <c r="I120" s="4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4"/>
      <c r="I121" s="4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4"/>
      <c r="I122" s="4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4"/>
      <c r="I123" s="4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4"/>
      <c r="I124" s="4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4"/>
      <c r="I125" s="4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4"/>
      <c r="I126" s="4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4"/>
      <c r="I127" s="4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4"/>
      <c r="I128" s="4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4"/>
      <c r="I129" s="4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4"/>
      <c r="I130" s="4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4"/>
      <c r="I131" s="4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4"/>
      <c r="I132" s="4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4"/>
      <c r="I133" s="4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4"/>
      <c r="I134" s="4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4"/>
      <c r="I135" s="4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4"/>
      <c r="I136" s="4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4"/>
      <c r="I137" s="4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4"/>
      <c r="I138" s="4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4"/>
      <c r="I139" s="4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4"/>
      <c r="I140" s="4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4"/>
      <c r="I141" s="4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4"/>
      <c r="I142" s="4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4"/>
      <c r="I143" s="4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4"/>
      <c r="I144" s="4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4"/>
      <c r="I145" s="4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4"/>
      <c r="I146" s="4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4"/>
      <c r="I147" s="4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4"/>
      <c r="I148" s="4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4"/>
      <c r="I149" s="4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4"/>
      <c r="I150" s="4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4"/>
      <c r="I151" s="4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4"/>
      <c r="I152" s="4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4"/>
      <c r="I153" s="4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4"/>
      <c r="I154" s="4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4"/>
      <c r="I155" s="4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4"/>
      <c r="I156" s="4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4"/>
      <c r="I157" s="4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4"/>
      <c r="I158" s="4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4"/>
      <c r="I159" s="4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4"/>
      <c r="I160" s="4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4"/>
      <c r="I161" s="4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4"/>
      <c r="I162" s="4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4"/>
      <c r="I163" s="4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4"/>
      <c r="I164" s="4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4"/>
      <c r="I165" s="4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4"/>
      <c r="I166" s="4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4"/>
      <c r="I167" s="4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4"/>
      <c r="I168" s="4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4"/>
      <c r="I169" s="4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4"/>
      <c r="I170" s="4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4"/>
      <c r="I171" s="4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4"/>
      <c r="I172" s="4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4"/>
      <c r="I173" s="4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4"/>
      <c r="I174" s="4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4"/>
      <c r="I175" s="4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4"/>
      <c r="I176" s="4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4"/>
      <c r="I177" s="4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4"/>
      <c r="I178" s="4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4"/>
      <c r="I179" s="4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4"/>
      <c r="I180" s="4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4"/>
      <c r="I181" s="4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4"/>
      <c r="I182" s="4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4"/>
      <c r="I183" s="4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4"/>
      <c r="I184" s="4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4"/>
      <c r="I185" s="4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4"/>
      <c r="I186" s="4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4"/>
      <c r="I187" s="4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4"/>
      <c r="I188" s="4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4"/>
      <c r="I189" s="4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4"/>
      <c r="I190" s="4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4"/>
      <c r="I191" s="4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4"/>
      <c r="I192" s="4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4"/>
      <c r="I193" s="4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4"/>
      <c r="I194" s="4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4"/>
      <c r="I195" s="4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4"/>
      <c r="I196" s="4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4"/>
      <c r="I197" s="4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4"/>
      <c r="I198" s="4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4"/>
      <c r="I199" s="4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4"/>
      <c r="I200" s="4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4"/>
      <c r="I201" s="4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4"/>
      <c r="I202" s="4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4"/>
      <c r="I203" s="4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4"/>
      <c r="I204" s="4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4"/>
      <c r="I205" s="4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4"/>
      <c r="I206" s="4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4"/>
      <c r="I207" s="4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4"/>
      <c r="I208" s="4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4"/>
      <c r="I209" s="4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4"/>
      <c r="I210" s="4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4"/>
      <c r="I211" s="4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4"/>
      <c r="I212" s="4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4"/>
      <c r="I213" s="4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4"/>
      <c r="I214" s="4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4"/>
      <c r="I215" s="4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4"/>
      <c r="I216" s="4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4"/>
      <c r="I217" s="4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4"/>
      <c r="I218" s="4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4"/>
      <c r="I219" s="4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4"/>
      <c r="I220" s="4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4"/>
      <c r="I221" s="4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4"/>
      <c r="I222" s="4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4"/>
      <c r="I223" s="4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4"/>
      <c r="I224" s="4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4"/>
      <c r="I225" s="4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19"/>
      <c r="D226" s="219"/>
      <c r="E226" s="2"/>
      <c r="F226" s="2"/>
      <c r="G226" s="4"/>
      <c r="H226" s="4"/>
      <c r="I226" s="4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19"/>
      <c r="D227" s="219"/>
      <c r="E227" s="2"/>
      <c r="F227" s="2"/>
      <c r="G227" s="4"/>
      <c r="H227" s="4"/>
      <c r="I227" s="4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19"/>
      <c r="D228" s="219"/>
      <c r="E228" s="2"/>
      <c r="F228" s="2"/>
      <c r="G228" s="4"/>
      <c r="H228" s="4"/>
      <c r="I228" s="4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19"/>
      <c r="D229" s="219"/>
      <c r="E229" s="2"/>
      <c r="F229" s="2"/>
      <c r="G229" s="4"/>
      <c r="H229" s="4"/>
      <c r="I229" s="4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19"/>
      <c r="D230" s="219"/>
      <c r="E230" s="2"/>
      <c r="F230" s="2"/>
      <c r="G230" s="4"/>
      <c r="H230" s="4"/>
      <c r="I230" s="4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19"/>
      <c r="D231" s="219"/>
      <c r="E231" s="2"/>
      <c r="F231" s="2"/>
      <c r="G231" s="4"/>
      <c r="H231" s="4"/>
      <c r="I231" s="4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19"/>
      <c r="D232" s="219"/>
      <c r="E232" s="2"/>
      <c r="F232" s="2"/>
      <c r="G232" s="4"/>
      <c r="H232" s="4"/>
      <c r="I232" s="4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19"/>
      <c r="D233" s="219"/>
      <c r="E233" s="2"/>
      <c r="F233" s="2"/>
      <c r="G233" s="4"/>
      <c r="H233" s="4"/>
      <c r="I233" s="4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19"/>
      <c r="D234" s="219"/>
      <c r="E234" s="2"/>
      <c r="F234" s="2"/>
      <c r="G234" s="4"/>
      <c r="H234" s="4"/>
      <c r="I234" s="4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19"/>
      <c r="D235" s="219"/>
      <c r="E235" s="2"/>
      <c r="F235" s="2"/>
      <c r="G235" s="4"/>
      <c r="H235" s="4"/>
      <c r="I235" s="4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19"/>
      <c r="D236" s="219"/>
      <c r="E236" s="2"/>
      <c r="F236" s="2"/>
      <c r="G236" s="4"/>
      <c r="H236" s="4"/>
      <c r="I236" s="4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19"/>
      <c r="D237" s="219"/>
      <c r="E237" s="2"/>
      <c r="F237" s="2"/>
      <c r="G237" s="4"/>
      <c r="H237" s="4"/>
      <c r="I237" s="4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19"/>
      <c r="D238" s="219"/>
      <c r="E238" s="2"/>
      <c r="F238" s="2"/>
      <c r="G238" s="4"/>
      <c r="H238" s="4"/>
      <c r="I238" s="4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19"/>
      <c r="D239" s="219"/>
      <c r="E239" s="2"/>
      <c r="F239" s="2"/>
      <c r="G239" s="4"/>
      <c r="H239" s="4"/>
      <c r="I239" s="4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19"/>
      <c r="D240" s="219"/>
      <c r="E240" s="2"/>
      <c r="F240" s="2"/>
      <c r="G240" s="4"/>
      <c r="H240" s="4"/>
      <c r="I240" s="4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19"/>
      <c r="D241" s="219"/>
      <c r="E241" s="2"/>
      <c r="F241" s="2"/>
      <c r="G241" s="4"/>
      <c r="H241" s="4"/>
      <c r="I241" s="4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19"/>
      <c r="D242" s="219"/>
      <c r="E242" s="2"/>
      <c r="F242" s="2"/>
      <c r="G242" s="4"/>
      <c r="H242" s="4"/>
      <c r="I242" s="4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19"/>
      <c r="D243" s="219"/>
      <c r="E243" s="2"/>
      <c r="F243" s="2"/>
      <c r="G243" s="4"/>
      <c r="H243" s="4"/>
      <c r="I243" s="4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19"/>
      <c r="D244" s="219"/>
      <c r="E244" s="2"/>
      <c r="F244" s="2"/>
      <c r="G244" s="4"/>
      <c r="H244" s="4"/>
      <c r="I244" s="4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19"/>
      <c r="D245" s="219"/>
      <c r="E245" s="2"/>
      <c r="F245" s="2"/>
      <c r="G245" s="4"/>
      <c r="H245" s="4"/>
      <c r="I245" s="4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19"/>
      <c r="D246" s="219"/>
      <c r="E246" s="2"/>
      <c r="F246" s="2"/>
      <c r="G246" s="4"/>
      <c r="H246" s="4"/>
      <c r="I246" s="4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19"/>
      <c r="D247" s="219"/>
      <c r="E247" s="2"/>
      <c r="F247" s="2"/>
      <c r="G247" s="4"/>
      <c r="H247" s="4"/>
      <c r="I247" s="4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19"/>
      <c r="D248" s="219"/>
      <c r="E248" s="2"/>
      <c r="F248" s="2"/>
      <c r="G248" s="4"/>
      <c r="H248" s="4"/>
      <c r="I248" s="4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19"/>
      <c r="D249" s="219"/>
      <c r="E249" s="2"/>
      <c r="F249" s="2"/>
      <c r="G249" s="4"/>
      <c r="H249" s="4"/>
      <c r="I249" s="4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19"/>
      <c r="D250" s="219"/>
      <c r="E250" s="2"/>
      <c r="F250" s="2"/>
      <c r="G250" s="4"/>
      <c r="H250" s="4"/>
      <c r="I250" s="4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19"/>
      <c r="D251" s="219"/>
      <c r="E251" s="2"/>
      <c r="F251" s="2"/>
      <c r="G251" s="4"/>
      <c r="H251" s="4"/>
      <c r="I251" s="4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19"/>
      <c r="D252" s="219"/>
      <c r="E252" s="2"/>
      <c r="F252" s="2"/>
      <c r="G252" s="4"/>
      <c r="H252" s="4"/>
      <c r="I252" s="4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19"/>
      <c r="D253" s="219"/>
      <c r="E253" s="2"/>
      <c r="F253" s="2"/>
      <c r="G253" s="4"/>
      <c r="H253" s="4"/>
      <c r="I253" s="4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19"/>
      <c r="D254" s="219"/>
      <c r="E254" s="2"/>
      <c r="F254" s="2"/>
      <c r="G254" s="4"/>
      <c r="H254" s="4"/>
      <c r="I254" s="4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19"/>
      <c r="D255" s="219"/>
      <c r="E255" s="2"/>
      <c r="F255" s="2"/>
      <c r="G255" s="4"/>
      <c r="H255" s="4"/>
      <c r="I255" s="4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19"/>
      <c r="D256" s="219"/>
      <c r="E256" s="2"/>
      <c r="F256" s="2"/>
      <c r="G256" s="4"/>
      <c r="H256" s="4"/>
      <c r="I256" s="4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19"/>
      <c r="D257" s="219"/>
      <c r="E257" s="2"/>
      <c r="F257" s="2"/>
      <c r="G257" s="4"/>
      <c r="H257" s="4"/>
      <c r="I257" s="4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19"/>
      <c r="D258" s="219"/>
      <c r="E258" s="2"/>
      <c r="F258" s="2"/>
      <c r="G258" s="4"/>
      <c r="H258" s="4"/>
      <c r="I258" s="4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19"/>
      <c r="D259" s="219"/>
      <c r="E259" s="2"/>
      <c r="F259" s="2"/>
      <c r="G259" s="4"/>
      <c r="H259" s="4"/>
      <c r="I259" s="4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19"/>
      <c r="D260" s="219"/>
      <c r="E260" s="2"/>
      <c r="F260" s="2"/>
      <c r="G260" s="4"/>
      <c r="H260" s="4"/>
      <c r="I260" s="4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19"/>
      <c r="D261" s="219"/>
      <c r="E261" s="2"/>
      <c r="F261" s="2"/>
      <c r="G261" s="4"/>
      <c r="H261" s="4"/>
      <c r="I261" s="4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19"/>
      <c r="D262" s="219"/>
      <c r="E262" s="2"/>
      <c r="F262" s="2"/>
      <c r="G262" s="4"/>
      <c r="H262" s="4"/>
      <c r="I262" s="4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19"/>
      <c r="D263" s="219"/>
      <c r="E263" s="2"/>
      <c r="F263" s="2"/>
      <c r="G263" s="4"/>
      <c r="H263" s="4"/>
      <c r="I263" s="4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19"/>
      <c r="D264" s="219"/>
      <c r="E264" s="2"/>
      <c r="F264" s="2"/>
      <c r="G264" s="4"/>
      <c r="H264" s="4"/>
      <c r="I264" s="4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19"/>
      <c r="D265" s="219"/>
      <c r="E265" s="2"/>
      <c r="F265" s="2"/>
      <c r="G265" s="4"/>
      <c r="H265" s="4"/>
      <c r="I265" s="4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19"/>
      <c r="D266" s="219"/>
      <c r="E266" s="2"/>
      <c r="F266" s="2"/>
      <c r="G266" s="4"/>
      <c r="H266" s="4"/>
      <c r="I266" s="4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19"/>
      <c r="D267" s="219"/>
      <c r="E267" s="2"/>
      <c r="F267" s="2"/>
      <c r="G267" s="4"/>
      <c r="H267" s="4"/>
      <c r="I267" s="4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19"/>
      <c r="D268" s="219"/>
      <c r="E268" s="2"/>
      <c r="F268" s="2"/>
      <c r="G268" s="4"/>
      <c r="H268" s="4"/>
      <c r="I268" s="4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19"/>
      <c r="D269" s="219"/>
      <c r="E269" s="2"/>
      <c r="F269" s="2"/>
      <c r="G269" s="4"/>
      <c r="H269" s="4"/>
      <c r="I269" s="4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19"/>
      <c r="D270" s="219"/>
      <c r="E270" s="2"/>
      <c r="F270" s="2"/>
      <c r="G270" s="4"/>
      <c r="H270" s="4"/>
      <c r="I270" s="4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19"/>
      <c r="D271" s="219"/>
      <c r="E271" s="2"/>
      <c r="F271" s="2"/>
      <c r="G271" s="4"/>
      <c r="H271" s="4"/>
      <c r="I271" s="4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19"/>
      <c r="D272" s="219"/>
      <c r="E272" s="2"/>
      <c r="F272" s="2"/>
      <c r="G272" s="4"/>
      <c r="H272" s="4"/>
      <c r="I272" s="4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19"/>
      <c r="D273" s="219"/>
      <c r="E273" s="2"/>
      <c r="F273" s="2"/>
      <c r="G273" s="4"/>
      <c r="H273" s="4"/>
      <c r="I273" s="4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19"/>
      <c r="D274" s="219"/>
      <c r="E274" s="2"/>
      <c r="F274" s="2"/>
      <c r="G274" s="4"/>
      <c r="H274" s="4"/>
      <c r="I274" s="4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19"/>
      <c r="D275" s="219"/>
      <c r="E275" s="2"/>
      <c r="F275" s="2"/>
      <c r="G275" s="4"/>
      <c r="H275" s="4"/>
      <c r="I275" s="4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19"/>
      <c r="D276" s="219"/>
      <c r="E276" s="2"/>
      <c r="F276" s="2"/>
      <c r="G276" s="4"/>
      <c r="H276" s="4"/>
      <c r="I276" s="4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19"/>
      <c r="D277" s="219"/>
      <c r="E277" s="2"/>
      <c r="F277" s="2"/>
      <c r="G277" s="4"/>
      <c r="H277" s="4"/>
      <c r="I277" s="4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19"/>
      <c r="D278" s="219"/>
      <c r="E278" s="2"/>
      <c r="F278" s="2"/>
      <c r="G278" s="4"/>
      <c r="H278" s="4"/>
      <c r="I278" s="4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19"/>
      <c r="D279" s="219"/>
      <c r="E279" s="2"/>
      <c r="F279" s="2"/>
      <c r="G279" s="4"/>
      <c r="H279" s="4"/>
      <c r="I279" s="4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19"/>
      <c r="D280" s="219"/>
      <c r="E280" s="2"/>
      <c r="F280" s="2"/>
      <c r="G280" s="4"/>
      <c r="H280" s="4"/>
      <c r="I280" s="4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19"/>
      <c r="D281" s="219"/>
      <c r="E281" s="2"/>
      <c r="F281" s="2"/>
      <c r="G281" s="4"/>
      <c r="H281" s="4"/>
      <c r="I281" s="4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19"/>
      <c r="D282" s="219"/>
      <c r="E282" s="2"/>
      <c r="F282" s="2"/>
      <c r="G282" s="4"/>
      <c r="H282" s="4"/>
      <c r="I282" s="4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19"/>
      <c r="D283" s="219"/>
      <c r="E283" s="2"/>
      <c r="F283" s="2"/>
      <c r="G283" s="4"/>
      <c r="H283" s="4"/>
      <c r="I283" s="4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19"/>
      <c r="D284" s="219"/>
      <c r="E284" s="2"/>
      <c r="F284" s="2"/>
      <c r="G284" s="4"/>
      <c r="H284" s="4"/>
      <c r="I284" s="4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19"/>
      <c r="D285" s="219"/>
      <c r="E285" s="2"/>
      <c r="F285" s="2"/>
      <c r="G285" s="4"/>
      <c r="H285" s="4"/>
      <c r="I285" s="4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19"/>
      <c r="D286" s="219"/>
      <c r="E286" s="2"/>
      <c r="F286" s="2"/>
      <c r="G286" s="4"/>
      <c r="H286" s="4"/>
      <c r="I286" s="4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19"/>
      <c r="D287" s="219"/>
      <c r="E287" s="2"/>
      <c r="F287" s="2"/>
      <c r="G287" s="4"/>
      <c r="H287" s="4"/>
      <c r="I287" s="4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19"/>
      <c r="D288" s="219"/>
      <c r="E288" s="2"/>
      <c r="F288" s="2"/>
      <c r="G288" s="4"/>
      <c r="H288" s="4"/>
      <c r="I288" s="4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19"/>
      <c r="D289" s="219"/>
      <c r="E289" s="2"/>
      <c r="F289" s="2"/>
      <c r="G289" s="4"/>
      <c r="H289" s="4"/>
      <c r="I289" s="4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19"/>
      <c r="D290" s="219"/>
      <c r="E290" s="2"/>
      <c r="F290" s="2"/>
      <c r="G290" s="4"/>
      <c r="H290" s="4"/>
      <c r="I290" s="4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19"/>
      <c r="D291" s="219"/>
      <c r="E291" s="2"/>
      <c r="F291" s="2"/>
      <c r="G291" s="4"/>
      <c r="H291" s="4"/>
      <c r="I291" s="4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19"/>
      <c r="D292" s="219"/>
      <c r="E292" s="2"/>
      <c r="F292" s="2"/>
      <c r="G292" s="4"/>
      <c r="H292" s="4"/>
      <c r="I292" s="4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19"/>
      <c r="D293" s="219"/>
      <c r="E293" s="2"/>
      <c r="F293" s="2"/>
      <c r="G293" s="4"/>
      <c r="H293" s="4"/>
      <c r="I293" s="4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19"/>
      <c r="D294" s="219"/>
      <c r="E294" s="2"/>
      <c r="F294" s="2"/>
      <c r="G294" s="4"/>
      <c r="H294" s="4"/>
      <c r="I294" s="4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19"/>
      <c r="D295" s="219"/>
      <c r="E295" s="2"/>
      <c r="F295" s="2"/>
      <c r="G295" s="4"/>
      <c r="H295" s="4"/>
      <c r="I295" s="4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19"/>
      <c r="D296" s="219"/>
      <c r="E296" s="2"/>
      <c r="F296" s="2"/>
      <c r="G296" s="4"/>
      <c r="H296" s="4"/>
      <c r="I296" s="4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19"/>
      <c r="D297" s="219"/>
      <c r="E297" s="2"/>
      <c r="F297" s="2"/>
      <c r="G297" s="4"/>
      <c r="H297" s="4"/>
      <c r="I297" s="4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19"/>
      <c r="D298" s="219"/>
      <c r="E298" s="2"/>
      <c r="F298" s="2"/>
      <c r="G298" s="4"/>
      <c r="H298" s="4"/>
      <c r="I298" s="4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19"/>
      <c r="D299" s="219"/>
      <c r="E299" s="2"/>
      <c r="F299" s="2"/>
      <c r="G299" s="4"/>
      <c r="H299" s="4"/>
      <c r="I299" s="4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19"/>
      <c r="D300" s="219"/>
      <c r="E300" s="2"/>
      <c r="F300" s="2"/>
      <c r="G300" s="4"/>
      <c r="H300" s="4"/>
      <c r="I300" s="4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19"/>
      <c r="D301" s="219"/>
      <c r="E301" s="2"/>
      <c r="F301" s="2"/>
      <c r="G301" s="4"/>
      <c r="H301" s="4"/>
      <c r="I301" s="4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19"/>
      <c r="D302" s="219"/>
      <c r="E302" s="2"/>
      <c r="F302" s="2"/>
      <c r="G302" s="4"/>
      <c r="H302" s="4"/>
      <c r="I302" s="4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19"/>
      <c r="D303" s="219"/>
      <c r="E303" s="2"/>
      <c r="F303" s="2"/>
      <c r="G303" s="4"/>
      <c r="H303" s="4"/>
      <c r="I303" s="4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19"/>
      <c r="D304" s="219"/>
      <c r="E304" s="2"/>
      <c r="F304" s="2"/>
      <c r="G304" s="4"/>
      <c r="H304" s="4"/>
      <c r="I304" s="4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19"/>
      <c r="D305" s="219"/>
      <c r="E305" s="2"/>
      <c r="F305" s="2"/>
      <c r="G305" s="4"/>
      <c r="H305" s="4"/>
      <c r="I305" s="4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19"/>
      <c r="D306" s="219"/>
      <c r="E306" s="2"/>
      <c r="F306" s="2"/>
      <c r="G306" s="4"/>
      <c r="H306" s="4"/>
      <c r="I306" s="4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19"/>
      <c r="D307" s="219"/>
      <c r="E307" s="2"/>
      <c r="F307" s="2"/>
      <c r="G307" s="4"/>
      <c r="H307" s="4"/>
      <c r="I307" s="4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19"/>
      <c r="D308" s="219"/>
      <c r="E308" s="2"/>
      <c r="F308" s="2"/>
      <c r="G308" s="4"/>
      <c r="H308" s="4"/>
      <c r="I308" s="4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19"/>
      <c r="D309" s="219"/>
      <c r="E309" s="2"/>
      <c r="F309" s="2"/>
      <c r="G309" s="4"/>
      <c r="H309" s="4"/>
      <c r="I309" s="4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19"/>
      <c r="D310" s="219"/>
      <c r="E310" s="2"/>
      <c r="F310" s="2"/>
      <c r="G310" s="4"/>
      <c r="H310" s="4"/>
      <c r="I310" s="4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19"/>
      <c r="D311" s="219"/>
      <c r="E311" s="2"/>
      <c r="F311" s="2"/>
      <c r="G311" s="4"/>
      <c r="H311" s="4"/>
      <c r="I311" s="4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19"/>
      <c r="D312" s="219"/>
      <c r="E312" s="2"/>
      <c r="F312" s="2"/>
      <c r="G312" s="4"/>
      <c r="H312" s="4"/>
      <c r="I312" s="4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19"/>
      <c r="D313" s="219"/>
      <c r="E313" s="2"/>
      <c r="F313" s="2"/>
      <c r="G313" s="4"/>
      <c r="H313" s="4"/>
      <c r="I313" s="4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19"/>
      <c r="D314" s="219"/>
      <c r="E314" s="2"/>
      <c r="F314" s="2"/>
      <c r="G314" s="4"/>
      <c r="H314" s="4"/>
      <c r="I314" s="4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19"/>
      <c r="D315" s="219"/>
      <c r="E315" s="2"/>
      <c r="F315" s="2"/>
      <c r="G315" s="4"/>
      <c r="H315" s="4"/>
      <c r="I315" s="4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19"/>
      <c r="D316" s="219"/>
      <c r="E316" s="2"/>
      <c r="F316" s="2"/>
      <c r="G316" s="4"/>
      <c r="H316" s="4"/>
      <c r="I316" s="4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19"/>
      <c r="D317" s="219"/>
      <c r="E317" s="2"/>
      <c r="F317" s="2"/>
      <c r="G317" s="4"/>
      <c r="H317" s="4"/>
      <c r="I317" s="4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19"/>
      <c r="D318" s="219"/>
      <c r="E318" s="2"/>
      <c r="F318" s="2"/>
      <c r="G318" s="4"/>
      <c r="H318" s="4"/>
      <c r="I318" s="4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19"/>
      <c r="D319" s="219"/>
      <c r="E319" s="2"/>
      <c r="F319" s="2"/>
      <c r="G319" s="4"/>
      <c r="H319" s="4"/>
      <c r="I319" s="4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19"/>
      <c r="D320" s="219"/>
      <c r="E320" s="2"/>
      <c r="F320" s="2"/>
      <c r="G320" s="4"/>
      <c r="H320" s="4"/>
      <c r="I320" s="4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19"/>
      <c r="D321" s="219"/>
      <c r="E321" s="2"/>
      <c r="F321" s="2"/>
      <c r="G321" s="4"/>
      <c r="H321" s="4"/>
      <c r="I321" s="4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19"/>
      <c r="D322" s="219"/>
      <c r="E322" s="2"/>
      <c r="F322" s="2"/>
      <c r="G322" s="4"/>
      <c r="H322" s="4"/>
      <c r="I322" s="4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19"/>
      <c r="D323" s="219"/>
      <c r="E323" s="2"/>
      <c r="F323" s="2"/>
      <c r="G323" s="4"/>
      <c r="H323" s="4"/>
      <c r="I323" s="4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19"/>
      <c r="D324" s="219"/>
      <c r="E324" s="2"/>
      <c r="F324" s="2"/>
      <c r="G324" s="4"/>
      <c r="H324" s="4"/>
      <c r="I324" s="4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19"/>
      <c r="D325" s="219"/>
      <c r="E325" s="2"/>
      <c r="F325" s="2"/>
      <c r="G325" s="4"/>
      <c r="H325" s="4"/>
      <c r="I325" s="4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19"/>
      <c r="D326" s="219"/>
      <c r="E326" s="2"/>
      <c r="F326" s="2"/>
      <c r="G326" s="4"/>
      <c r="H326" s="4"/>
      <c r="I326" s="4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19"/>
      <c r="D327" s="219"/>
      <c r="E327" s="2"/>
      <c r="F327" s="2"/>
      <c r="G327" s="4"/>
      <c r="H327" s="4"/>
      <c r="I327" s="4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19"/>
      <c r="D328" s="219"/>
      <c r="E328" s="2"/>
      <c r="F328" s="2"/>
      <c r="G328" s="4"/>
      <c r="H328" s="4"/>
      <c r="I328" s="4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19"/>
      <c r="D329" s="219"/>
      <c r="E329" s="2"/>
      <c r="F329" s="2"/>
      <c r="G329" s="4"/>
      <c r="H329" s="4"/>
      <c r="I329" s="4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19"/>
      <c r="D330" s="219"/>
      <c r="E330" s="2"/>
      <c r="F330" s="2"/>
      <c r="G330" s="4"/>
      <c r="H330" s="4"/>
      <c r="I330" s="4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19"/>
      <c r="D331" s="219"/>
      <c r="E331" s="2"/>
      <c r="F331" s="2"/>
      <c r="G331" s="4"/>
      <c r="H331" s="4"/>
      <c r="I331" s="4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19"/>
      <c r="D332" s="219"/>
      <c r="E332" s="2"/>
      <c r="F332" s="2"/>
      <c r="G332" s="4"/>
      <c r="H332" s="4"/>
      <c r="I332" s="4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19"/>
      <c r="D333" s="219"/>
      <c r="E333" s="2"/>
      <c r="F333" s="2"/>
      <c r="G333" s="4"/>
      <c r="H333" s="4"/>
      <c r="I333" s="4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19"/>
      <c r="D334" s="219"/>
      <c r="E334" s="2"/>
      <c r="F334" s="2"/>
      <c r="G334" s="4"/>
      <c r="H334" s="4"/>
      <c r="I334" s="4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19"/>
      <c r="D335" s="219"/>
      <c r="E335" s="2"/>
      <c r="F335" s="2"/>
      <c r="G335" s="4"/>
      <c r="H335" s="4"/>
      <c r="I335" s="4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19"/>
      <c r="D336" s="219"/>
      <c r="E336" s="2"/>
      <c r="F336" s="2"/>
      <c r="G336" s="4"/>
      <c r="H336" s="4"/>
      <c r="I336" s="4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19"/>
      <c r="D337" s="219"/>
      <c r="E337" s="2"/>
      <c r="F337" s="2"/>
      <c r="G337" s="4"/>
      <c r="H337" s="4"/>
      <c r="I337" s="4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19"/>
      <c r="D338" s="219"/>
      <c r="E338" s="2"/>
      <c r="F338" s="2"/>
      <c r="G338" s="4"/>
      <c r="H338" s="4"/>
      <c r="I338" s="4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19"/>
      <c r="D339" s="219"/>
      <c r="E339" s="2"/>
      <c r="F339" s="2"/>
      <c r="G339" s="4"/>
      <c r="H339" s="4"/>
      <c r="I339" s="4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19"/>
      <c r="D340" s="219"/>
      <c r="E340" s="2"/>
      <c r="F340" s="2"/>
      <c r="G340" s="4"/>
      <c r="H340" s="4"/>
      <c r="I340" s="4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19"/>
      <c r="D341" s="219"/>
      <c r="E341" s="2"/>
      <c r="F341" s="2"/>
      <c r="G341" s="4"/>
      <c r="H341" s="4"/>
      <c r="I341" s="4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19"/>
      <c r="D342" s="219"/>
      <c r="E342" s="2"/>
      <c r="F342" s="2"/>
      <c r="G342" s="4"/>
      <c r="H342" s="4"/>
      <c r="I342" s="4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19"/>
      <c r="D343" s="219"/>
      <c r="E343" s="2"/>
      <c r="F343" s="2"/>
      <c r="G343" s="4"/>
      <c r="H343" s="4"/>
      <c r="I343" s="4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19"/>
      <c r="D344" s="219"/>
      <c r="E344" s="2"/>
      <c r="F344" s="2"/>
      <c r="G344" s="4"/>
      <c r="H344" s="4"/>
      <c r="I344" s="4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19"/>
      <c r="D345" s="219"/>
      <c r="E345" s="2"/>
      <c r="F345" s="2"/>
      <c r="G345" s="4"/>
      <c r="H345" s="4"/>
      <c r="I345" s="4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19"/>
      <c r="D346" s="219"/>
      <c r="E346" s="2"/>
      <c r="F346" s="2"/>
      <c r="G346" s="4"/>
      <c r="H346" s="4"/>
      <c r="I346" s="4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19"/>
      <c r="D347" s="219"/>
      <c r="E347" s="2"/>
      <c r="F347" s="2"/>
      <c r="G347" s="4"/>
      <c r="H347" s="4"/>
      <c r="I347" s="4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19"/>
      <c r="D348" s="219"/>
      <c r="E348" s="2"/>
      <c r="F348" s="2"/>
      <c r="G348" s="4"/>
      <c r="H348" s="4"/>
      <c r="I348" s="4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19"/>
      <c r="D349" s="219"/>
      <c r="E349" s="2"/>
      <c r="F349" s="2"/>
      <c r="G349" s="4"/>
      <c r="H349" s="4"/>
      <c r="I349" s="4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19"/>
      <c r="D350" s="219"/>
      <c r="E350" s="2"/>
      <c r="F350" s="2"/>
      <c r="G350" s="4"/>
      <c r="H350" s="4"/>
      <c r="I350" s="4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19"/>
      <c r="D351" s="219"/>
      <c r="E351" s="2"/>
      <c r="F351" s="2"/>
      <c r="G351" s="4"/>
      <c r="H351" s="4"/>
      <c r="I351" s="4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19"/>
      <c r="D352" s="219"/>
      <c r="E352" s="2"/>
      <c r="F352" s="2"/>
      <c r="G352" s="4"/>
      <c r="H352" s="4"/>
      <c r="I352" s="4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19"/>
      <c r="D353" s="219"/>
      <c r="E353" s="2"/>
      <c r="F353" s="2"/>
      <c r="G353" s="4"/>
      <c r="H353" s="4"/>
      <c r="I353" s="4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19"/>
      <c r="D354" s="219"/>
      <c r="E354" s="2"/>
      <c r="F354" s="2"/>
      <c r="G354" s="4"/>
      <c r="H354" s="4"/>
      <c r="I354" s="4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19"/>
      <c r="D355" s="219"/>
      <c r="E355" s="2"/>
      <c r="F355" s="2"/>
      <c r="G355" s="4"/>
      <c r="H355" s="4"/>
      <c r="I355" s="4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19"/>
      <c r="D356" s="219"/>
      <c r="E356" s="2"/>
      <c r="F356" s="2"/>
      <c r="G356" s="4"/>
      <c r="H356" s="4"/>
      <c r="I356" s="4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19"/>
      <c r="D357" s="219"/>
      <c r="E357" s="2"/>
      <c r="F357" s="2"/>
      <c r="G357" s="4"/>
      <c r="H357" s="4"/>
      <c r="I357" s="4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19"/>
      <c r="D358" s="219"/>
      <c r="E358" s="2"/>
      <c r="F358" s="2"/>
      <c r="G358" s="4"/>
      <c r="H358" s="4"/>
      <c r="I358" s="4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19"/>
      <c r="D359" s="219"/>
      <c r="E359" s="2"/>
      <c r="F359" s="2"/>
      <c r="G359" s="4"/>
      <c r="H359" s="4"/>
      <c r="I359" s="4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19"/>
      <c r="D360" s="219"/>
      <c r="E360" s="2"/>
      <c r="F360" s="2"/>
      <c r="G360" s="4"/>
      <c r="H360" s="4"/>
      <c r="I360" s="4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19"/>
      <c r="D361" s="219"/>
      <c r="E361" s="2"/>
      <c r="F361" s="2"/>
      <c r="G361" s="4"/>
      <c r="H361" s="4"/>
      <c r="I361" s="4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19"/>
      <c r="D362" s="219"/>
      <c r="E362" s="2"/>
      <c r="F362" s="2"/>
      <c r="G362" s="4"/>
      <c r="H362" s="4"/>
      <c r="I362" s="4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19"/>
      <c r="D363" s="219"/>
      <c r="E363" s="2"/>
      <c r="F363" s="2"/>
      <c r="G363" s="4"/>
      <c r="H363" s="4"/>
      <c r="I363" s="4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19"/>
      <c r="D364" s="219"/>
      <c r="E364" s="2"/>
      <c r="F364" s="2"/>
      <c r="G364" s="4"/>
      <c r="H364" s="4"/>
      <c r="I364" s="4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19"/>
      <c r="D365" s="219"/>
      <c r="E365" s="2"/>
      <c r="F365" s="2"/>
      <c r="G365" s="4"/>
      <c r="H365" s="4"/>
      <c r="I365" s="4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19"/>
      <c r="D366" s="219"/>
      <c r="E366" s="2"/>
      <c r="F366" s="2"/>
      <c r="G366" s="4"/>
      <c r="H366" s="4"/>
      <c r="I366" s="4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19"/>
      <c r="D367" s="219"/>
      <c r="E367" s="2"/>
      <c r="F367" s="2"/>
      <c r="G367" s="4"/>
      <c r="H367" s="4"/>
      <c r="I367" s="4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19"/>
      <c r="D368" s="219"/>
      <c r="E368" s="2"/>
      <c r="F368" s="2"/>
      <c r="G368" s="4"/>
      <c r="H368" s="4"/>
      <c r="I368" s="4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19"/>
      <c r="D369" s="219"/>
      <c r="E369" s="2"/>
      <c r="F369" s="2"/>
      <c r="G369" s="4"/>
      <c r="H369" s="4"/>
      <c r="I369" s="4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19"/>
      <c r="D370" s="219"/>
      <c r="E370" s="2"/>
      <c r="F370" s="2"/>
      <c r="G370" s="4"/>
      <c r="H370" s="4"/>
      <c r="I370" s="4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19"/>
      <c r="D371" s="219"/>
      <c r="E371" s="2"/>
      <c r="F371" s="2"/>
      <c r="G371" s="4"/>
      <c r="H371" s="4"/>
      <c r="I371" s="4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19"/>
      <c r="D372" s="219"/>
      <c r="E372" s="2"/>
      <c r="F372" s="2"/>
      <c r="G372" s="4"/>
      <c r="H372" s="4"/>
      <c r="I372" s="4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19"/>
      <c r="D373" s="219"/>
      <c r="E373" s="2"/>
      <c r="F373" s="2"/>
      <c r="G373" s="4"/>
      <c r="H373" s="4"/>
      <c r="I373" s="4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19"/>
      <c r="D374" s="219"/>
      <c r="E374" s="2"/>
      <c r="F374" s="2"/>
      <c r="G374" s="4"/>
      <c r="H374" s="4"/>
      <c r="I374" s="4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19"/>
      <c r="D375" s="219"/>
      <c r="E375" s="2"/>
      <c r="F375" s="2"/>
      <c r="G375" s="4"/>
      <c r="H375" s="4"/>
      <c r="I375" s="4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19"/>
      <c r="D376" s="219"/>
      <c r="E376" s="2"/>
      <c r="F376" s="2"/>
      <c r="G376" s="4"/>
      <c r="H376" s="4"/>
      <c r="I376" s="4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19"/>
      <c r="D377" s="219"/>
      <c r="E377" s="2"/>
      <c r="F377" s="2"/>
      <c r="G377" s="4"/>
      <c r="H377" s="4"/>
      <c r="I377" s="4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19"/>
      <c r="D378" s="219"/>
      <c r="E378" s="2"/>
      <c r="F378" s="2"/>
      <c r="G378" s="4"/>
      <c r="H378" s="4"/>
      <c r="I378" s="4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19"/>
      <c r="D379" s="219"/>
      <c r="E379" s="2"/>
      <c r="F379" s="2"/>
      <c r="G379" s="4"/>
      <c r="H379" s="4"/>
      <c r="I379" s="4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19"/>
      <c r="D380" s="219"/>
      <c r="E380" s="2"/>
      <c r="F380" s="2"/>
      <c r="G380" s="4"/>
      <c r="H380" s="4"/>
      <c r="I380" s="4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19"/>
      <c r="D381" s="219"/>
      <c r="E381" s="2"/>
      <c r="F381" s="2"/>
      <c r="G381" s="4"/>
      <c r="H381" s="4"/>
      <c r="I381" s="4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19"/>
      <c r="D382" s="219"/>
      <c r="E382" s="2"/>
      <c r="F382" s="2"/>
      <c r="G382" s="4"/>
      <c r="H382" s="4"/>
      <c r="I382" s="4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19"/>
      <c r="D383" s="219"/>
      <c r="E383" s="2"/>
      <c r="F383" s="2"/>
      <c r="G383" s="4"/>
      <c r="H383" s="4"/>
      <c r="I383" s="4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19"/>
      <c r="D384" s="219"/>
      <c r="E384" s="2"/>
      <c r="F384" s="2"/>
      <c r="G384" s="4"/>
      <c r="H384" s="4"/>
      <c r="I384" s="4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19"/>
      <c r="D385" s="219"/>
      <c r="E385" s="2"/>
      <c r="F385" s="2"/>
      <c r="G385" s="4"/>
      <c r="H385" s="4"/>
      <c r="I385" s="4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19"/>
      <c r="D386" s="219"/>
      <c r="E386" s="2"/>
      <c r="F386" s="2"/>
      <c r="G386" s="4"/>
      <c r="H386" s="4"/>
      <c r="I386" s="4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19"/>
      <c r="D387" s="219"/>
      <c r="E387" s="2"/>
      <c r="F387" s="2"/>
      <c r="G387" s="4"/>
      <c r="H387" s="4"/>
      <c r="I387" s="4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19"/>
      <c r="D388" s="219"/>
      <c r="E388" s="2"/>
      <c r="F388" s="2"/>
      <c r="G388" s="4"/>
      <c r="H388" s="4"/>
      <c r="I388" s="4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19"/>
      <c r="D389" s="219"/>
      <c r="E389" s="2"/>
      <c r="F389" s="2"/>
      <c r="G389" s="4"/>
      <c r="H389" s="4"/>
      <c r="I389" s="4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19"/>
      <c r="D390" s="219"/>
      <c r="E390" s="2"/>
      <c r="F390" s="2"/>
      <c r="G390" s="4"/>
      <c r="H390" s="4"/>
      <c r="I390" s="4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19"/>
      <c r="D391" s="219"/>
      <c r="E391" s="2"/>
      <c r="F391" s="2"/>
      <c r="G391" s="4"/>
      <c r="H391" s="4"/>
      <c r="I391" s="4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19"/>
      <c r="D392" s="219"/>
      <c r="E392" s="2"/>
      <c r="F392" s="2"/>
      <c r="G392" s="4"/>
      <c r="H392" s="4"/>
      <c r="I392" s="4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19"/>
      <c r="D393" s="219"/>
      <c r="E393" s="2"/>
      <c r="F393" s="2"/>
      <c r="G393" s="4"/>
      <c r="H393" s="4"/>
      <c r="I393" s="4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19"/>
      <c r="D394" s="219"/>
      <c r="E394" s="2"/>
      <c r="F394" s="2"/>
      <c r="G394" s="4"/>
      <c r="H394" s="4"/>
      <c r="I394" s="4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19"/>
      <c r="D395" s="219"/>
      <c r="E395" s="2"/>
      <c r="F395" s="2"/>
      <c r="G395" s="4"/>
      <c r="H395" s="4"/>
      <c r="I395" s="4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19"/>
      <c r="D396" s="219"/>
      <c r="E396" s="2"/>
      <c r="F396" s="2"/>
      <c r="G396" s="4"/>
      <c r="H396" s="4"/>
      <c r="I396" s="4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19"/>
      <c r="D397" s="219"/>
      <c r="E397" s="2"/>
      <c r="F397" s="2"/>
      <c r="G397" s="4"/>
      <c r="H397" s="4"/>
      <c r="I397" s="4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19"/>
      <c r="D398" s="219"/>
      <c r="E398" s="2"/>
      <c r="F398" s="2"/>
      <c r="G398" s="4"/>
      <c r="H398" s="4"/>
      <c r="I398" s="4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19"/>
      <c r="D399" s="219"/>
      <c r="E399" s="2"/>
      <c r="F399" s="2"/>
      <c r="G399" s="4"/>
      <c r="H399" s="4"/>
      <c r="I399" s="4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19"/>
      <c r="D400" s="219"/>
      <c r="E400" s="2"/>
      <c r="F400" s="2"/>
      <c r="G400" s="4"/>
      <c r="H400" s="4"/>
      <c r="I400" s="4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19"/>
      <c r="D401" s="219"/>
      <c r="E401" s="2"/>
      <c r="F401" s="2"/>
      <c r="G401" s="4"/>
      <c r="H401" s="4"/>
      <c r="I401" s="4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19"/>
      <c r="D402" s="219"/>
      <c r="E402" s="2"/>
      <c r="F402" s="2"/>
      <c r="G402" s="4"/>
      <c r="H402" s="4"/>
      <c r="I402" s="4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19"/>
      <c r="D403" s="219"/>
      <c r="E403" s="2"/>
      <c r="F403" s="2"/>
      <c r="G403" s="4"/>
      <c r="H403" s="4"/>
      <c r="I403" s="4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19"/>
      <c r="D404" s="219"/>
      <c r="E404" s="2"/>
      <c r="F404" s="2"/>
      <c r="G404" s="4"/>
      <c r="H404" s="4"/>
      <c r="I404" s="4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19"/>
      <c r="D405" s="219"/>
      <c r="E405" s="2"/>
      <c r="F405" s="2"/>
      <c r="G405" s="4"/>
      <c r="H405" s="4"/>
      <c r="I405" s="4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19"/>
      <c r="D406" s="219"/>
      <c r="E406" s="2"/>
      <c r="F406" s="2"/>
      <c r="G406" s="4"/>
      <c r="H406" s="4"/>
      <c r="I406" s="4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19"/>
      <c r="D407" s="219"/>
      <c r="E407" s="2"/>
      <c r="F407" s="2"/>
      <c r="G407" s="4"/>
      <c r="H407" s="4"/>
      <c r="I407" s="4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19"/>
      <c r="D408" s="219"/>
      <c r="E408" s="2"/>
      <c r="F408" s="2"/>
      <c r="G408" s="4"/>
      <c r="H408" s="4"/>
      <c r="I408" s="4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19"/>
      <c r="D409" s="219"/>
      <c r="E409" s="2"/>
      <c r="F409" s="2"/>
      <c r="G409" s="4"/>
      <c r="H409" s="4"/>
      <c r="I409" s="4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19"/>
      <c r="D410" s="219"/>
      <c r="E410" s="2"/>
      <c r="F410" s="2"/>
      <c r="G410" s="4"/>
      <c r="H410" s="4"/>
      <c r="I410" s="4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19"/>
      <c r="D411" s="219"/>
      <c r="E411" s="2"/>
      <c r="F411" s="2"/>
      <c r="G411" s="4"/>
      <c r="H411" s="4"/>
      <c r="I411" s="4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19"/>
      <c r="D412" s="219"/>
      <c r="E412" s="2"/>
      <c r="F412" s="2"/>
      <c r="G412" s="4"/>
      <c r="H412" s="4"/>
      <c r="I412" s="4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19"/>
      <c r="D413" s="219"/>
      <c r="E413" s="2"/>
      <c r="F413" s="2"/>
      <c r="G413" s="4"/>
      <c r="H413" s="4"/>
      <c r="I413" s="4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19"/>
      <c r="D414" s="219"/>
      <c r="E414" s="2"/>
      <c r="F414" s="2"/>
      <c r="G414" s="4"/>
      <c r="H414" s="4"/>
      <c r="I414" s="4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19"/>
      <c r="D415" s="219"/>
      <c r="E415" s="2"/>
      <c r="F415" s="2"/>
      <c r="G415" s="4"/>
      <c r="H415" s="4"/>
      <c r="I415" s="4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19"/>
      <c r="D416" s="219"/>
      <c r="E416" s="2"/>
      <c r="F416" s="2"/>
      <c r="G416" s="4"/>
      <c r="H416" s="4"/>
      <c r="I416" s="4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19"/>
      <c r="D417" s="219"/>
      <c r="E417" s="2"/>
      <c r="F417" s="2"/>
      <c r="G417" s="4"/>
      <c r="H417" s="4"/>
      <c r="I417" s="4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19"/>
      <c r="D418" s="219"/>
      <c r="E418" s="2"/>
      <c r="F418" s="2"/>
      <c r="G418" s="4"/>
      <c r="H418" s="4"/>
      <c r="I418" s="4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19"/>
      <c r="D419" s="219"/>
      <c r="E419" s="2"/>
      <c r="F419" s="2"/>
      <c r="G419" s="4"/>
      <c r="H419" s="4"/>
      <c r="I419" s="4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19"/>
      <c r="D420" s="219"/>
      <c r="E420" s="2"/>
      <c r="F420" s="2"/>
      <c r="G420" s="4"/>
      <c r="H420" s="4"/>
      <c r="I420" s="4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19"/>
      <c r="D421" s="219"/>
      <c r="E421" s="2"/>
      <c r="F421" s="2"/>
      <c r="G421" s="4"/>
      <c r="H421" s="4"/>
      <c r="I421" s="4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19"/>
      <c r="D422" s="219"/>
      <c r="E422" s="2"/>
      <c r="F422" s="2"/>
      <c r="G422" s="4"/>
      <c r="H422" s="4"/>
      <c r="I422" s="4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19"/>
      <c r="D423" s="219"/>
      <c r="E423" s="2"/>
      <c r="F423" s="2"/>
      <c r="G423" s="4"/>
      <c r="H423" s="4"/>
      <c r="I423" s="4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19"/>
      <c r="D424" s="219"/>
      <c r="E424" s="2"/>
      <c r="F424" s="2"/>
      <c r="G424" s="4"/>
      <c r="H424" s="4"/>
      <c r="I424" s="4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19"/>
      <c r="D425" s="219"/>
      <c r="E425" s="2"/>
      <c r="F425" s="2"/>
      <c r="G425" s="4"/>
      <c r="H425" s="4"/>
      <c r="I425" s="4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19"/>
      <c r="D426" s="219"/>
      <c r="E426" s="2"/>
      <c r="F426" s="2"/>
      <c r="G426" s="4"/>
      <c r="H426" s="4"/>
      <c r="I426" s="4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19"/>
      <c r="D427" s="219"/>
      <c r="E427" s="2"/>
      <c r="F427" s="2"/>
      <c r="G427" s="4"/>
      <c r="H427" s="4"/>
      <c r="I427" s="4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19"/>
      <c r="D428" s="219"/>
      <c r="E428" s="2"/>
      <c r="F428" s="2"/>
      <c r="G428" s="4"/>
      <c r="H428" s="4"/>
      <c r="I428" s="4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19"/>
      <c r="D429" s="219"/>
      <c r="E429" s="2"/>
      <c r="F429" s="2"/>
      <c r="G429" s="4"/>
      <c r="H429" s="4"/>
      <c r="I429" s="4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19"/>
      <c r="D430" s="219"/>
      <c r="E430" s="2"/>
      <c r="F430" s="2"/>
      <c r="G430" s="4"/>
      <c r="H430" s="4"/>
      <c r="I430" s="4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19"/>
      <c r="D431" s="219"/>
      <c r="E431" s="2"/>
      <c r="F431" s="2"/>
      <c r="G431" s="4"/>
      <c r="H431" s="4"/>
      <c r="I431" s="4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19"/>
      <c r="D432" s="219"/>
      <c r="E432" s="2"/>
      <c r="F432" s="2"/>
      <c r="G432" s="4"/>
      <c r="H432" s="4"/>
      <c r="I432" s="4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19"/>
      <c r="D433" s="219"/>
      <c r="E433" s="2"/>
      <c r="F433" s="2"/>
      <c r="G433" s="4"/>
      <c r="H433" s="4"/>
      <c r="I433" s="4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19"/>
      <c r="D434" s="219"/>
      <c r="E434" s="2"/>
      <c r="F434" s="2"/>
      <c r="G434" s="4"/>
      <c r="H434" s="4"/>
      <c r="I434" s="4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19"/>
      <c r="D435" s="219"/>
      <c r="E435" s="2"/>
      <c r="F435" s="2"/>
      <c r="G435" s="4"/>
      <c r="H435" s="4"/>
      <c r="I435" s="4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19"/>
      <c r="D436" s="219"/>
      <c r="E436" s="2"/>
      <c r="F436" s="2"/>
      <c r="G436" s="4"/>
      <c r="H436" s="4"/>
      <c r="I436" s="4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19"/>
      <c r="D437" s="219"/>
      <c r="E437" s="2"/>
      <c r="F437" s="2"/>
      <c r="G437" s="4"/>
      <c r="H437" s="4"/>
      <c r="I437" s="4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19"/>
      <c r="D438" s="219"/>
      <c r="E438" s="2"/>
      <c r="F438" s="2"/>
      <c r="G438" s="4"/>
      <c r="H438" s="4"/>
      <c r="I438" s="4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19"/>
      <c r="D439" s="219"/>
      <c r="E439" s="2"/>
      <c r="F439" s="2"/>
      <c r="G439" s="4"/>
      <c r="H439" s="4"/>
      <c r="I439" s="4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19"/>
      <c r="D440" s="219"/>
      <c r="E440" s="2"/>
      <c r="F440" s="2"/>
      <c r="G440" s="4"/>
      <c r="H440" s="4"/>
      <c r="I440" s="4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19"/>
      <c r="D441" s="219"/>
      <c r="E441" s="2"/>
      <c r="F441" s="2"/>
      <c r="G441" s="4"/>
      <c r="H441" s="4"/>
      <c r="I441" s="4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19"/>
      <c r="D442" s="219"/>
      <c r="E442" s="2"/>
      <c r="F442" s="2"/>
      <c r="G442" s="4"/>
      <c r="H442" s="4"/>
      <c r="I442" s="4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19"/>
      <c r="D443" s="219"/>
      <c r="E443" s="2"/>
      <c r="F443" s="2"/>
      <c r="G443" s="4"/>
      <c r="H443" s="4"/>
      <c r="I443" s="4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19"/>
      <c r="D444" s="219"/>
      <c r="E444" s="2"/>
      <c r="F444" s="2"/>
      <c r="G444" s="4"/>
      <c r="H444" s="4"/>
      <c r="I444" s="4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19"/>
      <c r="D445" s="219"/>
      <c r="E445" s="2"/>
      <c r="F445" s="2"/>
      <c r="G445" s="4"/>
      <c r="H445" s="4"/>
      <c r="I445" s="4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19"/>
      <c r="D446" s="219"/>
      <c r="E446" s="2"/>
      <c r="F446" s="2"/>
      <c r="G446" s="4"/>
      <c r="H446" s="4"/>
      <c r="I446" s="4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19"/>
      <c r="D447" s="219"/>
      <c r="E447" s="2"/>
      <c r="F447" s="2"/>
      <c r="G447" s="4"/>
      <c r="H447" s="4"/>
      <c r="I447" s="4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19"/>
      <c r="D448" s="219"/>
      <c r="E448" s="2"/>
      <c r="F448" s="2"/>
      <c r="G448" s="4"/>
      <c r="H448" s="4"/>
      <c r="I448" s="4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19"/>
      <c r="D449" s="219"/>
      <c r="E449" s="2"/>
      <c r="F449" s="2"/>
      <c r="G449" s="4"/>
      <c r="H449" s="4"/>
      <c r="I449" s="4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19"/>
      <c r="D450" s="219"/>
      <c r="E450" s="2"/>
      <c r="F450" s="2"/>
      <c r="G450" s="4"/>
      <c r="H450" s="4"/>
      <c r="I450" s="4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19"/>
      <c r="D451" s="219"/>
      <c r="E451" s="2"/>
      <c r="F451" s="2"/>
      <c r="G451" s="4"/>
      <c r="H451" s="4"/>
      <c r="I451" s="4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19"/>
      <c r="D452" s="219"/>
      <c r="E452" s="2"/>
      <c r="F452" s="2"/>
      <c r="G452" s="4"/>
      <c r="H452" s="4"/>
      <c r="I452" s="4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19"/>
      <c r="D453" s="219"/>
      <c r="E453" s="2"/>
      <c r="F453" s="2"/>
      <c r="G453" s="4"/>
      <c r="H453" s="4"/>
      <c r="I453" s="4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19"/>
      <c r="D454" s="219"/>
      <c r="E454" s="2"/>
      <c r="F454" s="2"/>
      <c r="G454" s="4"/>
      <c r="H454" s="4"/>
      <c r="I454" s="4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19"/>
      <c r="D455" s="219"/>
      <c r="E455" s="2"/>
      <c r="F455" s="2"/>
      <c r="G455" s="4"/>
      <c r="H455" s="4"/>
      <c r="I455" s="4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19"/>
      <c r="D456" s="219"/>
      <c r="E456" s="2"/>
      <c r="F456" s="2"/>
      <c r="G456" s="4"/>
      <c r="H456" s="4"/>
      <c r="I456" s="4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19"/>
      <c r="D457" s="219"/>
      <c r="E457" s="2"/>
      <c r="F457" s="2"/>
      <c r="G457" s="4"/>
      <c r="H457" s="4"/>
      <c r="I457" s="4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19"/>
      <c r="D458" s="219"/>
      <c r="E458" s="2"/>
      <c r="F458" s="2"/>
      <c r="G458" s="4"/>
      <c r="H458" s="4"/>
      <c r="I458" s="4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19"/>
      <c r="D459" s="219"/>
      <c r="E459" s="2"/>
      <c r="F459" s="2"/>
      <c r="G459" s="4"/>
      <c r="H459" s="4"/>
      <c r="I459" s="4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19"/>
      <c r="D460" s="219"/>
      <c r="E460" s="2"/>
      <c r="F460" s="2"/>
      <c r="G460" s="4"/>
      <c r="H460" s="4"/>
      <c r="I460" s="4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19"/>
      <c r="D461" s="219"/>
      <c r="E461" s="2"/>
      <c r="F461" s="2"/>
      <c r="G461" s="4"/>
      <c r="H461" s="4"/>
      <c r="I461" s="4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19"/>
      <c r="D462" s="219"/>
      <c r="E462" s="2"/>
      <c r="F462" s="2"/>
      <c r="G462" s="4"/>
      <c r="H462" s="4"/>
      <c r="I462" s="4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19"/>
      <c r="D463" s="219"/>
      <c r="E463" s="2"/>
      <c r="F463" s="2"/>
      <c r="G463" s="4"/>
      <c r="H463" s="4"/>
      <c r="I463" s="4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19"/>
      <c r="D464" s="219"/>
      <c r="E464" s="2"/>
      <c r="F464" s="2"/>
      <c r="G464" s="4"/>
      <c r="H464" s="4"/>
      <c r="I464" s="4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19"/>
      <c r="D465" s="219"/>
      <c r="E465" s="2"/>
      <c r="F465" s="2"/>
      <c r="G465" s="4"/>
      <c r="H465" s="4"/>
      <c r="I465" s="4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19"/>
      <c r="D466" s="219"/>
      <c r="E466" s="2"/>
      <c r="F466" s="2"/>
      <c r="G466" s="4"/>
      <c r="H466" s="4"/>
      <c r="I466" s="4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19"/>
      <c r="D467" s="219"/>
      <c r="E467" s="2"/>
      <c r="F467" s="2"/>
      <c r="G467" s="4"/>
      <c r="H467" s="4"/>
      <c r="I467" s="4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19"/>
      <c r="D468" s="219"/>
      <c r="E468" s="2"/>
      <c r="F468" s="2"/>
      <c r="G468" s="4"/>
      <c r="H468" s="4"/>
      <c r="I468" s="4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19"/>
      <c r="D469" s="219"/>
      <c r="E469" s="2"/>
      <c r="F469" s="2"/>
      <c r="G469" s="4"/>
      <c r="H469" s="4"/>
      <c r="I469" s="4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19"/>
      <c r="D470" s="219"/>
      <c r="E470" s="2"/>
      <c r="F470" s="2"/>
      <c r="G470" s="4"/>
      <c r="H470" s="4"/>
      <c r="I470" s="4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19"/>
      <c r="D471" s="219"/>
      <c r="E471" s="2"/>
      <c r="F471" s="2"/>
      <c r="G471" s="4"/>
      <c r="H471" s="4"/>
      <c r="I471" s="4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19"/>
      <c r="D472" s="219"/>
      <c r="E472" s="2"/>
      <c r="F472" s="2"/>
      <c r="G472" s="4"/>
      <c r="H472" s="4"/>
      <c r="I472" s="4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19"/>
      <c r="D473" s="219"/>
      <c r="E473" s="2"/>
      <c r="F473" s="2"/>
      <c r="G473" s="4"/>
      <c r="H473" s="4"/>
      <c r="I473" s="4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19"/>
      <c r="D474" s="219"/>
      <c r="E474" s="2"/>
      <c r="F474" s="2"/>
      <c r="G474" s="4"/>
      <c r="H474" s="4"/>
      <c r="I474" s="4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19"/>
      <c r="D475" s="219"/>
      <c r="E475" s="2"/>
      <c r="F475" s="2"/>
      <c r="G475" s="4"/>
      <c r="H475" s="4"/>
      <c r="I475" s="4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19"/>
      <c r="D476" s="219"/>
      <c r="E476" s="2"/>
      <c r="F476" s="2"/>
      <c r="G476" s="4"/>
      <c r="H476" s="4"/>
      <c r="I476" s="4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19"/>
      <c r="D477" s="219"/>
      <c r="E477" s="2"/>
      <c r="F477" s="2"/>
      <c r="G477" s="4"/>
      <c r="H477" s="4"/>
      <c r="I477" s="4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19"/>
      <c r="D478" s="219"/>
      <c r="E478" s="2"/>
      <c r="F478" s="2"/>
      <c r="G478" s="4"/>
      <c r="H478" s="4"/>
      <c r="I478" s="4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19"/>
      <c r="D479" s="219"/>
      <c r="E479" s="2"/>
      <c r="F479" s="2"/>
      <c r="G479" s="4"/>
      <c r="H479" s="4"/>
      <c r="I479" s="4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19"/>
      <c r="D480" s="219"/>
      <c r="E480" s="2"/>
      <c r="F480" s="2"/>
      <c r="G480" s="4"/>
      <c r="H480" s="4"/>
      <c r="I480" s="4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19"/>
      <c r="D481" s="219"/>
      <c r="E481" s="2"/>
      <c r="F481" s="2"/>
      <c r="G481" s="4"/>
      <c r="H481" s="4"/>
      <c r="I481" s="4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19"/>
      <c r="D482" s="219"/>
      <c r="E482" s="2"/>
      <c r="F482" s="2"/>
      <c r="G482" s="4"/>
      <c r="H482" s="4"/>
      <c r="I482" s="4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19"/>
      <c r="D483" s="219"/>
      <c r="E483" s="2"/>
      <c r="F483" s="2"/>
      <c r="G483" s="4"/>
      <c r="H483" s="4"/>
      <c r="I483" s="4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19"/>
      <c r="D484" s="219"/>
      <c r="E484" s="2"/>
      <c r="F484" s="2"/>
      <c r="G484" s="4"/>
      <c r="H484" s="4"/>
      <c r="I484" s="4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19"/>
      <c r="D485" s="219"/>
      <c r="E485" s="2"/>
      <c r="F485" s="2"/>
      <c r="G485" s="4"/>
      <c r="H485" s="4"/>
      <c r="I485" s="4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19"/>
      <c r="D486" s="219"/>
      <c r="E486" s="2"/>
      <c r="F486" s="2"/>
      <c r="G486" s="4"/>
      <c r="H486" s="4"/>
      <c r="I486" s="4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19"/>
      <c r="D487" s="219"/>
      <c r="E487" s="2"/>
      <c r="F487" s="2"/>
      <c r="G487" s="4"/>
      <c r="H487" s="4"/>
      <c r="I487" s="4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19"/>
      <c r="D488" s="219"/>
      <c r="E488" s="2"/>
      <c r="F488" s="2"/>
      <c r="G488" s="4"/>
      <c r="H488" s="4"/>
      <c r="I488" s="4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19"/>
      <c r="D489" s="219"/>
      <c r="E489" s="2"/>
      <c r="F489" s="2"/>
      <c r="G489" s="4"/>
      <c r="H489" s="4"/>
      <c r="I489" s="4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19"/>
      <c r="D490" s="219"/>
      <c r="E490" s="2"/>
      <c r="F490" s="2"/>
      <c r="G490" s="4"/>
      <c r="H490" s="4"/>
      <c r="I490" s="4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19"/>
      <c r="D491" s="219"/>
      <c r="E491" s="2"/>
      <c r="F491" s="2"/>
      <c r="G491" s="4"/>
      <c r="H491" s="4"/>
      <c r="I491" s="4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19"/>
      <c r="D492" s="219"/>
      <c r="E492" s="2"/>
      <c r="F492" s="2"/>
      <c r="G492" s="4"/>
      <c r="H492" s="4"/>
      <c r="I492" s="4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19"/>
      <c r="D493" s="219"/>
      <c r="E493" s="2"/>
      <c r="F493" s="2"/>
      <c r="G493" s="4"/>
      <c r="H493" s="4"/>
      <c r="I493" s="4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19"/>
      <c r="D494" s="219"/>
      <c r="E494" s="2"/>
      <c r="F494" s="2"/>
      <c r="G494" s="4"/>
      <c r="H494" s="4"/>
      <c r="I494" s="4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19"/>
      <c r="D495" s="219"/>
      <c r="E495" s="2"/>
      <c r="F495" s="2"/>
      <c r="G495" s="4"/>
      <c r="H495" s="4"/>
      <c r="I495" s="4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19"/>
      <c r="D496" s="219"/>
      <c r="E496" s="2"/>
      <c r="F496" s="2"/>
      <c r="G496" s="4"/>
      <c r="H496" s="4"/>
      <c r="I496" s="4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19"/>
      <c r="D497" s="219"/>
      <c r="E497" s="2"/>
      <c r="F497" s="2"/>
      <c r="G497" s="4"/>
      <c r="H497" s="4"/>
      <c r="I497" s="4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19"/>
      <c r="D498" s="219"/>
      <c r="E498" s="2"/>
      <c r="F498" s="2"/>
      <c r="G498" s="4"/>
      <c r="H498" s="4"/>
      <c r="I498" s="4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19"/>
      <c r="D499" s="219"/>
      <c r="E499" s="2"/>
      <c r="F499" s="2"/>
      <c r="G499" s="4"/>
      <c r="H499" s="4"/>
      <c r="I499" s="4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19"/>
      <c r="D500" s="219"/>
      <c r="E500" s="2"/>
      <c r="F500" s="2"/>
      <c r="G500" s="4"/>
      <c r="H500" s="4"/>
      <c r="I500" s="4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19"/>
      <c r="D501" s="219"/>
      <c r="E501" s="2"/>
      <c r="F501" s="2"/>
      <c r="G501" s="4"/>
      <c r="H501" s="4"/>
      <c r="I501" s="4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19"/>
      <c r="D502" s="219"/>
      <c r="E502" s="2"/>
      <c r="F502" s="2"/>
      <c r="G502" s="4"/>
      <c r="H502" s="4"/>
      <c r="I502" s="4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19"/>
      <c r="D503" s="219"/>
      <c r="E503" s="2"/>
      <c r="F503" s="2"/>
      <c r="G503" s="4"/>
      <c r="H503" s="4"/>
      <c r="I503" s="4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19"/>
      <c r="D504" s="219"/>
      <c r="E504" s="2"/>
      <c r="F504" s="2"/>
      <c r="G504" s="4"/>
      <c r="H504" s="4"/>
      <c r="I504" s="4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19"/>
      <c r="D505" s="219"/>
      <c r="E505" s="2"/>
      <c r="F505" s="2"/>
      <c r="G505" s="4"/>
      <c r="H505" s="4"/>
      <c r="I505" s="4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19"/>
      <c r="D506" s="219"/>
      <c r="E506" s="2"/>
      <c r="F506" s="2"/>
      <c r="G506" s="4"/>
      <c r="H506" s="4"/>
      <c r="I506" s="4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19"/>
      <c r="D507" s="219"/>
      <c r="E507" s="2"/>
      <c r="F507" s="2"/>
      <c r="G507" s="4"/>
      <c r="H507" s="4"/>
      <c r="I507" s="4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19"/>
      <c r="D508" s="219"/>
      <c r="E508" s="2"/>
      <c r="F508" s="2"/>
      <c r="G508" s="4"/>
      <c r="H508" s="4"/>
      <c r="I508" s="4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19"/>
      <c r="D509" s="219"/>
      <c r="E509" s="2"/>
      <c r="F509" s="2"/>
      <c r="G509" s="4"/>
      <c r="H509" s="4"/>
      <c r="I509" s="4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19"/>
      <c r="D510" s="219"/>
      <c r="E510" s="2"/>
      <c r="F510" s="2"/>
      <c r="G510" s="4"/>
      <c r="H510" s="4"/>
      <c r="I510" s="4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19"/>
      <c r="D511" s="219"/>
      <c r="E511" s="2"/>
      <c r="F511" s="2"/>
      <c r="G511" s="4"/>
      <c r="H511" s="4"/>
      <c r="I511" s="4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19"/>
      <c r="D512" s="219"/>
      <c r="E512" s="2"/>
      <c r="F512" s="2"/>
      <c r="G512" s="4"/>
      <c r="H512" s="4"/>
      <c r="I512" s="4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19"/>
      <c r="D513" s="219"/>
      <c r="E513" s="2"/>
      <c r="F513" s="2"/>
      <c r="G513" s="4"/>
      <c r="H513" s="4"/>
      <c r="I513" s="4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19"/>
      <c r="D514" s="219"/>
      <c r="E514" s="2"/>
      <c r="F514" s="2"/>
      <c r="G514" s="4"/>
      <c r="H514" s="4"/>
      <c r="I514" s="4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19"/>
      <c r="D515" s="219"/>
      <c r="E515" s="2"/>
      <c r="F515" s="2"/>
      <c r="G515" s="4"/>
      <c r="H515" s="4"/>
      <c r="I515" s="4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19"/>
      <c r="D516" s="219"/>
      <c r="E516" s="2"/>
      <c r="F516" s="2"/>
      <c r="G516" s="4"/>
      <c r="H516" s="4"/>
      <c r="I516" s="4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19"/>
      <c r="D517" s="219"/>
      <c r="E517" s="2"/>
      <c r="F517" s="2"/>
      <c r="G517" s="4"/>
      <c r="H517" s="4"/>
      <c r="I517" s="4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19"/>
      <c r="D518" s="219"/>
      <c r="E518" s="2"/>
      <c r="F518" s="2"/>
      <c r="G518" s="4"/>
      <c r="H518" s="4"/>
      <c r="I518" s="4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19"/>
      <c r="D519" s="219"/>
      <c r="E519" s="2"/>
      <c r="F519" s="2"/>
      <c r="G519" s="4"/>
      <c r="H519" s="4"/>
      <c r="I519" s="4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19"/>
      <c r="D520" s="219"/>
      <c r="E520" s="2"/>
      <c r="F520" s="2"/>
      <c r="G520" s="4"/>
      <c r="H520" s="4"/>
      <c r="I520" s="4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19"/>
      <c r="D521" s="219"/>
      <c r="E521" s="2"/>
      <c r="F521" s="2"/>
      <c r="G521" s="4"/>
      <c r="H521" s="4"/>
      <c r="I521" s="4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19"/>
      <c r="D522" s="219"/>
      <c r="E522" s="2"/>
      <c r="F522" s="2"/>
      <c r="G522" s="4"/>
      <c r="H522" s="4"/>
      <c r="I522" s="4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19"/>
      <c r="D523" s="219"/>
      <c r="E523" s="2"/>
      <c r="F523" s="2"/>
      <c r="G523" s="4"/>
      <c r="H523" s="4"/>
      <c r="I523" s="4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19"/>
      <c r="D524" s="219"/>
      <c r="E524" s="2"/>
      <c r="F524" s="2"/>
      <c r="G524" s="4"/>
      <c r="H524" s="4"/>
      <c r="I524" s="4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19"/>
      <c r="D525" s="219"/>
      <c r="E525" s="2"/>
      <c r="F525" s="2"/>
      <c r="G525" s="4"/>
      <c r="H525" s="4"/>
      <c r="I525" s="4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19"/>
      <c r="D526" s="219"/>
      <c r="E526" s="2"/>
      <c r="F526" s="2"/>
      <c r="G526" s="4"/>
      <c r="H526" s="4"/>
      <c r="I526" s="4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19"/>
      <c r="D527" s="219"/>
      <c r="E527" s="2"/>
      <c r="F527" s="2"/>
      <c r="G527" s="4"/>
      <c r="H527" s="4"/>
      <c r="I527" s="4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19"/>
      <c r="D528" s="219"/>
      <c r="E528" s="2"/>
      <c r="F528" s="2"/>
      <c r="G528" s="4"/>
      <c r="H528" s="4"/>
      <c r="I528" s="4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19"/>
      <c r="D529" s="219"/>
      <c r="E529" s="2"/>
      <c r="F529" s="2"/>
      <c r="G529" s="4"/>
      <c r="H529" s="4"/>
      <c r="I529" s="4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19"/>
      <c r="D530" s="219"/>
      <c r="E530" s="2"/>
      <c r="F530" s="2"/>
      <c r="G530" s="4"/>
      <c r="H530" s="4"/>
      <c r="I530" s="4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19"/>
      <c r="D531" s="219"/>
      <c r="E531" s="2"/>
      <c r="F531" s="2"/>
      <c r="G531" s="4"/>
      <c r="H531" s="4"/>
      <c r="I531" s="4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19"/>
      <c r="D532" s="219"/>
      <c r="E532" s="2"/>
      <c r="F532" s="2"/>
      <c r="G532" s="4"/>
      <c r="H532" s="4"/>
      <c r="I532" s="4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19"/>
      <c r="D533" s="219"/>
      <c r="E533" s="2"/>
      <c r="F533" s="2"/>
      <c r="G533" s="4"/>
      <c r="H533" s="4"/>
      <c r="I533" s="4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19"/>
      <c r="D534" s="219"/>
      <c r="E534" s="2"/>
      <c r="F534" s="2"/>
      <c r="G534" s="4"/>
      <c r="H534" s="4"/>
      <c r="I534" s="4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19"/>
      <c r="D535" s="219"/>
      <c r="E535" s="2"/>
      <c r="F535" s="2"/>
      <c r="G535" s="4"/>
      <c r="H535" s="4"/>
      <c r="I535" s="4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19"/>
      <c r="D536" s="219"/>
      <c r="E536" s="2"/>
      <c r="F536" s="2"/>
      <c r="G536" s="4"/>
      <c r="H536" s="4"/>
      <c r="I536" s="4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19"/>
      <c r="D537" s="219"/>
      <c r="E537" s="2"/>
      <c r="F537" s="2"/>
      <c r="G537" s="4"/>
      <c r="H537" s="4"/>
      <c r="I537" s="4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19"/>
      <c r="D538" s="219"/>
      <c r="E538" s="2"/>
      <c r="F538" s="2"/>
      <c r="G538" s="4"/>
      <c r="H538" s="4"/>
      <c r="I538" s="4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19"/>
      <c r="D539" s="219"/>
      <c r="E539" s="2"/>
      <c r="F539" s="2"/>
      <c r="G539" s="4"/>
      <c r="H539" s="4"/>
      <c r="I539" s="4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19"/>
      <c r="D540" s="219"/>
      <c r="E540" s="2"/>
      <c r="F540" s="2"/>
      <c r="G540" s="4"/>
      <c r="H540" s="4"/>
      <c r="I540" s="4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19"/>
      <c r="D541" s="219"/>
      <c r="E541" s="2"/>
      <c r="F541" s="2"/>
      <c r="G541" s="4"/>
      <c r="H541" s="4"/>
      <c r="I541" s="4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19"/>
      <c r="D542" s="219"/>
      <c r="E542" s="2"/>
      <c r="F542" s="2"/>
      <c r="G542" s="4"/>
      <c r="H542" s="4"/>
      <c r="I542" s="4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19"/>
      <c r="D543" s="219"/>
      <c r="E543" s="2"/>
      <c r="F543" s="2"/>
      <c r="G543" s="4"/>
      <c r="H543" s="4"/>
      <c r="I543" s="4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19"/>
      <c r="D544" s="219"/>
      <c r="E544" s="2"/>
      <c r="F544" s="2"/>
      <c r="G544" s="4"/>
      <c r="H544" s="4"/>
      <c r="I544" s="4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19"/>
      <c r="D545" s="219"/>
      <c r="E545" s="2"/>
      <c r="F545" s="2"/>
      <c r="G545" s="4"/>
      <c r="H545" s="4"/>
      <c r="I545" s="4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19"/>
      <c r="D546" s="219"/>
      <c r="E546" s="2"/>
      <c r="F546" s="2"/>
      <c r="G546" s="4"/>
      <c r="H546" s="4"/>
      <c r="I546" s="4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19"/>
      <c r="D547" s="219"/>
      <c r="E547" s="2"/>
      <c r="F547" s="2"/>
      <c r="G547" s="4"/>
      <c r="H547" s="4"/>
      <c r="I547" s="4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19"/>
      <c r="D548" s="219"/>
      <c r="E548" s="2"/>
      <c r="F548" s="2"/>
      <c r="G548" s="4"/>
      <c r="H548" s="4"/>
      <c r="I548" s="4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19"/>
      <c r="D549" s="219"/>
      <c r="E549" s="2"/>
      <c r="F549" s="2"/>
      <c r="G549" s="4"/>
      <c r="H549" s="4"/>
      <c r="I549" s="4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19"/>
      <c r="D550" s="219"/>
      <c r="E550" s="2"/>
      <c r="F550" s="2"/>
      <c r="G550" s="4"/>
      <c r="H550" s="4"/>
      <c r="I550" s="4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19"/>
      <c r="D551" s="219"/>
      <c r="E551" s="2"/>
      <c r="F551" s="2"/>
      <c r="G551" s="4"/>
      <c r="H551" s="4"/>
      <c r="I551" s="4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19"/>
      <c r="D552" s="219"/>
      <c r="E552" s="2"/>
      <c r="F552" s="2"/>
      <c r="G552" s="4"/>
      <c r="H552" s="4"/>
      <c r="I552" s="4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19"/>
      <c r="D553" s="219"/>
      <c r="E553" s="2"/>
      <c r="F553" s="2"/>
      <c r="G553" s="4"/>
      <c r="H553" s="4"/>
      <c r="I553" s="4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19"/>
      <c r="D554" s="219"/>
      <c r="E554" s="2"/>
      <c r="F554" s="2"/>
      <c r="G554" s="4"/>
      <c r="H554" s="4"/>
      <c r="I554" s="4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19"/>
      <c r="D555" s="219"/>
      <c r="E555" s="2"/>
      <c r="F555" s="2"/>
      <c r="G555" s="4"/>
      <c r="H555" s="4"/>
      <c r="I555" s="4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19"/>
      <c r="D556" s="219"/>
      <c r="E556" s="2"/>
      <c r="F556" s="2"/>
      <c r="G556" s="4"/>
      <c r="H556" s="4"/>
      <c r="I556" s="4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19"/>
      <c r="D557" s="219"/>
      <c r="E557" s="2"/>
      <c r="F557" s="2"/>
      <c r="G557" s="4"/>
      <c r="H557" s="4"/>
      <c r="I557" s="4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19"/>
      <c r="D558" s="219"/>
      <c r="E558" s="2"/>
      <c r="F558" s="2"/>
      <c r="G558" s="4"/>
      <c r="H558" s="4"/>
      <c r="I558" s="4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19"/>
      <c r="D559" s="219"/>
      <c r="E559" s="2"/>
      <c r="F559" s="2"/>
      <c r="G559" s="4"/>
      <c r="H559" s="4"/>
      <c r="I559" s="4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19"/>
      <c r="D560" s="219"/>
      <c r="E560" s="2"/>
      <c r="F560" s="2"/>
      <c r="G560" s="4"/>
      <c r="H560" s="4"/>
      <c r="I560" s="4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19"/>
      <c r="D561" s="219"/>
      <c r="E561" s="2"/>
      <c r="F561" s="2"/>
      <c r="G561" s="4"/>
      <c r="H561" s="4"/>
      <c r="I561" s="4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19"/>
      <c r="D562" s="219"/>
      <c r="E562" s="2"/>
      <c r="F562" s="2"/>
      <c r="G562" s="4"/>
      <c r="H562" s="4"/>
      <c r="I562" s="4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19"/>
      <c r="D563" s="219"/>
      <c r="E563" s="2"/>
      <c r="F563" s="2"/>
      <c r="G563" s="4"/>
      <c r="H563" s="4"/>
      <c r="I563" s="4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19"/>
      <c r="D564" s="219"/>
      <c r="E564" s="2"/>
      <c r="F564" s="2"/>
      <c r="G564" s="4"/>
      <c r="H564" s="4"/>
      <c r="I564" s="4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19"/>
      <c r="D565" s="219"/>
      <c r="E565" s="2"/>
      <c r="F565" s="2"/>
      <c r="G565" s="4"/>
      <c r="H565" s="4"/>
      <c r="I565" s="4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19"/>
      <c r="D566" s="219"/>
      <c r="E566" s="2"/>
      <c r="F566" s="2"/>
      <c r="G566" s="4"/>
      <c r="H566" s="4"/>
      <c r="I566" s="4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19"/>
      <c r="D567" s="219"/>
      <c r="E567" s="2"/>
      <c r="F567" s="2"/>
      <c r="G567" s="4"/>
      <c r="H567" s="4"/>
      <c r="I567" s="4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19"/>
      <c r="D568" s="219"/>
      <c r="E568" s="2"/>
      <c r="F568" s="2"/>
      <c r="G568" s="4"/>
      <c r="H568" s="4"/>
      <c r="I568" s="4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19"/>
      <c r="D569" s="219"/>
      <c r="E569" s="2"/>
      <c r="F569" s="2"/>
      <c r="G569" s="4"/>
      <c r="H569" s="4"/>
      <c r="I569" s="4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19"/>
      <c r="D570" s="219"/>
      <c r="E570" s="2"/>
      <c r="F570" s="2"/>
      <c r="G570" s="4"/>
      <c r="H570" s="4"/>
      <c r="I570" s="4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19"/>
      <c r="D571" s="219"/>
      <c r="E571" s="2"/>
      <c r="F571" s="2"/>
      <c r="G571" s="4"/>
      <c r="H571" s="4"/>
      <c r="I571" s="4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19"/>
      <c r="D572" s="219"/>
      <c r="E572" s="2"/>
      <c r="F572" s="2"/>
      <c r="G572" s="4"/>
      <c r="H572" s="4"/>
      <c r="I572" s="4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19"/>
      <c r="D573" s="219"/>
      <c r="E573" s="2"/>
      <c r="F573" s="2"/>
      <c r="G573" s="4"/>
      <c r="H573" s="4"/>
      <c r="I573" s="4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19"/>
      <c r="D574" s="219"/>
      <c r="E574" s="2"/>
      <c r="F574" s="2"/>
      <c r="G574" s="4"/>
      <c r="H574" s="4"/>
      <c r="I574" s="4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19"/>
      <c r="D575" s="219"/>
      <c r="E575" s="2"/>
      <c r="F575" s="2"/>
      <c r="G575" s="4"/>
      <c r="H575" s="4"/>
      <c r="I575" s="4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19"/>
      <c r="D576" s="219"/>
      <c r="E576" s="2"/>
      <c r="F576" s="2"/>
      <c r="G576" s="4"/>
      <c r="H576" s="4"/>
      <c r="I576" s="4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19"/>
      <c r="D577" s="219"/>
      <c r="E577" s="2"/>
      <c r="F577" s="2"/>
      <c r="G577" s="4"/>
      <c r="H577" s="4"/>
      <c r="I577" s="4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19"/>
      <c r="D578" s="219"/>
      <c r="E578" s="2"/>
      <c r="F578" s="2"/>
      <c r="G578" s="4"/>
      <c r="H578" s="4"/>
      <c r="I578" s="4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19"/>
      <c r="D579" s="219"/>
      <c r="E579" s="2"/>
      <c r="F579" s="2"/>
      <c r="G579" s="4"/>
      <c r="H579" s="4"/>
      <c r="I579" s="4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19"/>
      <c r="D580" s="219"/>
      <c r="E580" s="2"/>
      <c r="F580" s="2"/>
      <c r="G580" s="4"/>
      <c r="H580" s="4"/>
      <c r="I580" s="4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19"/>
      <c r="D581" s="219"/>
      <c r="E581" s="2"/>
      <c r="F581" s="2"/>
      <c r="G581" s="4"/>
      <c r="H581" s="4"/>
      <c r="I581" s="4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19"/>
      <c r="D582" s="219"/>
      <c r="E582" s="2"/>
      <c r="F582" s="2"/>
      <c r="G582" s="4"/>
      <c r="H582" s="4"/>
      <c r="I582" s="4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19"/>
      <c r="D583" s="219"/>
      <c r="E583" s="2"/>
      <c r="F583" s="2"/>
      <c r="G583" s="4"/>
      <c r="H583" s="4"/>
      <c r="I583" s="4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19"/>
      <c r="D584" s="219"/>
      <c r="E584" s="2"/>
      <c r="F584" s="2"/>
      <c r="G584" s="4"/>
      <c r="H584" s="4"/>
      <c r="I584" s="4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19"/>
      <c r="D585" s="219"/>
      <c r="E585" s="2"/>
      <c r="F585" s="2"/>
      <c r="G585" s="4"/>
      <c r="H585" s="4"/>
      <c r="I585" s="4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19"/>
      <c r="D586" s="219"/>
      <c r="E586" s="2"/>
      <c r="F586" s="2"/>
      <c r="G586" s="4"/>
      <c r="H586" s="4"/>
      <c r="I586" s="4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19"/>
      <c r="D587" s="219"/>
      <c r="E587" s="2"/>
      <c r="F587" s="2"/>
      <c r="G587" s="4"/>
      <c r="H587" s="4"/>
      <c r="I587" s="4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19"/>
      <c r="D588" s="219"/>
      <c r="E588" s="2"/>
      <c r="F588" s="2"/>
      <c r="G588" s="4"/>
      <c r="H588" s="4"/>
      <c r="I588" s="4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19"/>
      <c r="D589" s="219"/>
      <c r="E589" s="2"/>
      <c r="F589" s="2"/>
      <c r="G589" s="4"/>
      <c r="H589" s="4"/>
      <c r="I589" s="4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19"/>
      <c r="D590" s="219"/>
      <c r="E590" s="2"/>
      <c r="F590" s="2"/>
      <c r="G590" s="4"/>
      <c r="H590" s="4"/>
      <c r="I590" s="4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19"/>
      <c r="D591" s="219"/>
      <c r="E591" s="2"/>
      <c r="F591" s="2"/>
      <c r="G591" s="4"/>
      <c r="H591" s="4"/>
      <c r="I591" s="4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19"/>
      <c r="D592" s="219"/>
      <c r="E592" s="2"/>
      <c r="F592" s="2"/>
      <c r="G592" s="4"/>
      <c r="H592" s="4"/>
      <c r="I592" s="4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19"/>
      <c r="D593" s="219"/>
      <c r="E593" s="2"/>
      <c r="F593" s="2"/>
      <c r="G593" s="4"/>
      <c r="H593" s="4"/>
      <c r="I593" s="4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19"/>
      <c r="D594" s="219"/>
      <c r="E594" s="2"/>
      <c r="F594" s="2"/>
      <c r="G594" s="4"/>
      <c r="H594" s="4"/>
      <c r="I594" s="4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19"/>
      <c r="D595" s="219"/>
      <c r="E595" s="2"/>
      <c r="F595" s="2"/>
      <c r="G595" s="4"/>
      <c r="H595" s="4"/>
      <c r="I595" s="4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19"/>
      <c r="D596" s="219"/>
      <c r="E596" s="2"/>
      <c r="F596" s="2"/>
      <c r="G596" s="4"/>
      <c r="H596" s="4"/>
      <c r="I596" s="4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19"/>
      <c r="D597" s="219"/>
      <c r="E597" s="2"/>
      <c r="F597" s="2"/>
      <c r="G597" s="4"/>
      <c r="H597" s="4"/>
      <c r="I597" s="4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19"/>
      <c r="D598" s="219"/>
      <c r="E598" s="2"/>
      <c r="F598" s="2"/>
      <c r="G598" s="4"/>
      <c r="H598" s="4"/>
      <c r="I598" s="4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19"/>
      <c r="D599" s="219"/>
      <c r="E599" s="2"/>
      <c r="F599" s="2"/>
      <c r="G599" s="4"/>
      <c r="H599" s="4"/>
      <c r="I599" s="4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19"/>
      <c r="D600" s="219"/>
      <c r="E600" s="2"/>
      <c r="F600" s="2"/>
      <c r="G600" s="4"/>
      <c r="H600" s="4"/>
      <c r="I600" s="4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19"/>
      <c r="D601" s="219"/>
      <c r="E601" s="2"/>
      <c r="F601" s="2"/>
      <c r="G601" s="4"/>
      <c r="H601" s="4"/>
      <c r="I601" s="4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19"/>
      <c r="D602" s="219"/>
      <c r="E602" s="2"/>
      <c r="F602" s="2"/>
      <c r="G602" s="4"/>
      <c r="H602" s="4"/>
      <c r="I602" s="4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19"/>
      <c r="D603" s="219"/>
      <c r="E603" s="2"/>
      <c r="F603" s="2"/>
      <c r="G603" s="4"/>
      <c r="H603" s="4"/>
      <c r="I603" s="4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19"/>
      <c r="D604" s="219"/>
      <c r="E604" s="2"/>
      <c r="F604" s="2"/>
      <c r="G604" s="4"/>
      <c r="H604" s="4"/>
      <c r="I604" s="4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19"/>
      <c r="D605" s="219"/>
      <c r="E605" s="2"/>
      <c r="F605" s="2"/>
      <c r="G605" s="4"/>
      <c r="H605" s="4"/>
      <c r="I605" s="4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19"/>
      <c r="D606" s="219"/>
      <c r="E606" s="2"/>
      <c r="F606" s="2"/>
      <c r="G606" s="4"/>
      <c r="H606" s="4"/>
      <c r="I606" s="4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19"/>
      <c r="D607" s="219"/>
      <c r="E607" s="2"/>
      <c r="F607" s="2"/>
      <c r="G607" s="4"/>
      <c r="H607" s="4"/>
      <c r="I607" s="4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19"/>
      <c r="D608" s="219"/>
      <c r="E608" s="2"/>
      <c r="F608" s="2"/>
      <c r="G608" s="4"/>
      <c r="H608" s="4"/>
      <c r="I608" s="4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19"/>
      <c r="D609" s="219"/>
      <c r="E609" s="2"/>
      <c r="F609" s="2"/>
      <c r="G609" s="4"/>
      <c r="H609" s="4"/>
      <c r="I609" s="4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19"/>
      <c r="D610" s="219"/>
      <c r="E610" s="2"/>
      <c r="F610" s="2"/>
      <c r="G610" s="4"/>
      <c r="H610" s="4"/>
      <c r="I610" s="4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19"/>
      <c r="D611" s="219"/>
      <c r="E611" s="2"/>
      <c r="F611" s="2"/>
      <c r="G611" s="4"/>
      <c r="H611" s="4"/>
      <c r="I611" s="4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19"/>
      <c r="D612" s="219"/>
      <c r="E612" s="2"/>
      <c r="F612" s="2"/>
      <c r="G612" s="4"/>
      <c r="H612" s="4"/>
      <c r="I612" s="4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19"/>
      <c r="D613" s="219"/>
      <c r="E613" s="2"/>
      <c r="F613" s="2"/>
      <c r="G613" s="4"/>
      <c r="H613" s="4"/>
      <c r="I613" s="4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19"/>
      <c r="D614" s="219"/>
      <c r="E614" s="2"/>
      <c r="F614" s="2"/>
      <c r="G614" s="4"/>
      <c r="H614" s="4"/>
      <c r="I614" s="4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19"/>
      <c r="D615" s="219"/>
      <c r="E615" s="2"/>
      <c r="F615" s="2"/>
      <c r="G615" s="4"/>
      <c r="H615" s="4"/>
      <c r="I615" s="4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19"/>
      <c r="D616" s="219"/>
      <c r="E616" s="2"/>
      <c r="F616" s="2"/>
      <c r="G616" s="4"/>
      <c r="H616" s="4"/>
      <c r="I616" s="4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19"/>
      <c r="D617" s="219"/>
      <c r="E617" s="2"/>
      <c r="F617" s="2"/>
      <c r="G617" s="4"/>
      <c r="H617" s="4"/>
      <c r="I617" s="4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19"/>
      <c r="D618" s="219"/>
      <c r="E618" s="2"/>
      <c r="F618" s="2"/>
      <c r="G618" s="4"/>
      <c r="H618" s="4"/>
      <c r="I618" s="4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19"/>
      <c r="D619" s="219"/>
      <c r="E619" s="2"/>
      <c r="F619" s="2"/>
      <c r="G619" s="4"/>
      <c r="H619" s="4"/>
      <c r="I619" s="4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19"/>
      <c r="D620" s="219"/>
      <c r="E620" s="2"/>
      <c r="F620" s="2"/>
      <c r="G620" s="4"/>
      <c r="H620" s="4"/>
      <c r="I620" s="4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19"/>
      <c r="D621" s="219"/>
      <c r="E621" s="2"/>
      <c r="F621" s="2"/>
      <c r="G621" s="4"/>
      <c r="H621" s="4"/>
      <c r="I621" s="4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19"/>
      <c r="D622" s="219"/>
      <c r="E622" s="2"/>
      <c r="F622" s="2"/>
      <c r="G622" s="4"/>
      <c r="H622" s="4"/>
      <c r="I622" s="4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19"/>
      <c r="D623" s="219"/>
      <c r="E623" s="2"/>
      <c r="F623" s="2"/>
      <c r="G623" s="4"/>
      <c r="H623" s="4"/>
      <c r="I623" s="4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19"/>
      <c r="D624" s="219"/>
      <c r="E624" s="2"/>
      <c r="F624" s="2"/>
      <c r="G624" s="4"/>
      <c r="H624" s="4"/>
      <c r="I624" s="4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19"/>
      <c r="D625" s="219"/>
      <c r="E625" s="2"/>
      <c r="F625" s="2"/>
      <c r="G625" s="4"/>
      <c r="H625" s="4"/>
      <c r="I625" s="4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19"/>
      <c r="D626" s="219"/>
      <c r="E626" s="2"/>
      <c r="F626" s="2"/>
      <c r="G626" s="4"/>
      <c r="H626" s="4"/>
      <c r="I626" s="4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19"/>
      <c r="D627" s="219"/>
      <c r="E627" s="2"/>
      <c r="F627" s="2"/>
      <c r="G627" s="4"/>
      <c r="H627" s="4"/>
      <c r="I627" s="4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19"/>
      <c r="D628" s="219"/>
      <c r="E628" s="2"/>
      <c r="F628" s="2"/>
      <c r="G628" s="4"/>
      <c r="H628" s="4"/>
      <c r="I628" s="4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19"/>
      <c r="D629" s="219"/>
      <c r="E629" s="2"/>
      <c r="F629" s="2"/>
      <c r="G629" s="4"/>
      <c r="H629" s="4"/>
      <c r="I629" s="4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19"/>
      <c r="D630" s="219"/>
      <c r="E630" s="2"/>
      <c r="F630" s="2"/>
      <c r="G630" s="4"/>
      <c r="H630" s="4"/>
      <c r="I630" s="4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19"/>
      <c r="D631" s="219"/>
      <c r="E631" s="2"/>
      <c r="F631" s="2"/>
      <c r="G631" s="4"/>
      <c r="H631" s="4"/>
      <c r="I631" s="4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19"/>
      <c r="D632" s="219"/>
      <c r="E632" s="2"/>
      <c r="F632" s="2"/>
      <c r="G632" s="4"/>
      <c r="H632" s="4"/>
      <c r="I632" s="4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19"/>
      <c r="D633" s="219"/>
      <c r="E633" s="2"/>
      <c r="F633" s="2"/>
      <c r="G633" s="4"/>
      <c r="H633" s="4"/>
      <c r="I633" s="4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19"/>
      <c r="D634" s="219"/>
      <c r="E634" s="2"/>
      <c r="F634" s="2"/>
      <c r="G634" s="4"/>
      <c r="H634" s="4"/>
      <c r="I634" s="4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19"/>
      <c r="D635" s="219"/>
      <c r="E635" s="2"/>
      <c r="F635" s="2"/>
      <c r="G635" s="4"/>
      <c r="H635" s="4"/>
      <c r="I635" s="4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19"/>
      <c r="D636" s="219"/>
      <c r="E636" s="2"/>
      <c r="F636" s="2"/>
      <c r="G636" s="4"/>
      <c r="H636" s="4"/>
      <c r="I636" s="4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19"/>
      <c r="D637" s="219"/>
      <c r="E637" s="2"/>
      <c r="F637" s="2"/>
      <c r="G637" s="4"/>
      <c r="H637" s="4"/>
      <c r="I637" s="4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19"/>
      <c r="D638" s="219"/>
      <c r="E638" s="2"/>
      <c r="F638" s="2"/>
      <c r="G638" s="4"/>
      <c r="H638" s="4"/>
      <c r="I638" s="4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19"/>
      <c r="D639" s="219"/>
      <c r="E639" s="2"/>
      <c r="F639" s="2"/>
      <c r="G639" s="4"/>
      <c r="H639" s="4"/>
      <c r="I639" s="4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19"/>
      <c r="D640" s="219"/>
      <c r="E640" s="2"/>
      <c r="F640" s="2"/>
      <c r="G640" s="4"/>
      <c r="H640" s="4"/>
      <c r="I640" s="4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19"/>
      <c r="D641" s="219"/>
      <c r="E641" s="2"/>
      <c r="F641" s="2"/>
      <c r="G641" s="4"/>
      <c r="H641" s="4"/>
      <c r="I641" s="4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19"/>
      <c r="D642" s="219"/>
      <c r="E642" s="2"/>
      <c r="F642" s="2"/>
      <c r="G642" s="4"/>
      <c r="H642" s="4"/>
      <c r="I642" s="4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19"/>
      <c r="D643" s="219"/>
      <c r="E643" s="2"/>
      <c r="F643" s="2"/>
      <c r="G643" s="4"/>
      <c r="H643" s="4"/>
      <c r="I643" s="4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19"/>
      <c r="D644" s="219"/>
      <c r="E644" s="2"/>
      <c r="F644" s="2"/>
      <c r="G644" s="4"/>
      <c r="H644" s="4"/>
      <c r="I644" s="4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19"/>
      <c r="D645" s="219"/>
      <c r="E645" s="2"/>
      <c r="F645" s="2"/>
      <c r="G645" s="4"/>
      <c r="H645" s="4"/>
      <c r="I645" s="4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19"/>
      <c r="D646" s="219"/>
      <c r="E646" s="2"/>
      <c r="F646" s="2"/>
      <c r="G646" s="4"/>
      <c r="H646" s="4"/>
      <c r="I646" s="4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19"/>
      <c r="D647" s="219"/>
      <c r="E647" s="2"/>
      <c r="F647" s="2"/>
      <c r="G647" s="4"/>
      <c r="H647" s="4"/>
      <c r="I647" s="4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19"/>
      <c r="D648" s="219"/>
      <c r="E648" s="2"/>
      <c r="F648" s="2"/>
      <c r="G648" s="4"/>
      <c r="H648" s="4"/>
      <c r="I648" s="4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19"/>
      <c r="D649" s="219"/>
      <c r="E649" s="2"/>
      <c r="F649" s="2"/>
      <c r="G649" s="4"/>
      <c r="H649" s="4"/>
      <c r="I649" s="4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19"/>
      <c r="D650" s="219"/>
      <c r="E650" s="2"/>
      <c r="F650" s="2"/>
      <c r="G650" s="4"/>
      <c r="H650" s="4"/>
      <c r="I650" s="4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19"/>
      <c r="D651" s="219"/>
      <c r="E651" s="2"/>
      <c r="F651" s="2"/>
      <c r="G651" s="4"/>
      <c r="H651" s="4"/>
      <c r="I651" s="4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19"/>
      <c r="D652" s="219"/>
      <c r="E652" s="2"/>
      <c r="F652" s="2"/>
      <c r="G652" s="4"/>
      <c r="H652" s="4"/>
      <c r="I652" s="4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19"/>
      <c r="D653" s="219"/>
      <c r="E653" s="2"/>
      <c r="F653" s="2"/>
      <c r="G653" s="4"/>
      <c r="H653" s="4"/>
      <c r="I653" s="4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19"/>
      <c r="D654" s="219"/>
      <c r="E654" s="2"/>
      <c r="F654" s="2"/>
      <c r="G654" s="4"/>
      <c r="H654" s="4"/>
      <c r="I654" s="4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19"/>
      <c r="D655" s="219"/>
      <c r="E655" s="2"/>
      <c r="F655" s="2"/>
      <c r="G655" s="4"/>
      <c r="H655" s="4"/>
      <c r="I655" s="4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19"/>
      <c r="D656" s="219"/>
      <c r="E656" s="2"/>
      <c r="F656" s="2"/>
      <c r="G656" s="4"/>
      <c r="H656" s="4"/>
      <c r="I656" s="4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19"/>
      <c r="D657" s="219"/>
      <c r="E657" s="2"/>
      <c r="F657" s="2"/>
      <c r="G657" s="4"/>
      <c r="H657" s="4"/>
      <c r="I657" s="4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19"/>
      <c r="D658" s="219"/>
      <c r="E658" s="2"/>
      <c r="F658" s="2"/>
      <c r="G658" s="4"/>
      <c r="H658" s="4"/>
      <c r="I658" s="4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19"/>
      <c r="D659" s="219"/>
      <c r="E659" s="2"/>
      <c r="F659" s="2"/>
      <c r="G659" s="4"/>
      <c r="H659" s="4"/>
      <c r="I659" s="4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19"/>
      <c r="D660" s="219"/>
      <c r="E660" s="2"/>
      <c r="F660" s="2"/>
      <c r="G660" s="4"/>
      <c r="H660" s="4"/>
      <c r="I660" s="4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19"/>
      <c r="D661" s="219"/>
      <c r="E661" s="2"/>
      <c r="F661" s="2"/>
      <c r="G661" s="4"/>
      <c r="H661" s="4"/>
      <c r="I661" s="4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19"/>
      <c r="D662" s="219"/>
      <c r="E662" s="2"/>
      <c r="F662" s="2"/>
      <c r="G662" s="4"/>
      <c r="H662" s="4"/>
      <c r="I662" s="4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19"/>
      <c r="D663" s="219"/>
      <c r="E663" s="2"/>
      <c r="F663" s="2"/>
      <c r="G663" s="4"/>
      <c r="H663" s="4"/>
      <c r="I663" s="4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19"/>
      <c r="D664" s="219"/>
      <c r="E664" s="2"/>
      <c r="F664" s="2"/>
      <c r="G664" s="4"/>
      <c r="H664" s="4"/>
      <c r="I664" s="4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19"/>
      <c r="D665" s="219"/>
      <c r="E665" s="2"/>
      <c r="F665" s="2"/>
      <c r="G665" s="4"/>
      <c r="H665" s="4"/>
      <c r="I665" s="4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19"/>
      <c r="D666" s="219"/>
      <c r="E666" s="2"/>
      <c r="F666" s="2"/>
      <c r="G666" s="4"/>
      <c r="H666" s="4"/>
      <c r="I666" s="4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19"/>
      <c r="D667" s="219"/>
      <c r="E667" s="2"/>
      <c r="F667" s="2"/>
      <c r="G667" s="4"/>
      <c r="H667" s="4"/>
      <c r="I667" s="4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19"/>
      <c r="D668" s="219"/>
      <c r="E668" s="2"/>
      <c r="F668" s="2"/>
      <c r="G668" s="4"/>
      <c r="H668" s="4"/>
      <c r="I668" s="4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19"/>
      <c r="D669" s="219"/>
      <c r="E669" s="2"/>
      <c r="F669" s="2"/>
      <c r="G669" s="4"/>
      <c r="H669" s="4"/>
      <c r="I669" s="4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19"/>
      <c r="D670" s="219"/>
      <c r="E670" s="2"/>
      <c r="F670" s="2"/>
      <c r="G670" s="4"/>
      <c r="H670" s="4"/>
      <c r="I670" s="4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19"/>
      <c r="D671" s="219"/>
      <c r="E671" s="2"/>
      <c r="F671" s="2"/>
      <c r="G671" s="4"/>
      <c r="H671" s="4"/>
      <c r="I671" s="4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19"/>
      <c r="D672" s="219"/>
      <c r="E672" s="2"/>
      <c r="F672" s="2"/>
      <c r="G672" s="4"/>
      <c r="H672" s="4"/>
      <c r="I672" s="4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19"/>
      <c r="D673" s="219"/>
      <c r="E673" s="2"/>
      <c r="F673" s="2"/>
      <c r="G673" s="4"/>
      <c r="H673" s="4"/>
      <c r="I673" s="4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19"/>
      <c r="D674" s="219"/>
      <c r="E674" s="2"/>
      <c r="F674" s="2"/>
      <c r="G674" s="4"/>
      <c r="H674" s="4"/>
      <c r="I674" s="4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19"/>
      <c r="D675" s="219"/>
      <c r="E675" s="2"/>
      <c r="F675" s="2"/>
      <c r="G675" s="4"/>
      <c r="H675" s="4"/>
      <c r="I675" s="4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19"/>
      <c r="D676" s="219"/>
      <c r="E676" s="2"/>
      <c r="F676" s="2"/>
      <c r="G676" s="4"/>
      <c r="H676" s="4"/>
      <c r="I676" s="4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19"/>
      <c r="D677" s="219"/>
      <c r="E677" s="2"/>
      <c r="F677" s="2"/>
      <c r="G677" s="4"/>
      <c r="H677" s="4"/>
      <c r="I677" s="4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19"/>
      <c r="D678" s="219"/>
      <c r="E678" s="2"/>
      <c r="F678" s="2"/>
      <c r="G678" s="4"/>
      <c r="H678" s="4"/>
      <c r="I678" s="4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19"/>
      <c r="D679" s="219"/>
      <c r="E679" s="2"/>
      <c r="F679" s="2"/>
      <c r="G679" s="4"/>
      <c r="H679" s="4"/>
      <c r="I679" s="4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19"/>
      <c r="D680" s="219"/>
      <c r="E680" s="2"/>
      <c r="F680" s="2"/>
      <c r="G680" s="4"/>
      <c r="H680" s="4"/>
      <c r="I680" s="4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19"/>
      <c r="D681" s="219"/>
      <c r="E681" s="2"/>
      <c r="F681" s="2"/>
      <c r="G681" s="4"/>
      <c r="H681" s="4"/>
      <c r="I681" s="4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19"/>
      <c r="D682" s="219"/>
      <c r="E682" s="2"/>
      <c r="F682" s="2"/>
      <c r="G682" s="4"/>
      <c r="H682" s="4"/>
      <c r="I682" s="4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19"/>
      <c r="D683" s="219"/>
      <c r="E683" s="2"/>
      <c r="F683" s="2"/>
      <c r="G683" s="4"/>
      <c r="H683" s="4"/>
      <c r="I683" s="4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19"/>
      <c r="D684" s="219"/>
      <c r="E684" s="2"/>
      <c r="F684" s="2"/>
      <c r="G684" s="4"/>
      <c r="H684" s="4"/>
      <c r="I684" s="4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19"/>
      <c r="D685" s="219"/>
      <c r="E685" s="2"/>
      <c r="F685" s="2"/>
      <c r="G685" s="4"/>
      <c r="H685" s="4"/>
      <c r="I685" s="4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19"/>
      <c r="D686" s="219"/>
      <c r="E686" s="2"/>
      <c r="F686" s="2"/>
      <c r="G686" s="4"/>
      <c r="H686" s="4"/>
      <c r="I686" s="4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19"/>
      <c r="D687" s="219"/>
      <c r="E687" s="2"/>
      <c r="F687" s="2"/>
      <c r="G687" s="4"/>
      <c r="H687" s="4"/>
      <c r="I687" s="4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19"/>
      <c r="D688" s="219"/>
      <c r="E688" s="2"/>
      <c r="F688" s="2"/>
      <c r="G688" s="4"/>
      <c r="H688" s="4"/>
      <c r="I688" s="4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19"/>
      <c r="D689" s="219"/>
      <c r="E689" s="2"/>
      <c r="F689" s="2"/>
      <c r="G689" s="4"/>
      <c r="H689" s="4"/>
      <c r="I689" s="4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19"/>
      <c r="D690" s="219"/>
      <c r="E690" s="2"/>
      <c r="F690" s="2"/>
      <c r="G690" s="4"/>
      <c r="H690" s="4"/>
      <c r="I690" s="4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19"/>
      <c r="D691" s="219"/>
      <c r="E691" s="2"/>
      <c r="F691" s="2"/>
      <c r="G691" s="4"/>
      <c r="H691" s="4"/>
      <c r="I691" s="4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19"/>
      <c r="D692" s="219"/>
      <c r="E692" s="2"/>
      <c r="F692" s="2"/>
      <c r="G692" s="4"/>
      <c r="H692" s="4"/>
      <c r="I692" s="4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19"/>
      <c r="D693" s="219"/>
      <c r="E693" s="2"/>
      <c r="F693" s="2"/>
      <c r="G693" s="4"/>
      <c r="H693" s="4"/>
      <c r="I693" s="4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19"/>
      <c r="D694" s="219"/>
      <c r="E694" s="2"/>
      <c r="F694" s="2"/>
      <c r="G694" s="4"/>
      <c r="H694" s="4"/>
      <c r="I694" s="4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19"/>
      <c r="D695" s="219"/>
      <c r="E695" s="2"/>
      <c r="F695" s="2"/>
      <c r="G695" s="4"/>
      <c r="H695" s="4"/>
      <c r="I695" s="4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19"/>
      <c r="D696" s="219"/>
      <c r="E696" s="2"/>
      <c r="F696" s="2"/>
      <c r="G696" s="4"/>
      <c r="H696" s="4"/>
      <c r="I696" s="4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19"/>
      <c r="D697" s="219"/>
      <c r="E697" s="2"/>
      <c r="F697" s="2"/>
      <c r="G697" s="4"/>
      <c r="H697" s="4"/>
      <c r="I697" s="4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19"/>
      <c r="D698" s="219"/>
      <c r="E698" s="2"/>
      <c r="F698" s="2"/>
      <c r="G698" s="4"/>
      <c r="H698" s="4"/>
      <c r="I698" s="4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19"/>
      <c r="D699" s="219"/>
      <c r="E699" s="2"/>
      <c r="F699" s="2"/>
      <c r="G699" s="4"/>
      <c r="H699" s="4"/>
      <c r="I699" s="4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19"/>
      <c r="D700" s="219"/>
      <c r="E700" s="2"/>
      <c r="F700" s="2"/>
      <c r="G700" s="4"/>
      <c r="H700" s="4"/>
      <c r="I700" s="4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19"/>
      <c r="D701" s="219"/>
      <c r="E701" s="2"/>
      <c r="F701" s="2"/>
      <c r="G701" s="4"/>
      <c r="H701" s="4"/>
      <c r="I701" s="4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19"/>
      <c r="D702" s="219"/>
      <c r="E702" s="2"/>
      <c r="F702" s="2"/>
      <c r="G702" s="4"/>
      <c r="H702" s="4"/>
      <c r="I702" s="4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19"/>
      <c r="D703" s="219"/>
      <c r="E703" s="2"/>
      <c r="F703" s="2"/>
      <c r="G703" s="4"/>
      <c r="H703" s="4"/>
      <c r="I703" s="4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19"/>
      <c r="D704" s="219"/>
      <c r="E704" s="2"/>
      <c r="F704" s="2"/>
      <c r="G704" s="4"/>
      <c r="H704" s="4"/>
      <c r="I704" s="4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19"/>
      <c r="D705" s="219"/>
      <c r="E705" s="2"/>
      <c r="F705" s="2"/>
      <c r="G705" s="4"/>
      <c r="H705" s="4"/>
      <c r="I705" s="4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19"/>
      <c r="D706" s="219"/>
      <c r="E706" s="2"/>
      <c r="F706" s="2"/>
      <c r="G706" s="4"/>
      <c r="H706" s="4"/>
      <c r="I706" s="4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19"/>
      <c r="D707" s="219"/>
      <c r="E707" s="2"/>
      <c r="F707" s="2"/>
      <c r="G707" s="4"/>
      <c r="H707" s="4"/>
      <c r="I707" s="4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19"/>
      <c r="D708" s="219"/>
      <c r="E708" s="2"/>
      <c r="F708" s="2"/>
      <c r="G708" s="4"/>
      <c r="H708" s="4"/>
      <c r="I708" s="4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19"/>
      <c r="D709" s="219"/>
      <c r="E709" s="2"/>
      <c r="F709" s="2"/>
      <c r="G709" s="4"/>
      <c r="H709" s="4"/>
      <c r="I709" s="4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19"/>
      <c r="D710" s="219"/>
      <c r="E710" s="2"/>
      <c r="F710" s="2"/>
      <c r="G710" s="4"/>
      <c r="H710" s="4"/>
      <c r="I710" s="4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19"/>
      <c r="D711" s="219"/>
      <c r="E711" s="2"/>
      <c r="F711" s="2"/>
      <c r="G711" s="4"/>
      <c r="H711" s="4"/>
      <c r="I711" s="4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19"/>
      <c r="D712" s="219"/>
      <c r="E712" s="2"/>
      <c r="F712" s="2"/>
      <c r="G712" s="4"/>
      <c r="H712" s="4"/>
      <c r="I712" s="4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19"/>
      <c r="D713" s="219"/>
      <c r="E713" s="2"/>
      <c r="F713" s="2"/>
      <c r="G713" s="4"/>
      <c r="H713" s="4"/>
      <c r="I713" s="4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19"/>
      <c r="D714" s="219"/>
      <c r="E714" s="2"/>
      <c r="F714" s="2"/>
      <c r="G714" s="4"/>
      <c r="H714" s="4"/>
      <c r="I714" s="4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19"/>
      <c r="D715" s="219"/>
      <c r="E715" s="2"/>
      <c r="F715" s="2"/>
      <c r="G715" s="4"/>
      <c r="H715" s="4"/>
      <c r="I715" s="4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19"/>
      <c r="D716" s="219"/>
      <c r="E716" s="2"/>
      <c r="F716" s="2"/>
      <c r="G716" s="4"/>
      <c r="H716" s="4"/>
      <c r="I716" s="4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19"/>
      <c r="D717" s="219"/>
      <c r="E717" s="2"/>
      <c r="F717" s="2"/>
      <c r="G717" s="4"/>
      <c r="H717" s="4"/>
      <c r="I717" s="4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19"/>
      <c r="D718" s="219"/>
      <c r="E718" s="2"/>
      <c r="F718" s="2"/>
      <c r="G718" s="4"/>
      <c r="H718" s="4"/>
      <c r="I718" s="4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19"/>
      <c r="D719" s="219"/>
      <c r="E719" s="2"/>
      <c r="F719" s="2"/>
      <c r="G719" s="4"/>
      <c r="H719" s="4"/>
      <c r="I719" s="4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19"/>
      <c r="D720" s="219"/>
      <c r="E720" s="2"/>
      <c r="F720" s="2"/>
      <c r="G720" s="4"/>
      <c r="H720" s="4"/>
      <c r="I720" s="4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19"/>
      <c r="D721" s="219"/>
      <c r="E721" s="2"/>
      <c r="F721" s="2"/>
      <c r="G721" s="4"/>
      <c r="H721" s="4"/>
      <c r="I721" s="4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19"/>
      <c r="D722" s="219"/>
      <c r="E722" s="2"/>
      <c r="F722" s="2"/>
      <c r="G722" s="4"/>
      <c r="H722" s="4"/>
      <c r="I722" s="4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19"/>
      <c r="D723" s="219"/>
      <c r="E723" s="2"/>
      <c r="F723" s="2"/>
      <c r="G723" s="4"/>
      <c r="H723" s="4"/>
      <c r="I723" s="4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19"/>
      <c r="D724" s="219"/>
      <c r="E724" s="2"/>
      <c r="F724" s="2"/>
      <c r="G724" s="4"/>
      <c r="H724" s="4"/>
      <c r="I724" s="4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19"/>
      <c r="D725" s="219"/>
      <c r="E725" s="2"/>
      <c r="F725" s="2"/>
      <c r="G725" s="4"/>
      <c r="H725" s="4"/>
      <c r="I725" s="4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19"/>
      <c r="D726" s="219"/>
      <c r="E726" s="2"/>
      <c r="F726" s="2"/>
      <c r="G726" s="4"/>
      <c r="H726" s="4"/>
      <c r="I726" s="4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19"/>
      <c r="D727" s="219"/>
      <c r="E727" s="2"/>
      <c r="F727" s="2"/>
      <c r="G727" s="4"/>
      <c r="H727" s="4"/>
      <c r="I727" s="4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19"/>
      <c r="D728" s="219"/>
      <c r="E728" s="2"/>
      <c r="F728" s="2"/>
      <c r="G728" s="4"/>
      <c r="H728" s="4"/>
      <c r="I728" s="4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19"/>
      <c r="D729" s="219"/>
      <c r="E729" s="2"/>
      <c r="F729" s="2"/>
      <c r="G729" s="4"/>
      <c r="H729" s="4"/>
      <c r="I729" s="4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19"/>
      <c r="D730" s="219"/>
      <c r="E730" s="2"/>
      <c r="F730" s="2"/>
      <c r="G730" s="4"/>
      <c r="H730" s="4"/>
      <c r="I730" s="4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19"/>
      <c r="D731" s="219"/>
      <c r="E731" s="2"/>
      <c r="F731" s="2"/>
      <c r="G731" s="4"/>
      <c r="H731" s="4"/>
      <c r="I731" s="4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19"/>
      <c r="D732" s="219"/>
      <c r="E732" s="2"/>
      <c r="F732" s="2"/>
      <c r="G732" s="4"/>
      <c r="H732" s="4"/>
      <c r="I732" s="4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19"/>
      <c r="D733" s="219"/>
      <c r="E733" s="2"/>
      <c r="F733" s="2"/>
      <c r="G733" s="4"/>
      <c r="H733" s="4"/>
      <c r="I733" s="4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19"/>
      <c r="D734" s="219"/>
      <c r="E734" s="2"/>
      <c r="F734" s="2"/>
      <c r="G734" s="4"/>
      <c r="H734" s="4"/>
      <c r="I734" s="4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19"/>
      <c r="D735" s="219"/>
      <c r="E735" s="2"/>
      <c r="F735" s="2"/>
      <c r="G735" s="4"/>
      <c r="H735" s="4"/>
      <c r="I735" s="4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19"/>
      <c r="D736" s="219"/>
      <c r="E736" s="2"/>
      <c r="F736" s="2"/>
      <c r="G736" s="4"/>
      <c r="H736" s="4"/>
      <c r="I736" s="4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19"/>
      <c r="D737" s="219"/>
      <c r="E737" s="2"/>
      <c r="F737" s="2"/>
      <c r="G737" s="4"/>
      <c r="H737" s="4"/>
      <c r="I737" s="4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19"/>
      <c r="D738" s="219"/>
      <c r="E738" s="2"/>
      <c r="F738" s="2"/>
      <c r="G738" s="4"/>
      <c r="H738" s="4"/>
      <c r="I738" s="4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19"/>
      <c r="D739" s="219"/>
      <c r="E739" s="2"/>
      <c r="F739" s="2"/>
      <c r="G739" s="4"/>
      <c r="H739" s="4"/>
      <c r="I739" s="4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19"/>
      <c r="D740" s="219"/>
      <c r="E740" s="2"/>
      <c r="F740" s="2"/>
      <c r="G740" s="4"/>
      <c r="H740" s="4"/>
      <c r="I740" s="4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19"/>
      <c r="D741" s="219"/>
      <c r="E741" s="2"/>
      <c r="F741" s="2"/>
      <c r="G741" s="4"/>
      <c r="H741" s="4"/>
      <c r="I741" s="4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19"/>
      <c r="D742" s="219"/>
      <c r="E742" s="2"/>
      <c r="F742" s="2"/>
      <c r="G742" s="4"/>
      <c r="H742" s="4"/>
      <c r="I742" s="4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19"/>
      <c r="D743" s="219"/>
      <c r="E743" s="2"/>
      <c r="F743" s="2"/>
      <c r="G743" s="4"/>
      <c r="H743" s="4"/>
      <c r="I743" s="4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19"/>
      <c r="D744" s="219"/>
      <c r="E744" s="2"/>
      <c r="F744" s="2"/>
      <c r="G744" s="4"/>
      <c r="H744" s="4"/>
      <c r="I744" s="4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19"/>
      <c r="D745" s="219"/>
      <c r="E745" s="2"/>
      <c r="F745" s="2"/>
      <c r="G745" s="4"/>
      <c r="H745" s="4"/>
      <c r="I745" s="4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19"/>
      <c r="D746" s="219"/>
      <c r="E746" s="2"/>
      <c r="F746" s="2"/>
      <c r="G746" s="4"/>
      <c r="H746" s="4"/>
      <c r="I746" s="4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19"/>
      <c r="D747" s="219"/>
      <c r="E747" s="2"/>
      <c r="F747" s="2"/>
      <c r="G747" s="4"/>
      <c r="H747" s="4"/>
      <c r="I747" s="4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19"/>
      <c r="D748" s="219"/>
      <c r="E748" s="2"/>
      <c r="F748" s="2"/>
      <c r="G748" s="4"/>
      <c r="H748" s="4"/>
      <c r="I748" s="4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19"/>
      <c r="D749" s="219"/>
      <c r="E749" s="2"/>
      <c r="F749" s="2"/>
      <c r="G749" s="4"/>
      <c r="H749" s="4"/>
      <c r="I749" s="4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19"/>
      <c r="D750" s="219"/>
      <c r="E750" s="2"/>
      <c r="F750" s="2"/>
      <c r="G750" s="4"/>
      <c r="H750" s="4"/>
      <c r="I750" s="4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19"/>
      <c r="D751" s="219"/>
      <c r="E751" s="2"/>
      <c r="F751" s="2"/>
      <c r="G751" s="4"/>
      <c r="H751" s="4"/>
      <c r="I751" s="4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19"/>
      <c r="D752" s="219"/>
      <c r="E752" s="2"/>
      <c r="F752" s="2"/>
      <c r="G752" s="4"/>
      <c r="H752" s="4"/>
      <c r="I752" s="4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19"/>
      <c r="D753" s="219"/>
      <c r="E753" s="2"/>
      <c r="F753" s="2"/>
      <c r="G753" s="4"/>
      <c r="H753" s="4"/>
      <c r="I753" s="4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19"/>
      <c r="D754" s="219"/>
      <c r="E754" s="2"/>
      <c r="F754" s="2"/>
      <c r="G754" s="4"/>
      <c r="H754" s="4"/>
      <c r="I754" s="4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19"/>
      <c r="D755" s="219"/>
      <c r="E755" s="2"/>
      <c r="F755" s="2"/>
      <c r="G755" s="4"/>
      <c r="H755" s="4"/>
      <c r="I755" s="4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19"/>
      <c r="D756" s="219"/>
      <c r="E756" s="2"/>
      <c r="F756" s="2"/>
      <c r="G756" s="4"/>
      <c r="H756" s="4"/>
      <c r="I756" s="4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19"/>
      <c r="D757" s="219"/>
      <c r="E757" s="2"/>
      <c r="F757" s="2"/>
      <c r="G757" s="4"/>
      <c r="H757" s="4"/>
      <c r="I757" s="4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19"/>
      <c r="D758" s="219"/>
      <c r="E758" s="2"/>
      <c r="F758" s="2"/>
      <c r="G758" s="4"/>
      <c r="H758" s="4"/>
      <c r="I758" s="4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19"/>
      <c r="D759" s="219"/>
      <c r="E759" s="2"/>
      <c r="F759" s="2"/>
      <c r="G759" s="4"/>
      <c r="H759" s="4"/>
      <c r="I759" s="4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19"/>
      <c r="D760" s="219"/>
      <c r="E760" s="2"/>
      <c r="F760" s="2"/>
      <c r="G760" s="4"/>
      <c r="H760" s="4"/>
      <c r="I760" s="4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19"/>
      <c r="D761" s="219"/>
      <c r="E761" s="2"/>
      <c r="F761" s="2"/>
      <c r="G761" s="4"/>
      <c r="H761" s="4"/>
      <c r="I761" s="4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19"/>
      <c r="D762" s="219"/>
      <c r="E762" s="2"/>
      <c r="F762" s="2"/>
      <c r="G762" s="4"/>
      <c r="H762" s="4"/>
      <c r="I762" s="4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19"/>
      <c r="D763" s="219"/>
      <c r="E763" s="2"/>
      <c r="F763" s="2"/>
      <c r="G763" s="4"/>
      <c r="H763" s="4"/>
      <c r="I763" s="4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19"/>
      <c r="D764" s="219"/>
      <c r="E764" s="2"/>
      <c r="F764" s="2"/>
      <c r="G764" s="4"/>
      <c r="H764" s="4"/>
      <c r="I764" s="4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19"/>
      <c r="D765" s="219"/>
      <c r="E765" s="2"/>
      <c r="F765" s="2"/>
      <c r="G765" s="4"/>
      <c r="H765" s="4"/>
      <c r="I765" s="4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19"/>
      <c r="D766" s="219"/>
      <c r="E766" s="2"/>
      <c r="F766" s="2"/>
      <c r="G766" s="4"/>
      <c r="H766" s="4"/>
      <c r="I766" s="4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19"/>
      <c r="D767" s="219"/>
      <c r="E767" s="2"/>
      <c r="F767" s="2"/>
      <c r="G767" s="4"/>
      <c r="H767" s="4"/>
      <c r="I767" s="4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19"/>
      <c r="D768" s="219"/>
      <c r="E768" s="2"/>
      <c r="F768" s="2"/>
      <c r="G768" s="4"/>
      <c r="H768" s="4"/>
      <c r="I768" s="4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19"/>
      <c r="D769" s="219"/>
      <c r="E769" s="2"/>
      <c r="F769" s="2"/>
      <c r="G769" s="4"/>
      <c r="H769" s="4"/>
      <c r="I769" s="4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19"/>
      <c r="D770" s="219"/>
      <c r="E770" s="2"/>
      <c r="F770" s="2"/>
      <c r="G770" s="4"/>
      <c r="H770" s="4"/>
      <c r="I770" s="4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19"/>
      <c r="D771" s="219"/>
      <c r="E771" s="2"/>
      <c r="F771" s="2"/>
      <c r="G771" s="4"/>
      <c r="H771" s="4"/>
      <c r="I771" s="4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19"/>
      <c r="D772" s="219"/>
      <c r="E772" s="2"/>
      <c r="F772" s="2"/>
      <c r="G772" s="4"/>
      <c r="H772" s="4"/>
      <c r="I772" s="4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19"/>
      <c r="D773" s="219"/>
      <c r="E773" s="2"/>
      <c r="F773" s="2"/>
      <c r="G773" s="4"/>
      <c r="H773" s="4"/>
      <c r="I773" s="4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19"/>
      <c r="D774" s="219"/>
      <c r="E774" s="2"/>
      <c r="F774" s="2"/>
      <c r="G774" s="4"/>
      <c r="H774" s="4"/>
      <c r="I774" s="4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19"/>
      <c r="D775" s="219"/>
      <c r="E775" s="2"/>
      <c r="F775" s="2"/>
      <c r="G775" s="4"/>
      <c r="H775" s="4"/>
      <c r="I775" s="4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19"/>
      <c r="D776" s="219"/>
      <c r="E776" s="2"/>
      <c r="F776" s="2"/>
      <c r="G776" s="4"/>
      <c r="H776" s="4"/>
      <c r="I776" s="4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19"/>
      <c r="D777" s="219"/>
      <c r="E777" s="2"/>
      <c r="F777" s="2"/>
      <c r="G777" s="4"/>
      <c r="H777" s="4"/>
      <c r="I777" s="4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19"/>
      <c r="D778" s="219"/>
      <c r="E778" s="2"/>
      <c r="F778" s="2"/>
      <c r="G778" s="4"/>
      <c r="H778" s="4"/>
      <c r="I778" s="4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19"/>
      <c r="D779" s="219"/>
      <c r="E779" s="2"/>
      <c r="F779" s="2"/>
      <c r="G779" s="4"/>
      <c r="H779" s="4"/>
      <c r="I779" s="4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19"/>
      <c r="D780" s="219"/>
      <c r="E780" s="2"/>
      <c r="F780" s="2"/>
      <c r="G780" s="4"/>
      <c r="H780" s="4"/>
      <c r="I780" s="4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19"/>
      <c r="D781" s="219"/>
      <c r="E781" s="2"/>
      <c r="F781" s="2"/>
      <c r="G781" s="4"/>
      <c r="H781" s="4"/>
      <c r="I781" s="4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19"/>
      <c r="D782" s="219"/>
      <c r="E782" s="2"/>
      <c r="F782" s="2"/>
      <c r="G782" s="4"/>
      <c r="H782" s="4"/>
      <c r="I782" s="4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19"/>
      <c r="D783" s="219"/>
      <c r="E783" s="2"/>
      <c r="F783" s="2"/>
      <c r="G783" s="4"/>
      <c r="H783" s="4"/>
      <c r="I783" s="4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19"/>
      <c r="D784" s="219"/>
      <c r="E784" s="2"/>
      <c r="F784" s="2"/>
      <c r="G784" s="4"/>
      <c r="H784" s="4"/>
      <c r="I784" s="4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19"/>
      <c r="D785" s="219"/>
      <c r="E785" s="2"/>
      <c r="F785" s="2"/>
      <c r="G785" s="4"/>
      <c r="H785" s="4"/>
      <c r="I785" s="4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19"/>
      <c r="D786" s="219"/>
      <c r="E786" s="2"/>
      <c r="F786" s="2"/>
      <c r="G786" s="4"/>
      <c r="H786" s="4"/>
      <c r="I786" s="4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19"/>
      <c r="D787" s="219"/>
      <c r="E787" s="2"/>
      <c r="F787" s="2"/>
      <c r="G787" s="4"/>
      <c r="H787" s="4"/>
      <c r="I787" s="4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19"/>
      <c r="D788" s="219"/>
      <c r="E788" s="2"/>
      <c r="F788" s="2"/>
      <c r="G788" s="4"/>
      <c r="H788" s="4"/>
      <c r="I788" s="4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19"/>
      <c r="D789" s="219"/>
      <c r="E789" s="2"/>
      <c r="F789" s="2"/>
      <c r="G789" s="4"/>
      <c r="H789" s="4"/>
      <c r="I789" s="4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19"/>
      <c r="D790" s="219"/>
      <c r="E790" s="2"/>
      <c r="F790" s="2"/>
      <c r="G790" s="4"/>
      <c r="H790" s="4"/>
      <c r="I790" s="4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19"/>
      <c r="D791" s="219"/>
      <c r="E791" s="2"/>
      <c r="F791" s="2"/>
      <c r="G791" s="4"/>
      <c r="H791" s="4"/>
      <c r="I791" s="4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19"/>
      <c r="D792" s="219"/>
      <c r="E792" s="2"/>
      <c r="F792" s="2"/>
      <c r="G792" s="4"/>
      <c r="H792" s="4"/>
      <c r="I792" s="4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19"/>
      <c r="D793" s="219"/>
      <c r="E793" s="2"/>
      <c r="F793" s="2"/>
      <c r="G793" s="4"/>
      <c r="H793" s="4"/>
      <c r="I793" s="4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19"/>
      <c r="D794" s="219"/>
      <c r="E794" s="2"/>
      <c r="F794" s="2"/>
      <c r="G794" s="4"/>
      <c r="H794" s="4"/>
      <c r="I794" s="4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19"/>
      <c r="D795" s="219"/>
      <c r="E795" s="2"/>
      <c r="F795" s="2"/>
      <c r="G795" s="4"/>
      <c r="H795" s="4"/>
      <c r="I795" s="4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19"/>
      <c r="D796" s="219"/>
      <c r="E796" s="2"/>
      <c r="F796" s="2"/>
      <c r="G796" s="4"/>
      <c r="H796" s="4"/>
      <c r="I796" s="4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19"/>
      <c r="D797" s="219"/>
      <c r="E797" s="2"/>
      <c r="F797" s="2"/>
      <c r="G797" s="4"/>
      <c r="H797" s="4"/>
      <c r="I797" s="4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19"/>
      <c r="D798" s="219"/>
      <c r="E798" s="2"/>
      <c r="F798" s="2"/>
      <c r="G798" s="4"/>
      <c r="H798" s="4"/>
      <c r="I798" s="4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19"/>
      <c r="D799" s="219"/>
      <c r="E799" s="2"/>
      <c r="F799" s="2"/>
      <c r="G799" s="4"/>
      <c r="H799" s="4"/>
      <c r="I799" s="4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19"/>
      <c r="D800" s="219"/>
      <c r="E800" s="2"/>
      <c r="F800" s="2"/>
      <c r="G800" s="4"/>
      <c r="H800" s="4"/>
      <c r="I800" s="4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19"/>
      <c r="D801" s="219"/>
      <c r="E801" s="2"/>
      <c r="F801" s="2"/>
      <c r="G801" s="4"/>
      <c r="H801" s="4"/>
      <c r="I801" s="4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19"/>
      <c r="D802" s="219"/>
      <c r="E802" s="2"/>
      <c r="F802" s="2"/>
      <c r="G802" s="4"/>
      <c r="H802" s="4"/>
      <c r="I802" s="4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19"/>
      <c r="D803" s="219"/>
      <c r="E803" s="2"/>
      <c r="F803" s="2"/>
      <c r="G803" s="4"/>
      <c r="H803" s="4"/>
      <c r="I803" s="4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19"/>
      <c r="D804" s="219"/>
      <c r="E804" s="2"/>
      <c r="F804" s="2"/>
      <c r="G804" s="4"/>
      <c r="H804" s="4"/>
      <c r="I804" s="4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19"/>
      <c r="D805" s="219"/>
      <c r="E805" s="2"/>
      <c r="F805" s="2"/>
      <c r="G805" s="4"/>
      <c r="H805" s="4"/>
      <c r="I805" s="4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19"/>
      <c r="D806" s="219"/>
      <c r="E806" s="2"/>
      <c r="F806" s="2"/>
      <c r="G806" s="4"/>
      <c r="H806" s="4"/>
      <c r="I806" s="4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19"/>
      <c r="D807" s="219"/>
      <c r="E807" s="2"/>
      <c r="F807" s="2"/>
      <c r="G807" s="4"/>
      <c r="H807" s="4"/>
      <c r="I807" s="4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19"/>
      <c r="D808" s="219"/>
      <c r="E808" s="2"/>
      <c r="F808" s="2"/>
      <c r="G808" s="4"/>
      <c r="H808" s="4"/>
      <c r="I808" s="4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19"/>
      <c r="D809" s="219"/>
      <c r="E809" s="2"/>
      <c r="F809" s="2"/>
      <c r="G809" s="4"/>
      <c r="H809" s="4"/>
      <c r="I809" s="4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19"/>
      <c r="D810" s="219"/>
      <c r="E810" s="2"/>
      <c r="F810" s="2"/>
      <c r="G810" s="4"/>
      <c r="H810" s="4"/>
      <c r="I810" s="4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19"/>
      <c r="D811" s="219"/>
      <c r="E811" s="2"/>
      <c r="F811" s="2"/>
      <c r="G811" s="4"/>
      <c r="H811" s="4"/>
      <c r="I811" s="4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19"/>
      <c r="D812" s="219"/>
      <c r="E812" s="2"/>
      <c r="F812" s="2"/>
      <c r="G812" s="4"/>
      <c r="H812" s="4"/>
      <c r="I812" s="4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19"/>
      <c r="D813" s="219"/>
      <c r="E813" s="2"/>
      <c r="F813" s="2"/>
      <c r="G813" s="4"/>
      <c r="H813" s="4"/>
      <c r="I813" s="4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19"/>
      <c r="D814" s="219"/>
      <c r="E814" s="2"/>
      <c r="F814" s="2"/>
      <c r="G814" s="4"/>
      <c r="H814" s="4"/>
      <c r="I814" s="4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19"/>
      <c r="D815" s="219"/>
      <c r="E815" s="2"/>
      <c r="F815" s="2"/>
      <c r="G815" s="4"/>
      <c r="H815" s="4"/>
      <c r="I815" s="4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19"/>
      <c r="D816" s="219"/>
      <c r="E816" s="2"/>
      <c r="F816" s="2"/>
      <c r="G816" s="4"/>
      <c r="H816" s="4"/>
      <c r="I816" s="4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19"/>
      <c r="D817" s="219"/>
      <c r="E817" s="2"/>
      <c r="F817" s="2"/>
      <c r="G817" s="4"/>
      <c r="H817" s="4"/>
      <c r="I817" s="4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19"/>
      <c r="D818" s="219"/>
      <c r="E818" s="2"/>
      <c r="F818" s="2"/>
      <c r="G818" s="4"/>
      <c r="H818" s="4"/>
      <c r="I818" s="4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19"/>
      <c r="D819" s="219"/>
      <c r="E819" s="2"/>
      <c r="F819" s="2"/>
      <c r="G819" s="4"/>
      <c r="H819" s="4"/>
      <c r="I819" s="4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19"/>
      <c r="D820" s="219"/>
      <c r="E820" s="2"/>
      <c r="F820" s="2"/>
      <c r="G820" s="4"/>
      <c r="H820" s="4"/>
      <c r="I820" s="4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19"/>
      <c r="D821" s="219"/>
      <c r="E821" s="2"/>
      <c r="F821" s="2"/>
      <c r="G821" s="4"/>
      <c r="H821" s="4"/>
      <c r="I821" s="4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19"/>
      <c r="D822" s="219"/>
      <c r="E822" s="2"/>
      <c r="F822" s="2"/>
      <c r="G822" s="4"/>
      <c r="H822" s="4"/>
      <c r="I822" s="4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19"/>
      <c r="D823" s="219"/>
      <c r="E823" s="2"/>
      <c r="F823" s="2"/>
      <c r="G823" s="4"/>
      <c r="H823" s="4"/>
      <c r="I823" s="4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19"/>
      <c r="D824" s="219"/>
      <c r="E824" s="2"/>
      <c r="F824" s="2"/>
      <c r="G824" s="4"/>
      <c r="H824" s="4"/>
      <c r="I824" s="4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19"/>
      <c r="D825" s="219"/>
      <c r="E825" s="2"/>
      <c r="F825" s="2"/>
      <c r="G825" s="4"/>
      <c r="H825" s="4"/>
      <c r="I825" s="4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19"/>
      <c r="D826" s="219"/>
      <c r="E826" s="2"/>
      <c r="F826" s="2"/>
      <c r="G826" s="4"/>
      <c r="H826" s="4"/>
      <c r="I826" s="4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19"/>
      <c r="D827" s="219"/>
      <c r="E827" s="2"/>
      <c r="F827" s="2"/>
      <c r="G827" s="4"/>
      <c r="H827" s="4"/>
      <c r="I827" s="4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19"/>
      <c r="D828" s="219"/>
      <c r="E828" s="2"/>
      <c r="F828" s="2"/>
      <c r="G828" s="4"/>
      <c r="H828" s="4"/>
      <c r="I828" s="4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19"/>
      <c r="D829" s="219"/>
      <c r="E829" s="2"/>
      <c r="F829" s="2"/>
      <c r="G829" s="4"/>
      <c r="H829" s="4"/>
      <c r="I829" s="4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19"/>
      <c r="D830" s="219"/>
      <c r="E830" s="2"/>
      <c r="F830" s="2"/>
      <c r="G830" s="4"/>
      <c r="H830" s="4"/>
      <c r="I830" s="4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19"/>
      <c r="D831" s="219"/>
      <c r="E831" s="2"/>
      <c r="F831" s="2"/>
      <c r="G831" s="4"/>
      <c r="H831" s="4"/>
      <c r="I831" s="4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19"/>
      <c r="D832" s="219"/>
      <c r="E832" s="2"/>
      <c r="F832" s="2"/>
      <c r="G832" s="4"/>
      <c r="H832" s="4"/>
      <c r="I832" s="4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19"/>
      <c r="D833" s="219"/>
      <c r="E833" s="2"/>
      <c r="F833" s="2"/>
      <c r="G833" s="4"/>
      <c r="H833" s="4"/>
      <c r="I833" s="4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19"/>
      <c r="D834" s="219"/>
      <c r="E834" s="2"/>
      <c r="F834" s="2"/>
      <c r="G834" s="4"/>
      <c r="H834" s="4"/>
      <c r="I834" s="4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19"/>
      <c r="D835" s="219"/>
      <c r="E835" s="2"/>
      <c r="F835" s="2"/>
      <c r="G835" s="4"/>
      <c r="H835" s="4"/>
      <c r="I835" s="4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19"/>
      <c r="D836" s="219"/>
      <c r="E836" s="2"/>
      <c r="F836" s="2"/>
      <c r="G836" s="4"/>
      <c r="H836" s="4"/>
      <c r="I836" s="4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19"/>
      <c r="D837" s="219"/>
      <c r="E837" s="2"/>
      <c r="F837" s="2"/>
      <c r="G837" s="4"/>
      <c r="H837" s="4"/>
      <c r="I837" s="4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19"/>
      <c r="D838" s="219"/>
      <c r="E838" s="2"/>
      <c r="F838" s="2"/>
      <c r="G838" s="4"/>
      <c r="H838" s="4"/>
      <c r="I838" s="4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19"/>
      <c r="D839" s="219"/>
      <c r="E839" s="2"/>
      <c r="F839" s="2"/>
      <c r="G839" s="4"/>
      <c r="H839" s="4"/>
      <c r="I839" s="4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19"/>
      <c r="D840" s="219"/>
      <c r="E840" s="2"/>
      <c r="F840" s="2"/>
      <c r="G840" s="4"/>
      <c r="H840" s="4"/>
      <c r="I840" s="4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19"/>
      <c r="D841" s="219"/>
      <c r="E841" s="2"/>
      <c r="F841" s="2"/>
      <c r="G841" s="4"/>
      <c r="H841" s="4"/>
      <c r="I841" s="4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19"/>
      <c r="D842" s="219"/>
      <c r="E842" s="2"/>
      <c r="F842" s="2"/>
      <c r="G842" s="4"/>
      <c r="H842" s="4"/>
      <c r="I842" s="4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19"/>
      <c r="D843" s="219"/>
      <c r="E843" s="2"/>
      <c r="F843" s="2"/>
      <c r="G843" s="4"/>
      <c r="H843" s="4"/>
      <c r="I843" s="4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19"/>
      <c r="D844" s="219"/>
      <c r="E844" s="2"/>
      <c r="F844" s="2"/>
      <c r="G844" s="4"/>
      <c r="H844" s="4"/>
      <c r="I844" s="4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19"/>
      <c r="D845" s="219"/>
      <c r="E845" s="2"/>
      <c r="F845" s="2"/>
      <c r="G845" s="4"/>
      <c r="H845" s="4"/>
      <c r="I845" s="4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19"/>
      <c r="D846" s="219"/>
      <c r="E846" s="2"/>
      <c r="F846" s="2"/>
      <c r="G846" s="4"/>
      <c r="H846" s="4"/>
      <c r="I846" s="4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19"/>
      <c r="D847" s="219"/>
      <c r="E847" s="2"/>
      <c r="F847" s="2"/>
      <c r="G847" s="4"/>
      <c r="H847" s="4"/>
      <c r="I847" s="4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19"/>
      <c r="D848" s="219"/>
      <c r="E848" s="2"/>
      <c r="F848" s="2"/>
      <c r="G848" s="4"/>
      <c r="H848" s="4"/>
      <c r="I848" s="4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19"/>
      <c r="D849" s="219"/>
      <c r="E849" s="2"/>
      <c r="F849" s="2"/>
      <c r="G849" s="4"/>
      <c r="H849" s="4"/>
      <c r="I849" s="4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19"/>
      <c r="D850" s="219"/>
      <c r="E850" s="2"/>
      <c r="F850" s="2"/>
      <c r="G850" s="4"/>
      <c r="H850" s="4"/>
      <c r="I850" s="4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19"/>
      <c r="D851" s="219"/>
      <c r="E851" s="2"/>
      <c r="F851" s="2"/>
      <c r="G851" s="4"/>
      <c r="H851" s="4"/>
      <c r="I851" s="4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19"/>
      <c r="D852" s="219"/>
      <c r="E852" s="2"/>
      <c r="F852" s="2"/>
      <c r="G852" s="4"/>
      <c r="H852" s="4"/>
      <c r="I852" s="4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19"/>
      <c r="D853" s="219"/>
      <c r="E853" s="2"/>
      <c r="F853" s="2"/>
      <c r="G853" s="4"/>
      <c r="H853" s="4"/>
      <c r="I853" s="4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19"/>
      <c r="D854" s="219"/>
      <c r="E854" s="2"/>
      <c r="F854" s="2"/>
      <c r="G854" s="4"/>
      <c r="H854" s="4"/>
      <c r="I854" s="4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19"/>
      <c r="D855" s="219"/>
      <c r="E855" s="2"/>
      <c r="F855" s="2"/>
      <c r="G855" s="4"/>
      <c r="H855" s="4"/>
      <c r="I855" s="4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19"/>
      <c r="D856" s="219"/>
      <c r="E856" s="2"/>
      <c r="F856" s="2"/>
      <c r="G856" s="4"/>
      <c r="H856" s="4"/>
      <c r="I856" s="4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19"/>
      <c r="D857" s="219"/>
      <c r="E857" s="2"/>
      <c r="F857" s="2"/>
      <c r="G857" s="4"/>
      <c r="H857" s="4"/>
      <c r="I857" s="4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19"/>
      <c r="D858" s="219"/>
      <c r="E858" s="2"/>
      <c r="F858" s="2"/>
      <c r="G858" s="4"/>
      <c r="H858" s="4"/>
      <c r="I858" s="4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19"/>
      <c r="D859" s="219"/>
      <c r="E859" s="2"/>
      <c r="F859" s="2"/>
      <c r="G859" s="4"/>
      <c r="H859" s="4"/>
      <c r="I859" s="4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19"/>
      <c r="D860" s="219"/>
      <c r="E860" s="2"/>
      <c r="F860" s="2"/>
      <c r="G860" s="4"/>
      <c r="H860" s="4"/>
      <c r="I860" s="4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19"/>
      <c r="D861" s="219"/>
      <c r="E861" s="2"/>
      <c r="F861" s="2"/>
      <c r="G861" s="4"/>
      <c r="H861" s="4"/>
      <c r="I861" s="4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19"/>
      <c r="D862" s="219"/>
      <c r="E862" s="2"/>
      <c r="F862" s="2"/>
      <c r="G862" s="4"/>
      <c r="H862" s="4"/>
      <c r="I862" s="4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19"/>
      <c r="D863" s="219"/>
      <c r="E863" s="2"/>
      <c r="F863" s="2"/>
      <c r="G863" s="4"/>
      <c r="H863" s="4"/>
      <c r="I863" s="4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19"/>
      <c r="D864" s="219"/>
      <c r="E864" s="2"/>
      <c r="F864" s="2"/>
      <c r="G864" s="4"/>
      <c r="H864" s="4"/>
      <c r="I864" s="4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19"/>
      <c r="D865" s="219"/>
      <c r="E865" s="2"/>
      <c r="F865" s="2"/>
      <c r="G865" s="4"/>
      <c r="H865" s="4"/>
      <c r="I865" s="4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19"/>
      <c r="D866" s="219"/>
      <c r="E866" s="2"/>
      <c r="F866" s="2"/>
      <c r="G866" s="4"/>
      <c r="H866" s="4"/>
      <c r="I866" s="4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19"/>
      <c r="D867" s="219"/>
      <c r="E867" s="2"/>
      <c r="F867" s="2"/>
      <c r="G867" s="4"/>
      <c r="H867" s="4"/>
      <c r="I867" s="4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19"/>
      <c r="D868" s="219"/>
      <c r="E868" s="2"/>
      <c r="F868" s="2"/>
      <c r="G868" s="4"/>
      <c r="H868" s="4"/>
      <c r="I868" s="4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19"/>
      <c r="D869" s="219"/>
      <c r="E869" s="2"/>
      <c r="F869" s="2"/>
      <c r="G869" s="4"/>
      <c r="H869" s="4"/>
      <c r="I869" s="4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19"/>
      <c r="D870" s="219"/>
      <c r="E870" s="2"/>
      <c r="F870" s="2"/>
      <c r="G870" s="4"/>
      <c r="H870" s="4"/>
      <c r="I870" s="4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19"/>
      <c r="D871" s="219"/>
      <c r="E871" s="2"/>
      <c r="F871" s="2"/>
      <c r="G871" s="4"/>
      <c r="H871" s="4"/>
      <c r="I871" s="4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19"/>
      <c r="D872" s="219"/>
      <c r="E872" s="2"/>
      <c r="F872" s="2"/>
      <c r="G872" s="4"/>
      <c r="H872" s="4"/>
      <c r="I872" s="4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19"/>
      <c r="D873" s="219"/>
      <c r="E873" s="2"/>
      <c r="F873" s="2"/>
      <c r="G873" s="4"/>
      <c r="H873" s="4"/>
      <c r="I873" s="4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19"/>
      <c r="D874" s="219"/>
      <c r="E874" s="2"/>
      <c r="F874" s="2"/>
      <c r="G874" s="4"/>
      <c r="H874" s="4"/>
      <c r="I874" s="4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19"/>
      <c r="D875" s="219"/>
      <c r="E875" s="2"/>
      <c r="F875" s="2"/>
      <c r="G875" s="4"/>
      <c r="H875" s="4"/>
      <c r="I875" s="4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19"/>
      <c r="D876" s="219"/>
      <c r="E876" s="2"/>
      <c r="F876" s="2"/>
      <c r="G876" s="4"/>
      <c r="H876" s="4"/>
      <c r="I876" s="4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19"/>
      <c r="D877" s="219"/>
      <c r="E877" s="2"/>
      <c r="F877" s="2"/>
      <c r="G877" s="4"/>
      <c r="H877" s="4"/>
      <c r="I877" s="4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19"/>
      <c r="D878" s="219"/>
      <c r="E878" s="2"/>
      <c r="F878" s="2"/>
      <c r="G878" s="4"/>
      <c r="H878" s="4"/>
      <c r="I878" s="4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19"/>
      <c r="D879" s="219"/>
      <c r="E879" s="2"/>
      <c r="F879" s="2"/>
      <c r="G879" s="4"/>
      <c r="H879" s="4"/>
      <c r="I879" s="4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19"/>
      <c r="D880" s="219"/>
      <c r="E880" s="2"/>
      <c r="F880" s="2"/>
      <c r="G880" s="4"/>
      <c r="H880" s="4"/>
      <c r="I880" s="4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19"/>
      <c r="D881" s="219"/>
      <c r="E881" s="2"/>
      <c r="F881" s="2"/>
      <c r="G881" s="4"/>
      <c r="H881" s="4"/>
      <c r="I881" s="4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19"/>
      <c r="D882" s="219"/>
      <c r="E882" s="2"/>
      <c r="F882" s="2"/>
      <c r="G882" s="4"/>
      <c r="H882" s="4"/>
      <c r="I882" s="4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19"/>
      <c r="D883" s="219"/>
      <c r="E883" s="2"/>
      <c r="F883" s="2"/>
      <c r="G883" s="4"/>
      <c r="H883" s="4"/>
      <c r="I883" s="4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19"/>
      <c r="D884" s="219"/>
      <c r="E884" s="2"/>
      <c r="F884" s="2"/>
      <c r="G884" s="4"/>
      <c r="H884" s="4"/>
      <c r="I884" s="4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19"/>
      <c r="D885" s="219"/>
      <c r="E885" s="2"/>
      <c r="F885" s="2"/>
      <c r="G885" s="4"/>
      <c r="H885" s="4"/>
      <c r="I885" s="4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19"/>
      <c r="D886" s="219"/>
      <c r="E886" s="2"/>
      <c r="F886" s="2"/>
      <c r="G886" s="4"/>
      <c r="H886" s="4"/>
      <c r="I886" s="4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19"/>
      <c r="D887" s="219"/>
      <c r="E887" s="2"/>
      <c r="F887" s="2"/>
      <c r="G887" s="4"/>
      <c r="H887" s="4"/>
      <c r="I887" s="4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19"/>
      <c r="D888" s="219"/>
      <c r="E888" s="2"/>
      <c r="F888" s="2"/>
      <c r="G888" s="4"/>
      <c r="H888" s="4"/>
      <c r="I888" s="4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19"/>
      <c r="D889" s="219"/>
      <c r="E889" s="2"/>
      <c r="F889" s="2"/>
      <c r="G889" s="4"/>
      <c r="H889" s="4"/>
      <c r="I889" s="4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19"/>
      <c r="D890" s="219"/>
      <c r="E890" s="2"/>
      <c r="F890" s="2"/>
      <c r="G890" s="4"/>
      <c r="H890" s="4"/>
      <c r="I890" s="4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19"/>
      <c r="D891" s="219"/>
      <c r="E891" s="2"/>
      <c r="F891" s="2"/>
      <c r="G891" s="4"/>
      <c r="H891" s="4"/>
      <c r="I891" s="4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19"/>
      <c r="D892" s="219"/>
      <c r="E892" s="2"/>
      <c r="F892" s="2"/>
      <c r="G892" s="4"/>
      <c r="H892" s="4"/>
      <c r="I892" s="4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19"/>
      <c r="D893" s="219"/>
      <c r="E893" s="2"/>
      <c r="F893" s="2"/>
      <c r="G893" s="4"/>
      <c r="H893" s="4"/>
      <c r="I893" s="4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19"/>
      <c r="D894" s="219"/>
      <c r="E894" s="2"/>
      <c r="F894" s="2"/>
      <c r="G894" s="4"/>
      <c r="H894" s="4"/>
      <c r="I894" s="4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19"/>
      <c r="D895" s="219"/>
      <c r="E895" s="2"/>
      <c r="F895" s="2"/>
      <c r="G895" s="4"/>
      <c r="H895" s="4"/>
      <c r="I895" s="4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19"/>
      <c r="D896" s="219"/>
      <c r="E896" s="2"/>
      <c r="F896" s="2"/>
      <c r="G896" s="4"/>
      <c r="H896" s="4"/>
      <c r="I896" s="4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19"/>
      <c r="D897" s="219"/>
      <c r="E897" s="2"/>
      <c r="F897" s="2"/>
      <c r="G897" s="4"/>
      <c r="H897" s="4"/>
      <c r="I897" s="4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19"/>
      <c r="D898" s="219"/>
      <c r="E898" s="2"/>
      <c r="F898" s="2"/>
      <c r="G898" s="4"/>
      <c r="H898" s="4"/>
      <c r="I898" s="4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19"/>
      <c r="D899" s="219"/>
      <c r="E899" s="2"/>
      <c r="F899" s="2"/>
      <c r="G899" s="4"/>
      <c r="H899" s="4"/>
      <c r="I899" s="4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19"/>
      <c r="D900" s="219"/>
      <c r="E900" s="2"/>
      <c r="F900" s="2"/>
      <c r="G900" s="4"/>
      <c r="H900" s="4"/>
      <c r="I900" s="4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19"/>
      <c r="D901" s="219"/>
      <c r="E901" s="2"/>
      <c r="F901" s="2"/>
      <c r="G901" s="4"/>
      <c r="H901" s="4"/>
      <c r="I901" s="4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19"/>
      <c r="D902" s="219"/>
      <c r="E902" s="2"/>
      <c r="F902" s="2"/>
      <c r="G902" s="4"/>
      <c r="H902" s="4"/>
      <c r="I902" s="4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19"/>
      <c r="D903" s="219"/>
      <c r="E903" s="2"/>
      <c r="F903" s="2"/>
      <c r="G903" s="4"/>
      <c r="H903" s="4"/>
      <c r="I903" s="4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19"/>
      <c r="D904" s="219"/>
      <c r="E904" s="2"/>
      <c r="F904" s="2"/>
      <c r="G904" s="4"/>
      <c r="H904" s="4"/>
      <c r="I904" s="4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19"/>
      <c r="D905" s="219"/>
      <c r="E905" s="2"/>
      <c r="F905" s="2"/>
      <c r="G905" s="4"/>
      <c r="H905" s="4"/>
      <c r="I905" s="4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19"/>
      <c r="D906" s="219"/>
      <c r="E906" s="2"/>
      <c r="F906" s="2"/>
      <c r="G906" s="4"/>
      <c r="H906" s="4"/>
      <c r="I906" s="4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19"/>
      <c r="D907" s="219"/>
      <c r="E907" s="2"/>
      <c r="F907" s="2"/>
      <c r="G907" s="4"/>
      <c r="H907" s="4"/>
      <c r="I907" s="4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19"/>
      <c r="D908" s="219"/>
      <c r="E908" s="2"/>
      <c r="F908" s="2"/>
      <c r="G908" s="4"/>
      <c r="H908" s="4"/>
      <c r="I908" s="4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19"/>
      <c r="D909" s="219"/>
      <c r="E909" s="2"/>
      <c r="F909" s="2"/>
      <c r="G909" s="4"/>
      <c r="H909" s="4"/>
      <c r="I909" s="4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19"/>
      <c r="D910" s="219"/>
      <c r="E910" s="2"/>
      <c r="F910" s="2"/>
      <c r="G910" s="4"/>
      <c r="H910" s="4"/>
      <c r="I910" s="4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19"/>
      <c r="D911" s="219"/>
      <c r="E911" s="2"/>
      <c r="F911" s="2"/>
      <c r="G911" s="4"/>
      <c r="H911" s="4"/>
      <c r="I911" s="4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19"/>
      <c r="D912" s="219"/>
      <c r="E912" s="2"/>
      <c r="F912" s="2"/>
      <c r="G912" s="4"/>
      <c r="H912" s="4"/>
      <c r="I912" s="4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19"/>
      <c r="D913" s="219"/>
      <c r="E913" s="2"/>
      <c r="F913" s="2"/>
      <c r="G913" s="4"/>
      <c r="H913" s="4"/>
      <c r="I913" s="4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19"/>
      <c r="D914" s="219"/>
      <c r="E914" s="2"/>
      <c r="F914" s="2"/>
      <c r="G914" s="4"/>
      <c r="H914" s="4"/>
      <c r="I914" s="4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19"/>
      <c r="D915" s="219"/>
      <c r="E915" s="2"/>
      <c r="F915" s="2"/>
      <c r="G915" s="4"/>
      <c r="H915" s="4"/>
      <c r="I915" s="4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19"/>
      <c r="D916" s="219"/>
      <c r="E916" s="2"/>
      <c r="F916" s="2"/>
      <c r="G916" s="4"/>
      <c r="H916" s="4"/>
      <c r="I916" s="4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19"/>
      <c r="D917" s="219"/>
      <c r="E917" s="2"/>
      <c r="F917" s="2"/>
      <c r="G917" s="4"/>
      <c r="H917" s="4"/>
      <c r="I917" s="4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19"/>
      <c r="D918" s="219"/>
      <c r="E918" s="2"/>
      <c r="F918" s="2"/>
      <c r="G918" s="4"/>
      <c r="H918" s="4"/>
      <c r="I918" s="4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19"/>
      <c r="D919" s="219"/>
      <c r="E919" s="2"/>
      <c r="F919" s="2"/>
      <c r="G919" s="4"/>
      <c r="H919" s="4"/>
      <c r="I919" s="4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19"/>
      <c r="D920" s="219"/>
      <c r="E920" s="2"/>
      <c r="F920" s="2"/>
      <c r="G920" s="4"/>
      <c r="H920" s="4"/>
      <c r="I920" s="4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19"/>
      <c r="D921" s="219"/>
      <c r="E921" s="2"/>
      <c r="F921" s="2"/>
      <c r="G921" s="4"/>
      <c r="H921" s="4"/>
      <c r="I921" s="4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19"/>
      <c r="D922" s="219"/>
      <c r="E922" s="2"/>
      <c r="F922" s="2"/>
      <c r="G922" s="4"/>
      <c r="H922" s="4"/>
      <c r="I922" s="4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19"/>
      <c r="D923" s="219"/>
      <c r="E923" s="2"/>
      <c r="F923" s="2"/>
      <c r="G923" s="4"/>
      <c r="H923" s="4"/>
      <c r="I923" s="4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19"/>
      <c r="D924" s="219"/>
      <c r="E924" s="2"/>
      <c r="F924" s="2"/>
      <c r="G924" s="4"/>
      <c r="H924" s="4"/>
      <c r="I924" s="4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19"/>
      <c r="D925" s="219"/>
      <c r="E925" s="2"/>
      <c r="F925" s="2"/>
      <c r="G925" s="4"/>
      <c r="H925" s="4"/>
      <c r="I925" s="4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19"/>
      <c r="D926" s="219"/>
      <c r="E926" s="2"/>
      <c r="F926" s="2"/>
      <c r="G926" s="4"/>
      <c r="H926" s="4"/>
      <c r="I926" s="4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19"/>
      <c r="D927" s="219"/>
      <c r="E927" s="2"/>
      <c r="F927" s="2"/>
      <c r="G927" s="4"/>
      <c r="H927" s="4"/>
      <c r="I927" s="4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19"/>
      <c r="D928" s="219"/>
      <c r="E928" s="2"/>
      <c r="F928" s="2"/>
      <c r="G928" s="4"/>
      <c r="H928" s="4"/>
      <c r="I928" s="4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19"/>
      <c r="D929" s="219"/>
      <c r="E929" s="2"/>
      <c r="F929" s="2"/>
      <c r="G929" s="4"/>
      <c r="H929" s="4"/>
      <c r="I929" s="4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19"/>
      <c r="D930" s="219"/>
      <c r="E930" s="2"/>
      <c r="F930" s="2"/>
      <c r="G930" s="4"/>
      <c r="H930" s="4"/>
      <c r="I930" s="4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19"/>
      <c r="D931" s="219"/>
      <c r="E931" s="2"/>
      <c r="F931" s="2"/>
      <c r="G931" s="4"/>
      <c r="H931" s="4"/>
      <c r="I931" s="4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19"/>
      <c r="D932" s="219"/>
      <c r="E932" s="2"/>
      <c r="F932" s="2"/>
      <c r="G932" s="4"/>
      <c r="H932" s="4"/>
      <c r="I932" s="4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19"/>
      <c r="D933" s="219"/>
      <c r="E933" s="2"/>
      <c r="F933" s="2"/>
      <c r="G933" s="4"/>
      <c r="H933" s="4"/>
      <c r="I933" s="4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19"/>
      <c r="D934" s="219"/>
      <c r="E934" s="2"/>
      <c r="F934" s="2"/>
      <c r="G934" s="4"/>
      <c r="H934" s="4"/>
      <c r="I934" s="4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19"/>
      <c r="D935" s="219"/>
      <c r="E935" s="2"/>
      <c r="F935" s="2"/>
      <c r="G935" s="4"/>
      <c r="H935" s="4"/>
      <c r="I935" s="4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19"/>
      <c r="D936" s="219"/>
      <c r="E936" s="2"/>
      <c r="F936" s="2"/>
      <c r="G936" s="4"/>
      <c r="H936" s="4"/>
      <c r="I936" s="4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19"/>
      <c r="D937" s="219"/>
      <c r="E937" s="2"/>
      <c r="F937" s="2"/>
      <c r="G937" s="4"/>
      <c r="H937" s="4"/>
      <c r="I937" s="4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19"/>
      <c r="D938" s="219"/>
      <c r="E938" s="2"/>
      <c r="F938" s="2"/>
      <c r="G938" s="4"/>
      <c r="H938" s="4"/>
      <c r="I938" s="4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19"/>
      <c r="D939" s="219"/>
      <c r="E939" s="2"/>
      <c r="F939" s="2"/>
      <c r="G939" s="4"/>
      <c r="H939" s="4"/>
      <c r="I939" s="4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19"/>
      <c r="D940" s="219"/>
      <c r="E940" s="2"/>
      <c r="F940" s="2"/>
      <c r="G940" s="4"/>
      <c r="H940" s="4"/>
      <c r="I940" s="4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19"/>
      <c r="D941" s="219"/>
      <c r="E941" s="2"/>
      <c r="F941" s="2"/>
      <c r="G941" s="4"/>
      <c r="H941" s="4"/>
      <c r="I941" s="4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19"/>
      <c r="D942" s="219"/>
      <c r="E942" s="2"/>
      <c r="F942" s="2"/>
      <c r="G942" s="4"/>
      <c r="H942" s="4"/>
      <c r="I942" s="4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19"/>
      <c r="D943" s="219"/>
      <c r="E943" s="2"/>
      <c r="F943" s="2"/>
      <c r="G943" s="4"/>
      <c r="H943" s="4"/>
      <c r="I943" s="4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19"/>
      <c r="D944" s="219"/>
      <c r="E944" s="2"/>
      <c r="F944" s="2"/>
      <c r="G944" s="4"/>
      <c r="H944" s="4"/>
      <c r="I944" s="4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19"/>
      <c r="D945" s="219"/>
      <c r="E945" s="2"/>
      <c r="F945" s="2"/>
      <c r="G945" s="4"/>
      <c r="H945" s="4"/>
      <c r="I945" s="4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19"/>
      <c r="D946" s="219"/>
      <c r="E946" s="2"/>
      <c r="F946" s="2"/>
      <c r="G946" s="4"/>
      <c r="H946" s="4"/>
      <c r="I946" s="4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19"/>
      <c r="D947" s="219"/>
      <c r="E947" s="2"/>
      <c r="F947" s="2"/>
      <c r="G947" s="4"/>
      <c r="H947" s="4"/>
      <c r="I947" s="4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19"/>
      <c r="D948" s="219"/>
      <c r="E948" s="2"/>
      <c r="F948" s="2"/>
      <c r="G948" s="4"/>
      <c r="H948" s="4"/>
      <c r="I948" s="4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19"/>
      <c r="D949" s="219"/>
      <c r="E949" s="2"/>
      <c r="F949" s="2"/>
      <c r="G949" s="4"/>
      <c r="H949" s="4"/>
      <c r="I949" s="4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19"/>
      <c r="D950" s="219"/>
      <c r="E950" s="2"/>
      <c r="F950" s="2"/>
      <c r="G950" s="4"/>
      <c r="H950" s="4"/>
      <c r="I950" s="4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19"/>
      <c r="D951" s="219"/>
      <c r="E951" s="2"/>
      <c r="F951" s="2"/>
      <c r="G951" s="4"/>
      <c r="H951" s="4"/>
      <c r="I951" s="4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19"/>
      <c r="D952" s="219"/>
      <c r="E952" s="2"/>
      <c r="F952" s="2"/>
      <c r="G952" s="4"/>
      <c r="H952" s="4"/>
      <c r="I952" s="4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19"/>
      <c r="D953" s="219"/>
      <c r="E953" s="2"/>
      <c r="F953" s="2"/>
      <c r="G953" s="4"/>
      <c r="H953" s="4"/>
      <c r="I953" s="4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19"/>
      <c r="D954" s="219"/>
      <c r="E954" s="2"/>
      <c r="F954" s="2"/>
      <c r="G954" s="4"/>
      <c r="H954" s="4"/>
      <c r="I954" s="4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19"/>
      <c r="D955" s="219"/>
      <c r="E955" s="2"/>
      <c r="F955" s="2"/>
      <c r="G955" s="4"/>
      <c r="H955" s="4"/>
      <c r="I955" s="4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19"/>
      <c r="D956" s="219"/>
      <c r="E956" s="2"/>
      <c r="F956" s="2"/>
      <c r="G956" s="4"/>
      <c r="H956" s="4"/>
      <c r="I956" s="4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19"/>
      <c r="D957" s="219"/>
      <c r="E957" s="2"/>
      <c r="F957" s="2"/>
      <c r="G957" s="4"/>
      <c r="H957" s="4"/>
      <c r="I957" s="4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19"/>
      <c r="D958" s="219"/>
      <c r="E958" s="2"/>
      <c r="F958" s="2"/>
      <c r="G958" s="4"/>
      <c r="H958" s="4"/>
      <c r="I958" s="4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19"/>
      <c r="D959" s="219"/>
      <c r="E959" s="2"/>
      <c r="F959" s="2"/>
      <c r="G959" s="4"/>
      <c r="H959" s="4"/>
      <c r="I959" s="4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19"/>
      <c r="D960" s="219"/>
      <c r="E960" s="2"/>
      <c r="F960" s="2"/>
      <c r="G960" s="4"/>
      <c r="H960" s="4"/>
      <c r="I960" s="4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19"/>
      <c r="D961" s="219"/>
      <c r="E961" s="2"/>
      <c r="F961" s="2"/>
      <c r="G961" s="4"/>
      <c r="H961" s="4"/>
      <c r="I961" s="4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19"/>
      <c r="D962" s="219"/>
      <c r="E962" s="2"/>
      <c r="F962" s="2"/>
      <c r="G962" s="4"/>
      <c r="H962" s="4"/>
      <c r="I962" s="4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19"/>
      <c r="D963" s="219"/>
      <c r="E963" s="2"/>
      <c r="F963" s="2"/>
      <c r="G963" s="4"/>
      <c r="H963" s="4"/>
      <c r="I963" s="4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19"/>
      <c r="D964" s="219"/>
      <c r="E964" s="2"/>
      <c r="F964" s="2"/>
      <c r="G964" s="4"/>
      <c r="H964" s="4"/>
      <c r="I964" s="4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19"/>
      <c r="D965" s="219"/>
      <c r="E965" s="2"/>
      <c r="F965" s="2"/>
      <c r="G965" s="4"/>
      <c r="H965" s="4"/>
      <c r="I965" s="4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19"/>
      <c r="D966" s="219"/>
      <c r="E966" s="2"/>
      <c r="F966" s="2"/>
      <c r="G966" s="4"/>
      <c r="H966" s="4"/>
      <c r="I966" s="4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19"/>
      <c r="D967" s="219"/>
      <c r="E967" s="2"/>
      <c r="F967" s="2"/>
      <c r="G967" s="4"/>
      <c r="H967" s="4"/>
      <c r="I967" s="4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19"/>
      <c r="D968" s="219"/>
      <c r="E968" s="2"/>
      <c r="F968" s="2"/>
      <c r="G968" s="4"/>
      <c r="H968" s="4"/>
      <c r="I968" s="4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19"/>
      <c r="D969" s="219"/>
      <c r="E969" s="2"/>
      <c r="F969" s="2"/>
      <c r="G969" s="4"/>
      <c r="H969" s="4"/>
      <c r="I969" s="4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19"/>
      <c r="D970" s="219"/>
      <c r="E970" s="2"/>
      <c r="F970" s="2"/>
      <c r="G970" s="4"/>
      <c r="H970" s="4"/>
      <c r="I970" s="4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19"/>
      <c r="D971" s="219"/>
      <c r="E971" s="2"/>
      <c r="F971" s="2"/>
      <c r="G971" s="4"/>
      <c r="H971" s="4"/>
      <c r="I971" s="4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19"/>
      <c r="D972" s="219"/>
      <c r="E972" s="2"/>
      <c r="F972" s="2"/>
      <c r="G972" s="4"/>
      <c r="H972" s="4"/>
      <c r="I972" s="4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19"/>
      <c r="D973" s="219"/>
      <c r="E973" s="2"/>
      <c r="F973" s="2"/>
      <c r="G973" s="4"/>
      <c r="H973" s="4"/>
      <c r="I973" s="4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19"/>
      <c r="D974" s="219"/>
      <c r="E974" s="2"/>
      <c r="F974" s="2"/>
      <c r="G974" s="4"/>
      <c r="H974" s="4"/>
      <c r="I974" s="4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19"/>
      <c r="D975" s="219"/>
      <c r="E975" s="2"/>
      <c r="F975" s="2"/>
      <c r="G975" s="4"/>
      <c r="H975" s="4"/>
      <c r="I975" s="4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19"/>
      <c r="D976" s="219"/>
      <c r="E976" s="2"/>
      <c r="F976" s="2"/>
      <c r="G976" s="4"/>
      <c r="H976" s="4"/>
      <c r="I976" s="4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19"/>
      <c r="D977" s="219"/>
      <c r="E977" s="2"/>
      <c r="F977" s="2"/>
      <c r="G977" s="4"/>
      <c r="H977" s="4"/>
      <c r="I977" s="4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19"/>
      <c r="D978" s="219"/>
      <c r="E978" s="2"/>
      <c r="F978" s="2"/>
      <c r="G978" s="4"/>
      <c r="H978" s="4"/>
      <c r="I978" s="4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19"/>
      <c r="D979" s="219"/>
      <c r="E979" s="2"/>
      <c r="F979" s="2"/>
      <c r="G979" s="4"/>
      <c r="H979" s="4"/>
      <c r="I979" s="4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19"/>
      <c r="D980" s="219"/>
      <c r="E980" s="2"/>
      <c r="F980" s="2"/>
      <c r="G980" s="4"/>
      <c r="H980" s="4"/>
      <c r="I980" s="4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19"/>
      <c r="D981" s="219"/>
      <c r="E981" s="2"/>
      <c r="F981" s="2"/>
      <c r="G981" s="4"/>
      <c r="H981" s="4"/>
      <c r="I981" s="4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19"/>
      <c r="D982" s="219"/>
      <c r="E982" s="2"/>
      <c r="F982" s="2"/>
      <c r="G982" s="4"/>
      <c r="H982" s="4"/>
      <c r="I982" s="4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19"/>
      <c r="D983" s="219"/>
      <c r="E983" s="2"/>
      <c r="F983" s="2"/>
      <c r="G983" s="4"/>
      <c r="H983" s="4"/>
      <c r="I983" s="4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19"/>
      <c r="D984" s="219"/>
      <c r="E984" s="2"/>
      <c r="F984" s="2"/>
      <c r="G984" s="4"/>
      <c r="H984" s="4"/>
      <c r="I984" s="4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19"/>
      <c r="D985" s="219"/>
      <c r="E985" s="2"/>
      <c r="F985" s="2"/>
      <c r="G985" s="4"/>
      <c r="H985" s="4"/>
      <c r="I985" s="4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19"/>
      <c r="D986" s="219"/>
      <c r="E986" s="2"/>
      <c r="F986" s="2"/>
      <c r="G986" s="4"/>
      <c r="H986" s="4"/>
      <c r="I986" s="4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19"/>
      <c r="D987" s="219"/>
      <c r="E987" s="2"/>
      <c r="F987" s="2"/>
      <c r="G987" s="4"/>
      <c r="H987" s="4"/>
      <c r="I987" s="4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19"/>
      <c r="D988" s="219"/>
      <c r="E988" s="2"/>
      <c r="F988" s="2"/>
      <c r="G988" s="4"/>
      <c r="H988" s="4"/>
      <c r="I988" s="4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19"/>
      <c r="D989" s="219"/>
      <c r="E989" s="2"/>
      <c r="F989" s="2"/>
      <c r="G989" s="4"/>
      <c r="H989" s="4"/>
      <c r="I989" s="4"/>
      <c r="J989" s="2"/>
      <c r="K989" s="7"/>
      <c r="L989" s="2"/>
      <c r="M989" s="2"/>
      <c r="N989" s="2"/>
      <c r="O989" s="2"/>
      <c r="P989" s="2"/>
      <c r="Q989" s="2"/>
      <c r="R989" s="2"/>
      <c r="S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19"/>
      <c r="D990" s="219"/>
      <c r="E990" s="2"/>
      <c r="F990" s="2"/>
      <c r="G990" s="4"/>
      <c r="H990" s="4"/>
      <c r="I990" s="4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19"/>
      <c r="D991" s="219"/>
      <c r="E991" s="2"/>
      <c r="F991" s="2"/>
      <c r="G991" s="4"/>
      <c r="H991" s="4"/>
      <c r="I991" s="4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19"/>
      <c r="D992" s="219"/>
      <c r="E992" s="2"/>
      <c r="F992" s="2"/>
      <c r="G992" s="4"/>
      <c r="H992" s="4"/>
      <c r="I992" s="4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19"/>
      <c r="D993" s="219"/>
      <c r="E993" s="2"/>
      <c r="F993" s="2"/>
      <c r="G993" s="4"/>
      <c r="H993" s="4"/>
      <c r="I993" s="4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19"/>
      <c r="D994" s="219"/>
      <c r="E994" s="2"/>
      <c r="F994" s="2"/>
      <c r="G994" s="4"/>
      <c r="H994" s="4"/>
      <c r="I994" s="4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19"/>
      <c r="D995" s="219"/>
      <c r="E995" s="2"/>
      <c r="F995" s="2"/>
      <c r="G995" s="4"/>
      <c r="H995" s="4"/>
      <c r="I995" s="4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19"/>
      <c r="D996" s="219"/>
      <c r="E996" s="2"/>
      <c r="F996" s="2"/>
      <c r="G996" s="4"/>
      <c r="H996" s="4"/>
      <c r="I996" s="4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19"/>
      <c r="D997" s="219"/>
      <c r="E997" s="2"/>
      <c r="F997" s="2"/>
      <c r="G997" s="4"/>
      <c r="H997" s="4"/>
      <c r="I997" s="4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19"/>
      <c r="D998" s="219"/>
      <c r="E998" s="2"/>
      <c r="F998" s="2"/>
      <c r="G998" s="4"/>
      <c r="H998" s="4"/>
      <c r="I998" s="4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19"/>
      <c r="D999" s="219"/>
      <c r="E999" s="2"/>
      <c r="F999" s="2"/>
      <c r="G999" s="220"/>
      <c r="H999" s="220"/>
      <c r="I999" s="4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19"/>
      <c r="D1000" s="219"/>
      <c r="E1000" s="2"/>
      <c r="F1000" s="2"/>
      <c r="G1000" s="220"/>
      <c r="H1000" s="220"/>
      <c r="I1000" s="220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Y1000" s="7"/>
      <c r="Z1000" s="7"/>
      <c r="AA1000" s="7"/>
      <c r="AB1000" s="7"/>
    </row>
    <row r="1001">
      <c r="G1001" s="220"/>
      <c r="H1001" s="220"/>
      <c r="I1001" s="220"/>
      <c r="L1001" s="220"/>
      <c r="M1001" s="220"/>
      <c r="N1001" s="220"/>
      <c r="O1001" s="220"/>
      <c r="P1001" s="220"/>
      <c r="Q1001" s="220"/>
      <c r="R1001" s="220"/>
    </row>
  </sheetData>
  <mergeCells count="6">
    <mergeCell ref="A2:J2"/>
    <mergeCell ref="A3:J3"/>
    <mergeCell ref="K3:R3"/>
    <mergeCell ref="T21:U21"/>
    <mergeCell ref="L95:N95"/>
    <mergeCell ref="O95:P95"/>
  </mergeCells>
  <dataValidations>
    <dataValidation type="list" allowBlank="1" showErrorMessage="1" sqref="J7:J92">
      <formula1>"Mel,Flavia,Fernanda,Carla"</formula1>
    </dataValidation>
    <dataValidation type="list" allowBlank="1" showErrorMessage="1" sqref="B7:B92">
      <formula1>"Pix,Cartão,Pacote ,Pago "</formula1>
    </dataValidation>
    <dataValidation type="list" allowBlank="1" showErrorMessage="1" sqref="E7:E92 E209:F1000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F7:F92">
      <formula1>"White board,Cartoon ,3D ,3D personalizado,3D Premium,VSL,Logo,Post,Influencer Nayara,3D Estatico ,3D Realista,Edição audio,Pov,Flow,Dia dos Pais VSL,Dia dos Pais 3D,Dia dos Pais Influencer,Mascote,locução,Influencer  JOÃO,Influencer   VINICIUS"</formula1>
    </dataValidation>
    <dataValidation type="list" allowBlank="1" showErrorMessage="1" sqref="A7:A92">
      <formula1>"Nobre,INFLUENZI"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7.88"/>
    <col customWidth="1" min="6" max="6" width="18.88"/>
    <col customWidth="1" min="7" max="7" width="41.13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 t="s">
        <v>35</v>
      </c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221"/>
      <c r="I4" s="5"/>
      <c r="J4" s="4"/>
      <c r="K4" s="5"/>
      <c r="L4" s="4"/>
      <c r="M4" s="4"/>
      <c r="N4" s="4"/>
      <c r="O4" s="4"/>
      <c r="P4" s="18"/>
      <c r="Q4" s="4"/>
      <c r="R4" s="4"/>
      <c r="S4" s="19"/>
      <c r="T4" s="20"/>
      <c r="U4" s="21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2"/>
      <c r="F5" s="23"/>
      <c r="G5" s="24"/>
      <c r="H5" s="222"/>
      <c r="I5" s="223"/>
      <c r="J5" s="26"/>
      <c r="K5" s="27"/>
      <c r="L5" s="26"/>
      <c r="M5" s="26"/>
      <c r="N5" s="26"/>
      <c r="O5" s="26"/>
      <c r="P5" s="26"/>
      <c r="Q5" s="26"/>
      <c r="R5" s="23"/>
      <c r="S5" s="28"/>
      <c r="T5" s="7"/>
      <c r="U5" s="7"/>
      <c r="V5" s="7"/>
      <c r="W5" s="7"/>
      <c r="X5" s="7"/>
      <c r="Y5" s="7"/>
      <c r="Z5" s="7"/>
      <c r="AA5" s="7"/>
      <c r="AB5" s="7"/>
    </row>
    <row r="6">
      <c r="A6" s="29" t="s">
        <v>2</v>
      </c>
      <c r="B6" s="29" t="s">
        <v>36</v>
      </c>
      <c r="C6" s="30" t="s">
        <v>0</v>
      </c>
      <c r="D6" s="31" t="s">
        <v>37</v>
      </c>
      <c r="E6" s="32" t="s">
        <v>1</v>
      </c>
      <c r="F6" s="29" t="s">
        <v>38</v>
      </c>
      <c r="G6" s="32" t="s">
        <v>2</v>
      </c>
      <c r="H6" s="32" t="s">
        <v>3</v>
      </c>
      <c r="I6" s="29" t="s">
        <v>4</v>
      </c>
      <c r="J6" s="29" t="s">
        <v>5</v>
      </c>
      <c r="K6" s="33" t="s">
        <v>6</v>
      </c>
      <c r="L6" s="34" t="s">
        <v>7</v>
      </c>
      <c r="M6" s="35" t="s">
        <v>8</v>
      </c>
      <c r="N6" s="36" t="s">
        <v>9</v>
      </c>
      <c r="O6" s="37" t="s">
        <v>10</v>
      </c>
      <c r="P6" s="38" t="s">
        <v>11</v>
      </c>
      <c r="Q6" s="39" t="s">
        <v>12</v>
      </c>
      <c r="R6" s="40" t="s">
        <v>13</v>
      </c>
      <c r="S6" s="34" t="s">
        <v>14</v>
      </c>
      <c r="T6" s="7"/>
      <c r="U6" s="7"/>
      <c r="V6" s="41"/>
      <c r="Y6" s="7"/>
      <c r="Z6" s="7"/>
      <c r="AA6" s="7"/>
      <c r="AB6" s="7"/>
    </row>
    <row r="7">
      <c r="A7" s="42" t="s">
        <v>39</v>
      </c>
      <c r="B7" s="42" t="s">
        <v>40</v>
      </c>
      <c r="C7" s="43"/>
      <c r="D7" s="44" t="s">
        <v>41</v>
      </c>
      <c r="E7" s="45" t="s">
        <v>42</v>
      </c>
      <c r="F7" s="42" t="s">
        <v>43</v>
      </c>
      <c r="G7" s="224" t="s">
        <v>44</v>
      </c>
      <c r="H7" s="225"/>
      <c r="I7" s="48" t="s">
        <v>45</v>
      </c>
      <c r="J7" s="42" t="s">
        <v>46</v>
      </c>
      <c r="K7" s="49">
        <v>350.0</v>
      </c>
      <c r="L7" s="50"/>
      <c r="M7" s="35"/>
      <c r="N7" s="36"/>
      <c r="O7" s="51"/>
      <c r="P7" s="52"/>
      <c r="Q7" s="53"/>
      <c r="R7" s="54"/>
      <c r="S7" s="55">
        <v>100.0</v>
      </c>
      <c r="T7" s="56" t="s">
        <v>6</v>
      </c>
      <c r="U7" s="57">
        <f>SUM(K7:K92)</f>
        <v>2300</v>
      </c>
      <c r="V7" s="7"/>
      <c r="Y7" s="7"/>
      <c r="Z7" s="7"/>
      <c r="AA7" s="7"/>
      <c r="AB7" s="7"/>
    </row>
    <row r="8">
      <c r="A8" s="42" t="s">
        <v>39</v>
      </c>
      <c r="B8" s="42" t="s">
        <v>40</v>
      </c>
      <c r="C8" s="43"/>
      <c r="D8" s="44" t="s">
        <v>47</v>
      </c>
      <c r="E8" s="45" t="s">
        <v>48</v>
      </c>
      <c r="F8" s="42" t="s">
        <v>49</v>
      </c>
      <c r="G8" s="224" t="s">
        <v>50</v>
      </c>
      <c r="H8" s="226" t="s">
        <v>51</v>
      </c>
      <c r="I8" s="227" t="s">
        <v>52</v>
      </c>
      <c r="J8" s="42" t="s">
        <v>46</v>
      </c>
      <c r="K8" s="60">
        <v>350.0</v>
      </c>
      <c r="L8" s="50"/>
      <c r="M8" s="61"/>
      <c r="N8" s="62"/>
      <c r="O8" s="51"/>
      <c r="P8" s="52"/>
      <c r="Q8" s="53"/>
      <c r="R8" s="63"/>
      <c r="S8" s="55">
        <v>50.0</v>
      </c>
      <c r="T8" s="56" t="s">
        <v>7</v>
      </c>
      <c r="U8" s="57">
        <f>SUM(L97)</f>
        <v>0</v>
      </c>
      <c r="V8" s="7"/>
      <c r="Y8" s="7"/>
      <c r="Z8" s="7"/>
      <c r="AA8" s="7"/>
      <c r="AB8" s="7"/>
    </row>
    <row r="9">
      <c r="A9" s="42" t="s">
        <v>39</v>
      </c>
      <c r="B9" s="42" t="s">
        <v>40</v>
      </c>
      <c r="C9" s="64"/>
      <c r="D9" s="76"/>
      <c r="E9" s="45" t="s">
        <v>53</v>
      </c>
      <c r="F9" s="42" t="s">
        <v>49</v>
      </c>
      <c r="G9" s="224" t="s">
        <v>54</v>
      </c>
      <c r="H9" s="226" t="s">
        <v>55</v>
      </c>
      <c r="I9" s="65" t="s">
        <v>56</v>
      </c>
      <c r="J9" s="42" t="s">
        <v>29</v>
      </c>
      <c r="K9" s="60"/>
      <c r="L9" s="50"/>
      <c r="M9" s="61"/>
      <c r="N9" s="62">
        <v>350.0</v>
      </c>
      <c r="O9" s="51"/>
      <c r="P9" s="52"/>
      <c r="Q9" s="53"/>
      <c r="R9" s="63"/>
      <c r="S9" s="55">
        <v>50.0</v>
      </c>
      <c r="T9" s="56" t="s">
        <v>8</v>
      </c>
      <c r="U9" s="57">
        <f>SUM(M98)</f>
        <v>2450</v>
      </c>
      <c r="V9" s="7"/>
      <c r="Y9" s="7"/>
      <c r="Z9" s="7"/>
      <c r="AA9" s="7"/>
      <c r="AB9" s="7"/>
    </row>
    <row r="10" ht="16.5" customHeight="1">
      <c r="A10" s="42" t="s">
        <v>39</v>
      </c>
      <c r="B10" s="42" t="s">
        <v>40</v>
      </c>
      <c r="C10" s="66"/>
      <c r="D10" s="67" t="s">
        <v>57</v>
      </c>
      <c r="E10" s="45" t="s">
        <v>58</v>
      </c>
      <c r="F10" s="42" t="s">
        <v>49</v>
      </c>
      <c r="G10" s="224" t="s">
        <v>59</v>
      </c>
      <c r="H10" s="225" t="s">
        <v>60</v>
      </c>
      <c r="I10" s="48" t="s">
        <v>61</v>
      </c>
      <c r="J10" s="42" t="s">
        <v>46</v>
      </c>
      <c r="K10" s="49"/>
      <c r="L10" s="68"/>
      <c r="M10" s="35">
        <v>350.0</v>
      </c>
      <c r="N10" s="36"/>
      <c r="O10" s="51"/>
      <c r="P10" s="69"/>
      <c r="Q10" s="70"/>
      <c r="R10" s="54"/>
      <c r="S10" s="55">
        <v>50.0</v>
      </c>
      <c r="T10" s="71" t="s">
        <v>9</v>
      </c>
      <c r="U10" s="57">
        <f>SUM(N99)</f>
        <v>2050</v>
      </c>
      <c r="V10" s="7"/>
      <c r="W10" s="7"/>
      <c r="X10" s="7"/>
      <c r="Y10" s="7"/>
      <c r="Z10" s="7"/>
      <c r="AA10" s="7"/>
      <c r="AB10" s="7"/>
    </row>
    <row r="11">
      <c r="A11" s="42" t="s">
        <v>39</v>
      </c>
      <c r="B11" s="42" t="s">
        <v>40</v>
      </c>
      <c r="C11" s="43"/>
      <c r="D11" s="76"/>
      <c r="E11" s="45" t="s">
        <v>42</v>
      </c>
      <c r="F11" s="42" t="s">
        <v>49</v>
      </c>
      <c r="G11" s="224" t="s">
        <v>62</v>
      </c>
      <c r="H11" s="225" t="s">
        <v>63</v>
      </c>
      <c r="I11" s="227" t="s">
        <v>64</v>
      </c>
      <c r="J11" s="42" t="s">
        <v>46</v>
      </c>
      <c r="K11" s="49"/>
      <c r="L11" s="50"/>
      <c r="M11" s="35"/>
      <c r="N11" s="36"/>
      <c r="O11" s="51">
        <v>350.0</v>
      </c>
      <c r="P11" s="52"/>
      <c r="Q11" s="53"/>
      <c r="R11" s="54"/>
      <c r="S11" s="55">
        <v>50.0</v>
      </c>
      <c r="T11" s="72" t="s">
        <v>15</v>
      </c>
      <c r="U11" s="73">
        <f>SUM(U7:U10)</f>
        <v>6800</v>
      </c>
      <c r="V11" s="7"/>
      <c r="Y11" s="7"/>
      <c r="Z11" s="7"/>
      <c r="AA11" s="7"/>
      <c r="AB11" s="7"/>
    </row>
    <row r="12">
      <c r="A12" s="42" t="s">
        <v>39</v>
      </c>
      <c r="B12" s="42" t="s">
        <v>40</v>
      </c>
      <c r="C12" s="43"/>
      <c r="D12" s="44"/>
      <c r="E12" s="45" t="s">
        <v>65</v>
      </c>
      <c r="F12" s="42" t="s">
        <v>49</v>
      </c>
      <c r="G12" s="224" t="s">
        <v>66</v>
      </c>
      <c r="H12" s="225" t="s">
        <v>67</v>
      </c>
      <c r="I12" s="65" t="s">
        <v>68</v>
      </c>
      <c r="J12" s="42" t="s">
        <v>69</v>
      </c>
      <c r="K12" s="49"/>
      <c r="L12" s="50"/>
      <c r="M12" s="61"/>
      <c r="N12" s="62"/>
      <c r="O12" s="51">
        <v>350.0</v>
      </c>
      <c r="P12" s="52"/>
      <c r="Q12" s="53"/>
      <c r="R12" s="63"/>
      <c r="S12" s="55">
        <v>50.0</v>
      </c>
      <c r="V12" s="7"/>
      <c r="W12" s="7"/>
      <c r="X12" s="7"/>
      <c r="Y12" s="7"/>
      <c r="Z12" s="7"/>
      <c r="AA12" s="7"/>
      <c r="AB12" s="7"/>
    </row>
    <row r="13">
      <c r="A13" s="42" t="s">
        <v>39</v>
      </c>
      <c r="B13" s="42" t="s">
        <v>40</v>
      </c>
      <c r="C13" s="43"/>
      <c r="D13" s="44" t="s">
        <v>70</v>
      </c>
      <c r="E13" s="45" t="s">
        <v>42</v>
      </c>
      <c r="F13" s="42" t="s">
        <v>49</v>
      </c>
      <c r="G13" s="228" t="s">
        <v>71</v>
      </c>
      <c r="H13" s="226" t="s">
        <v>60</v>
      </c>
      <c r="I13" s="48" t="s">
        <v>72</v>
      </c>
      <c r="J13" s="42" t="s">
        <v>46</v>
      </c>
      <c r="K13" s="49"/>
      <c r="L13" s="50"/>
      <c r="M13" s="61">
        <v>350.0</v>
      </c>
      <c r="N13" s="62"/>
      <c r="O13" s="51"/>
      <c r="P13" s="52"/>
      <c r="Q13" s="53"/>
      <c r="R13" s="63"/>
      <c r="S13" s="55">
        <v>50.0</v>
      </c>
      <c r="V13" s="7"/>
      <c r="W13" s="7"/>
      <c r="X13" s="7"/>
      <c r="Y13" s="7"/>
      <c r="Z13" s="7"/>
      <c r="AA13" s="7"/>
      <c r="AB13" s="7"/>
    </row>
    <row r="14">
      <c r="A14" s="42" t="s">
        <v>39</v>
      </c>
      <c r="B14" s="42" t="s">
        <v>40</v>
      </c>
      <c r="C14" s="66"/>
      <c r="D14" s="44" t="s">
        <v>41</v>
      </c>
      <c r="E14" s="45" t="s">
        <v>73</v>
      </c>
      <c r="F14" s="42" t="s">
        <v>49</v>
      </c>
      <c r="G14" s="224" t="s">
        <v>74</v>
      </c>
      <c r="H14" s="226" t="s">
        <v>75</v>
      </c>
      <c r="I14" s="48" t="s">
        <v>76</v>
      </c>
      <c r="J14" s="42" t="s">
        <v>30</v>
      </c>
      <c r="K14" s="49"/>
      <c r="L14" s="50"/>
      <c r="M14" s="35">
        <v>350.0</v>
      </c>
      <c r="N14" s="36"/>
      <c r="O14" s="51"/>
      <c r="P14" s="52"/>
      <c r="Q14" s="53"/>
      <c r="R14" s="54"/>
      <c r="S14" s="55">
        <v>50.0</v>
      </c>
      <c r="V14" s="7"/>
      <c r="W14" s="7"/>
      <c r="X14" s="7"/>
      <c r="Y14" s="7"/>
      <c r="Z14" s="7"/>
      <c r="AA14" s="7"/>
      <c r="AB14" s="7"/>
    </row>
    <row r="15">
      <c r="A15" s="42" t="s">
        <v>39</v>
      </c>
      <c r="B15" s="42" t="s">
        <v>40</v>
      </c>
      <c r="C15" s="66"/>
      <c r="D15" s="44" t="s">
        <v>77</v>
      </c>
      <c r="E15" s="45" t="s">
        <v>65</v>
      </c>
      <c r="F15" s="42" t="s">
        <v>49</v>
      </c>
      <c r="G15" s="229" t="s">
        <v>78</v>
      </c>
      <c r="H15" s="74"/>
      <c r="I15" s="227" t="s">
        <v>79</v>
      </c>
      <c r="J15" s="42" t="s">
        <v>29</v>
      </c>
      <c r="K15" s="49"/>
      <c r="L15" s="50"/>
      <c r="M15" s="61"/>
      <c r="N15" s="62">
        <v>350.0</v>
      </c>
      <c r="O15" s="51"/>
      <c r="P15" s="52"/>
      <c r="Q15" s="53"/>
      <c r="R15" s="63"/>
      <c r="S15" s="55">
        <v>50.0</v>
      </c>
      <c r="T15" s="75" t="s">
        <v>10</v>
      </c>
      <c r="U15" s="44">
        <f>SUM(O100)</f>
        <v>3194</v>
      </c>
      <c r="V15" s="7"/>
      <c r="W15" s="7"/>
      <c r="X15" s="7"/>
      <c r="Y15" s="7"/>
      <c r="Z15" s="7"/>
      <c r="AA15" s="7"/>
      <c r="AB15" s="7"/>
    </row>
    <row r="16">
      <c r="A16" s="42" t="s">
        <v>39</v>
      </c>
      <c r="B16" s="42" t="s">
        <v>40</v>
      </c>
      <c r="C16" s="43"/>
      <c r="D16" s="76"/>
      <c r="E16" s="45" t="s">
        <v>80</v>
      </c>
      <c r="F16" s="42" t="s">
        <v>49</v>
      </c>
      <c r="G16" s="229" t="s">
        <v>81</v>
      </c>
      <c r="H16" s="74" t="s">
        <v>82</v>
      </c>
      <c r="I16" s="227" t="s">
        <v>83</v>
      </c>
      <c r="J16" s="42" t="s">
        <v>29</v>
      </c>
      <c r="K16" s="49"/>
      <c r="L16" s="50"/>
      <c r="M16" s="61"/>
      <c r="N16" s="62"/>
      <c r="O16" s="51">
        <v>550.0</v>
      </c>
      <c r="P16" s="52"/>
      <c r="Q16" s="53"/>
      <c r="R16" s="63"/>
      <c r="S16" s="55">
        <v>100.0</v>
      </c>
      <c r="T16" s="77" t="s">
        <v>11</v>
      </c>
      <c r="U16" s="78">
        <f>SUM(P7:P92)</f>
        <v>1200</v>
      </c>
      <c r="V16" s="7"/>
      <c r="W16" s="7"/>
      <c r="X16" s="79"/>
      <c r="Y16" s="7"/>
      <c r="Z16" s="7"/>
      <c r="AA16" s="7"/>
      <c r="AB16" s="7"/>
    </row>
    <row r="17" ht="15.75" customHeight="1">
      <c r="A17" s="42" t="s">
        <v>39</v>
      </c>
      <c r="B17" s="42" t="s">
        <v>40</v>
      </c>
      <c r="C17" s="43"/>
      <c r="D17" s="44" t="s">
        <v>84</v>
      </c>
      <c r="E17" s="45" t="s">
        <v>29</v>
      </c>
      <c r="F17" s="42" t="s">
        <v>49</v>
      </c>
      <c r="G17" s="224" t="s">
        <v>85</v>
      </c>
      <c r="H17" s="226" t="s">
        <v>86</v>
      </c>
      <c r="I17" s="65" t="s">
        <v>87</v>
      </c>
      <c r="J17" s="42" t="s">
        <v>30</v>
      </c>
      <c r="K17" s="49"/>
      <c r="L17" s="80"/>
      <c r="M17" s="81"/>
      <c r="N17" s="82"/>
      <c r="O17" s="51">
        <v>350.0</v>
      </c>
      <c r="P17" s="83"/>
      <c r="Q17" s="84"/>
      <c r="R17" s="85"/>
      <c r="S17" s="55">
        <v>50.0</v>
      </c>
      <c r="T17" s="86" t="s">
        <v>12</v>
      </c>
      <c r="U17" s="78">
        <f>SUM(Q2:Q87)</f>
        <v>0</v>
      </c>
      <c r="V17" s="7"/>
      <c r="W17" s="7"/>
      <c r="X17" s="7"/>
      <c r="Y17" s="7"/>
      <c r="Z17" s="7"/>
      <c r="AA17" s="7"/>
      <c r="AB17" s="7"/>
    </row>
    <row r="18" ht="17.25" customHeight="1">
      <c r="A18" s="42" t="s">
        <v>39</v>
      </c>
      <c r="B18" s="42" t="s">
        <v>40</v>
      </c>
      <c r="C18" s="43"/>
      <c r="D18" s="76"/>
      <c r="E18" s="45" t="s">
        <v>58</v>
      </c>
      <c r="F18" s="42" t="s">
        <v>49</v>
      </c>
      <c r="G18" s="229" t="s">
        <v>88</v>
      </c>
      <c r="H18" s="74"/>
      <c r="I18" s="227" t="s">
        <v>89</v>
      </c>
      <c r="J18" s="42" t="s">
        <v>46</v>
      </c>
      <c r="K18" s="49"/>
      <c r="L18" s="80"/>
      <c r="M18" s="61"/>
      <c r="N18" s="62">
        <v>350.0</v>
      </c>
      <c r="O18" s="51"/>
      <c r="P18" s="83"/>
      <c r="Q18" s="84"/>
      <c r="R18" s="63"/>
      <c r="S18" s="55">
        <v>50.0</v>
      </c>
      <c r="T18" s="87" t="s">
        <v>16</v>
      </c>
      <c r="U18" s="88">
        <f>SUM(U15,U16,U17)</f>
        <v>4394</v>
      </c>
      <c r="V18" s="7"/>
      <c r="W18" s="7"/>
      <c r="X18" s="7"/>
      <c r="Y18" s="7"/>
      <c r="Z18" s="7"/>
      <c r="AA18" s="7"/>
      <c r="AB18" s="7"/>
    </row>
    <row r="19">
      <c r="A19" s="42" t="s">
        <v>39</v>
      </c>
      <c r="B19" s="42" t="s">
        <v>40</v>
      </c>
      <c r="C19" s="43"/>
      <c r="D19" s="44" t="s">
        <v>41</v>
      </c>
      <c r="E19" s="45" t="s">
        <v>90</v>
      </c>
      <c r="F19" s="42" t="s">
        <v>49</v>
      </c>
      <c r="G19" s="224" t="s">
        <v>91</v>
      </c>
      <c r="H19" s="226" t="s">
        <v>92</v>
      </c>
      <c r="I19" s="48" t="s">
        <v>93</v>
      </c>
      <c r="J19" s="42" t="s">
        <v>29</v>
      </c>
      <c r="K19" s="49"/>
      <c r="L19" s="50"/>
      <c r="M19" s="61">
        <v>350.0</v>
      </c>
      <c r="N19" s="62"/>
      <c r="O19" s="51"/>
      <c r="P19" s="52"/>
      <c r="Q19" s="53"/>
      <c r="R19" s="63"/>
      <c r="S19" s="55">
        <v>50.0</v>
      </c>
      <c r="V19" s="7"/>
      <c r="W19" s="7"/>
      <c r="X19" s="7"/>
      <c r="Y19" s="7"/>
      <c r="Z19" s="7"/>
      <c r="AA19" s="7"/>
      <c r="AB19" s="7"/>
    </row>
    <row r="20">
      <c r="A20" s="42" t="s">
        <v>39</v>
      </c>
      <c r="B20" s="42" t="s">
        <v>40</v>
      </c>
      <c r="C20" s="43"/>
      <c r="D20" s="44"/>
      <c r="E20" s="45" t="s">
        <v>29</v>
      </c>
      <c r="F20" s="42" t="s">
        <v>49</v>
      </c>
      <c r="G20" s="224" t="s">
        <v>94</v>
      </c>
      <c r="H20" s="226"/>
      <c r="I20" s="65" t="s">
        <v>95</v>
      </c>
      <c r="J20" s="42" t="s">
        <v>30</v>
      </c>
      <c r="K20" s="49"/>
      <c r="L20" s="50"/>
      <c r="M20" s="61"/>
      <c r="N20" s="62">
        <v>300.0</v>
      </c>
      <c r="O20" s="51"/>
      <c r="P20" s="52"/>
      <c r="Q20" s="53"/>
      <c r="R20" s="63"/>
      <c r="S20" s="55">
        <v>50.0</v>
      </c>
      <c r="T20" s="89"/>
      <c r="U20" s="90"/>
      <c r="V20" s="7"/>
      <c r="W20" s="7"/>
      <c r="X20" s="7"/>
      <c r="Y20" s="7"/>
      <c r="Z20" s="7"/>
      <c r="AA20" s="7"/>
      <c r="AB20" s="7"/>
    </row>
    <row r="21">
      <c r="A21" s="42" t="s">
        <v>39</v>
      </c>
      <c r="B21" s="42" t="s">
        <v>96</v>
      </c>
      <c r="C21" s="43"/>
      <c r="D21" s="76"/>
      <c r="E21" s="45" t="s">
        <v>48</v>
      </c>
      <c r="F21" s="42" t="s">
        <v>49</v>
      </c>
      <c r="G21" s="224" t="s">
        <v>97</v>
      </c>
      <c r="H21" s="226"/>
      <c r="I21" s="65" t="s">
        <v>98</v>
      </c>
      <c r="J21" s="42" t="s">
        <v>46</v>
      </c>
      <c r="K21" s="49">
        <v>350.0</v>
      </c>
      <c r="L21" s="50"/>
      <c r="M21" s="61"/>
      <c r="N21" s="62"/>
      <c r="O21" s="51"/>
      <c r="P21" s="52"/>
      <c r="Q21" s="53"/>
      <c r="R21" s="63"/>
      <c r="S21" s="230">
        <v>350.0</v>
      </c>
      <c r="T21" s="91" t="s">
        <v>17</v>
      </c>
      <c r="U21" s="10"/>
      <c r="V21" s="7"/>
      <c r="W21" s="7"/>
      <c r="X21" s="7"/>
      <c r="Y21" s="7"/>
      <c r="Z21" s="7"/>
      <c r="AA21" s="7"/>
      <c r="AB21" s="7"/>
    </row>
    <row r="22">
      <c r="A22" s="42" t="s">
        <v>39</v>
      </c>
      <c r="B22" s="42" t="s">
        <v>40</v>
      </c>
      <c r="C22" s="43"/>
      <c r="D22" s="44"/>
      <c r="E22" s="45" t="s">
        <v>65</v>
      </c>
      <c r="F22" s="42" t="s">
        <v>49</v>
      </c>
      <c r="G22" s="224" t="s">
        <v>99</v>
      </c>
      <c r="H22" s="226"/>
      <c r="I22" s="48" t="s">
        <v>100</v>
      </c>
      <c r="J22" s="42" t="s">
        <v>30</v>
      </c>
      <c r="K22" s="49"/>
      <c r="L22" s="50"/>
      <c r="M22" s="61"/>
      <c r="N22" s="62">
        <v>350.0</v>
      </c>
      <c r="O22" s="51"/>
      <c r="P22" s="52"/>
      <c r="Q22" s="53"/>
      <c r="R22" s="63"/>
      <c r="S22" s="55">
        <v>50.0</v>
      </c>
      <c r="T22" s="92" t="s">
        <v>18</v>
      </c>
      <c r="U22" s="93">
        <f t="shared" ref="U22:U23" si="1">SUM(U7,U9)</f>
        <v>4750</v>
      </c>
      <c r="V22" s="7"/>
      <c r="W22" s="7"/>
      <c r="X22" s="7"/>
      <c r="Y22" s="7"/>
      <c r="Z22" s="7"/>
      <c r="AA22" s="7"/>
      <c r="AB22" s="7"/>
    </row>
    <row r="23" ht="17.25" customHeight="1">
      <c r="A23" s="42" t="s">
        <v>39</v>
      </c>
      <c r="B23" s="42" t="s">
        <v>40</v>
      </c>
      <c r="C23" s="43"/>
      <c r="D23" s="66"/>
      <c r="E23" s="45" t="s">
        <v>73</v>
      </c>
      <c r="F23" s="42" t="s">
        <v>49</v>
      </c>
      <c r="G23" s="224" t="s">
        <v>101</v>
      </c>
      <c r="H23" s="226"/>
      <c r="I23" s="65" t="s">
        <v>102</v>
      </c>
      <c r="J23" s="42" t="s">
        <v>30</v>
      </c>
      <c r="K23" s="231"/>
      <c r="L23" s="50"/>
      <c r="M23" s="61"/>
      <c r="N23" s="62">
        <v>350.0</v>
      </c>
      <c r="O23" s="51"/>
      <c r="P23" s="52"/>
      <c r="Q23" s="53"/>
      <c r="R23" s="63"/>
      <c r="S23" s="55">
        <v>50.0</v>
      </c>
      <c r="T23" s="92" t="s">
        <v>19</v>
      </c>
      <c r="U23" s="93">
        <f t="shared" si="1"/>
        <v>2050</v>
      </c>
      <c r="V23" s="7"/>
      <c r="W23" s="7"/>
      <c r="X23" s="7"/>
      <c r="Y23" s="7"/>
      <c r="Z23" s="7"/>
      <c r="AA23" s="7"/>
      <c r="AB23" s="7"/>
    </row>
    <row r="24" ht="15.75" customHeight="1">
      <c r="A24" s="42" t="s">
        <v>39</v>
      </c>
      <c r="B24" s="42" t="s">
        <v>40</v>
      </c>
      <c r="C24" s="43"/>
      <c r="D24" s="66"/>
      <c r="E24" s="45" t="s">
        <v>103</v>
      </c>
      <c r="F24" s="42" t="s">
        <v>43</v>
      </c>
      <c r="G24" s="224" t="s">
        <v>104</v>
      </c>
      <c r="H24" s="226" t="s">
        <v>105</v>
      </c>
      <c r="I24" s="48" t="s">
        <v>106</v>
      </c>
      <c r="J24" s="42" t="s">
        <v>46</v>
      </c>
      <c r="K24" s="49"/>
      <c r="L24" s="68"/>
      <c r="M24" s="61"/>
      <c r="N24" s="62"/>
      <c r="O24" s="51"/>
      <c r="P24" s="52">
        <v>350.0</v>
      </c>
      <c r="Q24" s="70"/>
      <c r="R24" s="63"/>
      <c r="S24" s="55">
        <v>50.0</v>
      </c>
      <c r="T24" s="95" t="s">
        <v>20</v>
      </c>
      <c r="U24" s="96">
        <f>SUM(U15,U16)</f>
        <v>4394</v>
      </c>
      <c r="V24" s="7"/>
      <c r="W24" s="7"/>
      <c r="X24" s="7"/>
      <c r="Y24" s="7"/>
      <c r="Z24" s="7"/>
      <c r="AA24" s="7"/>
      <c r="AB24" s="7"/>
    </row>
    <row r="25">
      <c r="A25" s="42" t="s">
        <v>39</v>
      </c>
      <c r="B25" s="42" t="s">
        <v>40</v>
      </c>
      <c r="C25" s="66"/>
      <c r="D25" s="44" t="s">
        <v>107</v>
      </c>
      <c r="E25" s="45" t="s">
        <v>65</v>
      </c>
      <c r="F25" s="42" t="s">
        <v>49</v>
      </c>
      <c r="G25" s="224" t="s">
        <v>108</v>
      </c>
      <c r="H25" s="232" t="s">
        <v>109</v>
      </c>
      <c r="I25" s="58" t="s">
        <v>110</v>
      </c>
      <c r="J25" s="42" t="s">
        <v>30</v>
      </c>
      <c r="K25" s="60"/>
      <c r="L25" s="50"/>
      <c r="M25" s="61"/>
      <c r="N25" s="82"/>
      <c r="O25" s="51">
        <v>600.0</v>
      </c>
      <c r="P25" s="97"/>
      <c r="Q25" s="98"/>
      <c r="R25" s="85"/>
      <c r="S25" s="55">
        <v>100.0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2" t="s">
        <v>39</v>
      </c>
      <c r="B26" s="42" t="s">
        <v>40</v>
      </c>
      <c r="C26" s="66"/>
      <c r="D26" s="76"/>
      <c r="E26" s="45" t="s">
        <v>73</v>
      </c>
      <c r="F26" s="42" t="s">
        <v>49</v>
      </c>
      <c r="G26" s="228" t="s">
        <v>111</v>
      </c>
      <c r="H26" s="226"/>
      <c r="I26" s="58" t="s">
        <v>112</v>
      </c>
      <c r="J26" s="42" t="s">
        <v>30</v>
      </c>
      <c r="K26" s="99"/>
      <c r="L26" s="80"/>
      <c r="M26" s="61"/>
      <c r="N26" s="62"/>
      <c r="O26" s="51">
        <v>294.0</v>
      </c>
      <c r="P26" s="83"/>
      <c r="Q26" s="84"/>
      <c r="R26" s="63"/>
      <c r="S26" s="55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2" t="s">
        <v>39</v>
      </c>
      <c r="B27" s="42" t="s">
        <v>40</v>
      </c>
      <c r="C27" s="66"/>
      <c r="D27" s="76"/>
      <c r="E27" s="45" t="s">
        <v>113</v>
      </c>
      <c r="F27" s="42" t="s">
        <v>114</v>
      </c>
      <c r="G27" s="224" t="s">
        <v>115</v>
      </c>
      <c r="H27" s="226"/>
      <c r="I27" s="227" t="s">
        <v>116</v>
      </c>
      <c r="J27" s="42" t="s">
        <v>29</v>
      </c>
      <c r="K27" s="49">
        <v>200.0</v>
      </c>
      <c r="L27" s="50"/>
      <c r="M27" s="61"/>
      <c r="N27" s="62"/>
      <c r="O27" s="51"/>
      <c r="P27" s="52"/>
      <c r="Q27" s="53"/>
      <c r="R27" s="63"/>
      <c r="S27" s="55">
        <v>100.0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2" t="s">
        <v>39</v>
      </c>
      <c r="B28" s="42" t="s">
        <v>40</v>
      </c>
      <c r="C28" s="66"/>
      <c r="D28" s="67" t="s">
        <v>117</v>
      </c>
      <c r="E28" s="45" t="s">
        <v>29</v>
      </c>
      <c r="F28" s="42" t="s">
        <v>49</v>
      </c>
      <c r="G28" s="224" t="s">
        <v>118</v>
      </c>
      <c r="H28" s="226" t="s">
        <v>119</v>
      </c>
      <c r="I28" s="227" t="s">
        <v>120</v>
      </c>
      <c r="J28" s="42" t="s">
        <v>30</v>
      </c>
      <c r="K28" s="49"/>
      <c r="L28" s="50"/>
      <c r="M28" s="61">
        <v>350.0</v>
      </c>
      <c r="N28" s="62"/>
      <c r="O28" s="51"/>
      <c r="P28" s="52"/>
      <c r="Q28" s="53"/>
      <c r="R28" s="63"/>
      <c r="S28" s="55">
        <v>50.0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2" t="s">
        <v>39</v>
      </c>
      <c r="B29" s="42" t="s">
        <v>40</v>
      </c>
      <c r="C29" s="43"/>
      <c r="D29" s="67" t="s">
        <v>121</v>
      </c>
      <c r="E29" s="45" t="s">
        <v>48</v>
      </c>
      <c r="F29" s="42" t="s">
        <v>49</v>
      </c>
      <c r="G29" s="224" t="s">
        <v>122</v>
      </c>
      <c r="H29" s="226" t="s">
        <v>123</v>
      </c>
      <c r="I29" s="58" t="s">
        <v>124</v>
      </c>
      <c r="J29" s="42" t="s">
        <v>46</v>
      </c>
      <c r="K29" s="49"/>
      <c r="L29" s="50"/>
      <c r="M29" s="61">
        <v>350.0</v>
      </c>
      <c r="N29" s="62"/>
      <c r="O29" s="51"/>
      <c r="P29" s="52"/>
      <c r="Q29" s="53"/>
      <c r="R29" s="63"/>
      <c r="S29" s="55">
        <v>150.0</v>
      </c>
      <c r="T29" s="87" t="s">
        <v>21</v>
      </c>
      <c r="U29" s="101">
        <f>SUM(U11,U18)</f>
        <v>11194</v>
      </c>
      <c r="V29" s="7"/>
      <c r="W29" s="7"/>
      <c r="X29" s="7"/>
      <c r="Y29" s="7"/>
      <c r="Z29" s="7"/>
      <c r="AA29" s="7"/>
      <c r="AB29" s="7"/>
    </row>
    <row r="30">
      <c r="A30" s="42" t="s">
        <v>39</v>
      </c>
      <c r="B30" s="42" t="s">
        <v>40</v>
      </c>
      <c r="C30" s="94"/>
      <c r="D30" s="67"/>
      <c r="E30" s="45" t="s">
        <v>42</v>
      </c>
      <c r="F30" s="42" t="s">
        <v>49</v>
      </c>
      <c r="G30" s="233" t="s">
        <v>125</v>
      </c>
      <c r="H30" s="226" t="s">
        <v>126</v>
      </c>
      <c r="I30" s="58" t="s">
        <v>127</v>
      </c>
      <c r="J30" s="42" t="s">
        <v>46</v>
      </c>
      <c r="K30" s="49">
        <v>350.0</v>
      </c>
      <c r="L30" s="50"/>
      <c r="M30" s="35"/>
      <c r="N30" s="36"/>
      <c r="O30" s="51"/>
      <c r="P30" s="52"/>
      <c r="Q30" s="53"/>
      <c r="R30" s="54"/>
      <c r="S30" s="55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2" t="s">
        <v>39</v>
      </c>
      <c r="B31" s="42" t="s">
        <v>40</v>
      </c>
      <c r="C31" s="43"/>
      <c r="D31" s="67" t="s">
        <v>41</v>
      </c>
      <c r="E31" s="45" t="s">
        <v>90</v>
      </c>
      <c r="F31" s="42" t="s">
        <v>49</v>
      </c>
      <c r="G31" s="234" t="s">
        <v>128</v>
      </c>
      <c r="H31" s="235" t="s">
        <v>129</v>
      </c>
      <c r="I31" s="58" t="s">
        <v>130</v>
      </c>
      <c r="J31" s="42" t="s">
        <v>69</v>
      </c>
      <c r="K31" s="49"/>
      <c r="L31" s="108"/>
      <c r="M31" s="61">
        <v>350.0</v>
      </c>
      <c r="N31" s="62"/>
      <c r="O31" s="51"/>
      <c r="P31" s="106"/>
      <c r="Q31" s="120"/>
      <c r="R31" s="63"/>
      <c r="S31" s="55">
        <v>50.0</v>
      </c>
      <c r="V31" s="7"/>
      <c r="W31" s="7"/>
      <c r="X31" s="7"/>
      <c r="Y31" s="7"/>
      <c r="Z31" s="7"/>
      <c r="AA31" s="7"/>
      <c r="AB31" s="7"/>
    </row>
    <row r="32">
      <c r="A32" s="42" t="s">
        <v>39</v>
      </c>
      <c r="B32" s="42" t="s">
        <v>40</v>
      </c>
      <c r="C32" s="107"/>
      <c r="D32" s="44" t="s">
        <v>131</v>
      </c>
      <c r="E32" s="45" t="s">
        <v>29</v>
      </c>
      <c r="F32" s="42" t="s">
        <v>49</v>
      </c>
      <c r="G32" s="224" t="s">
        <v>132</v>
      </c>
      <c r="H32" s="226"/>
      <c r="I32" s="58" t="s">
        <v>133</v>
      </c>
      <c r="J32" s="42" t="s">
        <v>30</v>
      </c>
      <c r="K32" s="49">
        <v>350.0</v>
      </c>
      <c r="L32" s="108"/>
      <c r="M32" s="61"/>
      <c r="N32" s="62"/>
      <c r="O32" s="51"/>
      <c r="P32" s="106"/>
      <c r="Q32" s="120"/>
      <c r="R32" s="63"/>
      <c r="S32" s="45">
        <v>50.0</v>
      </c>
      <c r="V32" s="7"/>
      <c r="W32" s="7"/>
      <c r="X32" s="7"/>
      <c r="Y32" s="7"/>
      <c r="Z32" s="7"/>
      <c r="AA32" s="7"/>
      <c r="AB32" s="7"/>
    </row>
    <row r="33">
      <c r="A33" s="42" t="s">
        <v>39</v>
      </c>
      <c r="B33" s="42" t="s">
        <v>40</v>
      </c>
      <c r="C33" s="43"/>
      <c r="D33" s="124"/>
      <c r="E33" s="45" t="s">
        <v>58</v>
      </c>
      <c r="F33" s="42" t="s">
        <v>49</v>
      </c>
      <c r="G33" s="224" t="s">
        <v>134</v>
      </c>
      <c r="H33" s="226" t="s">
        <v>135</v>
      </c>
      <c r="I33" s="58" t="s">
        <v>136</v>
      </c>
      <c r="J33" s="42" t="s">
        <v>46</v>
      </c>
      <c r="K33" s="49"/>
      <c r="L33" s="80"/>
      <c r="M33" s="81"/>
      <c r="N33" s="82"/>
      <c r="O33" s="51">
        <v>350.0</v>
      </c>
      <c r="P33" s="83"/>
      <c r="Q33" s="84"/>
      <c r="R33" s="85"/>
      <c r="S33" s="45">
        <v>50.0</v>
      </c>
      <c r="V33" s="7"/>
      <c r="W33" s="7"/>
      <c r="X33" s="7"/>
      <c r="Y33" s="7"/>
      <c r="Z33" s="7"/>
      <c r="AA33" s="7"/>
      <c r="AB33" s="7"/>
    </row>
    <row r="34">
      <c r="A34" s="42" t="s">
        <v>39</v>
      </c>
      <c r="B34" s="42" t="s">
        <v>137</v>
      </c>
      <c r="C34" s="43"/>
      <c r="D34" s="109" t="s">
        <v>138</v>
      </c>
      <c r="E34" s="45" t="s">
        <v>139</v>
      </c>
      <c r="F34" s="42" t="s">
        <v>43</v>
      </c>
      <c r="G34" s="224" t="s">
        <v>140</v>
      </c>
      <c r="H34" s="226" t="s">
        <v>141</v>
      </c>
      <c r="I34" s="226" t="s">
        <v>142</v>
      </c>
      <c r="J34" s="42" t="s">
        <v>29</v>
      </c>
      <c r="K34" s="49"/>
      <c r="L34" s="68"/>
      <c r="M34" s="35" t="s">
        <v>143</v>
      </c>
      <c r="N34" s="36"/>
      <c r="O34" s="51"/>
      <c r="P34" s="69"/>
      <c r="Q34" s="70"/>
      <c r="R34" s="54"/>
      <c r="S34" s="45" t="s">
        <v>138</v>
      </c>
      <c r="V34" s="7"/>
      <c r="W34" s="7"/>
      <c r="X34" s="7"/>
      <c r="Y34" s="7"/>
      <c r="Z34" s="7"/>
      <c r="AA34" s="7"/>
      <c r="AB34" s="7"/>
    </row>
    <row r="35">
      <c r="A35" s="42" t="s">
        <v>39</v>
      </c>
      <c r="B35" s="42" t="s">
        <v>40</v>
      </c>
      <c r="C35" s="66"/>
      <c r="D35" s="110"/>
      <c r="E35" s="103"/>
      <c r="F35" s="42" t="s">
        <v>144</v>
      </c>
      <c r="G35" s="224" t="s">
        <v>145</v>
      </c>
      <c r="H35" s="226" t="s">
        <v>146</v>
      </c>
      <c r="I35" s="226" t="s">
        <v>147</v>
      </c>
      <c r="J35" s="42" t="s">
        <v>46</v>
      </c>
      <c r="K35" s="60"/>
      <c r="L35" s="50"/>
      <c r="M35" s="61"/>
      <c r="N35" s="62"/>
      <c r="O35" s="51"/>
      <c r="P35" s="52">
        <v>300.0</v>
      </c>
      <c r="Q35" s="53"/>
      <c r="R35" s="63"/>
      <c r="S35" s="45">
        <v>125.0</v>
      </c>
      <c r="T35" s="7"/>
      <c r="U35" s="7"/>
      <c r="V35" s="7"/>
      <c r="W35" s="7"/>
      <c r="X35" s="7"/>
      <c r="Y35" s="7"/>
      <c r="Z35" s="7"/>
      <c r="AA35" s="7"/>
      <c r="AB35" s="7"/>
    </row>
    <row r="36">
      <c r="A36" s="42" t="s">
        <v>39</v>
      </c>
      <c r="B36" s="42" t="s">
        <v>40</v>
      </c>
      <c r="C36" s="66"/>
      <c r="D36" s="67" t="s">
        <v>41</v>
      </c>
      <c r="E36" s="45" t="s">
        <v>73</v>
      </c>
      <c r="F36" s="42" t="s">
        <v>49</v>
      </c>
      <c r="G36" s="236" t="s">
        <v>148</v>
      </c>
      <c r="H36" s="225" t="s">
        <v>149</v>
      </c>
      <c r="I36" s="226" t="s">
        <v>150</v>
      </c>
      <c r="J36" s="42" t="s">
        <v>30</v>
      </c>
      <c r="K36" s="60"/>
      <c r="L36" s="50"/>
      <c r="M36" s="61"/>
      <c r="N36" s="62"/>
      <c r="O36" s="51">
        <v>350.0</v>
      </c>
      <c r="P36" s="52"/>
      <c r="Q36" s="53"/>
      <c r="R36" s="63"/>
      <c r="S36" s="45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2" t="s">
        <v>39</v>
      </c>
      <c r="B37" s="42" t="s">
        <v>40</v>
      </c>
      <c r="C37" s="66"/>
      <c r="D37" s="111"/>
      <c r="E37" s="45" t="s">
        <v>58</v>
      </c>
      <c r="F37" s="42" t="s">
        <v>49</v>
      </c>
      <c r="G37" s="237" t="s">
        <v>151</v>
      </c>
      <c r="H37" s="238"/>
      <c r="I37" s="58" t="s">
        <v>152</v>
      </c>
      <c r="J37" s="42" t="s">
        <v>46</v>
      </c>
      <c r="K37" s="49">
        <v>350.0</v>
      </c>
      <c r="L37" s="50"/>
      <c r="M37" s="81"/>
      <c r="N37" s="82"/>
      <c r="O37" s="51"/>
      <c r="P37" s="52"/>
      <c r="Q37" s="53"/>
      <c r="R37" s="85"/>
      <c r="S37" s="45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2" t="s">
        <v>39</v>
      </c>
      <c r="B38" s="42" t="s">
        <v>40</v>
      </c>
      <c r="C38" s="43"/>
      <c r="D38" s="67"/>
      <c r="E38" s="45" t="s">
        <v>103</v>
      </c>
      <c r="F38" s="42" t="s">
        <v>49</v>
      </c>
      <c r="G38" s="224" t="s">
        <v>153</v>
      </c>
      <c r="H38" s="226" t="s">
        <v>154</v>
      </c>
      <c r="I38" s="58" t="s">
        <v>155</v>
      </c>
      <c r="J38" s="42" t="s">
        <v>46</v>
      </c>
      <c r="K38" s="49"/>
      <c r="L38" s="50"/>
      <c r="M38" s="113"/>
      <c r="N38" s="114"/>
      <c r="O38" s="51"/>
      <c r="P38" s="52">
        <v>250.0</v>
      </c>
      <c r="Q38" s="53"/>
      <c r="R38" s="115"/>
      <c r="S38" s="45">
        <v>100.0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2" t="s">
        <v>39</v>
      </c>
      <c r="B39" s="42" t="s">
        <v>137</v>
      </c>
      <c r="C39" s="43"/>
      <c r="D39" s="67" t="s">
        <v>138</v>
      </c>
      <c r="E39" s="45" t="s">
        <v>139</v>
      </c>
      <c r="F39" s="42" t="s">
        <v>43</v>
      </c>
      <c r="G39" s="224" t="s">
        <v>156</v>
      </c>
      <c r="H39" s="226"/>
      <c r="I39" s="227" t="s">
        <v>157</v>
      </c>
      <c r="J39" s="42" t="s">
        <v>46</v>
      </c>
      <c r="K39" s="99"/>
      <c r="L39" s="50"/>
      <c r="M39" s="61"/>
      <c r="N39" s="62"/>
      <c r="O39" s="51"/>
      <c r="P39" s="52" t="s">
        <v>158</v>
      </c>
      <c r="Q39" s="53"/>
      <c r="R39" s="63"/>
      <c r="S39" s="45" t="s">
        <v>138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2" t="s">
        <v>39</v>
      </c>
      <c r="B40" s="42" t="s">
        <v>40</v>
      </c>
      <c r="C40" s="43"/>
      <c r="D40" s="76"/>
      <c r="E40" s="103"/>
      <c r="F40" s="42" t="s">
        <v>144</v>
      </c>
      <c r="G40" s="224" t="s">
        <v>159</v>
      </c>
      <c r="H40" s="226"/>
      <c r="I40" s="226" t="s">
        <v>147</v>
      </c>
      <c r="J40" s="42" t="s">
        <v>46</v>
      </c>
      <c r="K40" s="49"/>
      <c r="L40" s="68"/>
      <c r="M40" s="61"/>
      <c r="N40" s="62"/>
      <c r="O40" s="51"/>
      <c r="P40" s="52">
        <v>300.0</v>
      </c>
      <c r="Q40" s="70"/>
      <c r="R40" s="63"/>
      <c r="S40" s="45">
        <v>125.0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2"/>
      <c r="B41" s="42"/>
      <c r="C41" s="43"/>
      <c r="D41" s="111"/>
      <c r="E41" s="45"/>
      <c r="F41" s="42"/>
      <c r="G41" s="58"/>
      <c r="H41" s="226"/>
      <c r="I41" s="58"/>
      <c r="J41" s="105"/>
      <c r="K41" s="49"/>
      <c r="L41" s="50"/>
      <c r="M41" s="61"/>
      <c r="N41" s="62"/>
      <c r="O41" s="51"/>
      <c r="P41" s="52"/>
      <c r="Q41" s="53"/>
      <c r="R41" s="63"/>
      <c r="S41" s="45"/>
      <c r="T41" s="7"/>
      <c r="U41" s="7"/>
      <c r="V41" s="7"/>
      <c r="W41" s="7"/>
      <c r="X41" s="7"/>
      <c r="Y41" s="7"/>
      <c r="Z41" s="7"/>
      <c r="AA41" s="7"/>
      <c r="AB41" s="7"/>
    </row>
    <row r="42">
      <c r="A42" s="42"/>
      <c r="B42" s="42"/>
      <c r="C42" s="66"/>
      <c r="D42" s="116"/>
      <c r="E42" s="103"/>
      <c r="F42" s="42"/>
      <c r="G42" s="117"/>
      <c r="H42" s="239"/>
      <c r="I42" s="238"/>
      <c r="J42" s="105"/>
      <c r="K42" s="118"/>
      <c r="L42" s="50"/>
      <c r="M42" s="61"/>
      <c r="N42" s="62"/>
      <c r="O42" s="51"/>
      <c r="P42" s="52"/>
      <c r="Q42" s="53"/>
      <c r="R42" s="63"/>
      <c r="S42" s="45"/>
      <c r="T42" s="7"/>
      <c r="U42" s="7"/>
      <c r="V42" s="7"/>
      <c r="W42" s="7"/>
      <c r="X42" s="7"/>
      <c r="Y42" s="7"/>
      <c r="Z42" s="7"/>
      <c r="AA42" s="7"/>
      <c r="AB42" s="7"/>
    </row>
    <row r="43">
      <c r="A43" s="42"/>
      <c r="B43" s="42"/>
      <c r="C43" s="66"/>
      <c r="D43" s="76"/>
      <c r="E43" s="45"/>
      <c r="F43" s="42"/>
      <c r="G43" s="58"/>
      <c r="H43" s="226"/>
      <c r="I43" s="58"/>
      <c r="J43" s="42"/>
      <c r="K43" s="49"/>
      <c r="L43" s="50"/>
      <c r="M43" s="61"/>
      <c r="N43" s="62"/>
      <c r="O43" s="51"/>
      <c r="P43" s="52"/>
      <c r="Q43" s="53"/>
      <c r="R43" s="63"/>
      <c r="S43" s="45"/>
      <c r="T43" s="7"/>
      <c r="U43" s="7"/>
      <c r="V43" s="7"/>
      <c r="W43" s="7"/>
      <c r="X43" s="7"/>
      <c r="Y43" s="7"/>
      <c r="Z43" s="7"/>
      <c r="AA43" s="7"/>
      <c r="AB43" s="7"/>
    </row>
    <row r="44">
      <c r="A44" s="42"/>
      <c r="B44" s="42"/>
      <c r="C44" s="43"/>
      <c r="D44" s="76"/>
      <c r="E44" s="103"/>
      <c r="F44" s="42"/>
      <c r="G44" s="58"/>
      <c r="H44" s="226"/>
      <c r="I44" s="58"/>
      <c r="J44" s="42"/>
      <c r="K44" s="60"/>
      <c r="L44" s="50"/>
      <c r="M44" s="61"/>
      <c r="N44" s="62"/>
      <c r="O44" s="51"/>
      <c r="P44" s="52"/>
      <c r="Q44" s="53"/>
      <c r="R44" s="63"/>
      <c r="S44" s="45"/>
      <c r="T44" s="7"/>
      <c r="U44" s="7"/>
      <c r="V44" s="7"/>
      <c r="W44" s="7"/>
      <c r="X44" s="7"/>
      <c r="Y44" s="7"/>
      <c r="Z44" s="7"/>
      <c r="AA44" s="7"/>
      <c r="AB44" s="7"/>
    </row>
    <row r="45">
      <c r="A45" s="42"/>
      <c r="B45" s="42"/>
      <c r="C45" s="43"/>
      <c r="D45" s="109"/>
      <c r="E45" s="103"/>
      <c r="F45" s="42"/>
      <c r="G45" s="58"/>
      <c r="H45" s="226"/>
      <c r="I45" s="58"/>
      <c r="J45" s="42"/>
      <c r="K45" s="49"/>
      <c r="L45" s="50"/>
      <c r="M45" s="61"/>
      <c r="N45" s="62"/>
      <c r="O45" s="51"/>
      <c r="P45" s="52"/>
      <c r="Q45" s="53"/>
      <c r="R45" s="63"/>
      <c r="S45" s="45"/>
      <c r="T45" s="7"/>
      <c r="U45" s="7"/>
      <c r="V45" s="7"/>
      <c r="W45" s="7"/>
      <c r="X45" s="7"/>
      <c r="Y45" s="7"/>
      <c r="Z45" s="7"/>
      <c r="AA45" s="7"/>
      <c r="AB45" s="7"/>
    </row>
    <row r="46">
      <c r="A46" s="42"/>
      <c r="B46" s="42"/>
      <c r="C46" s="43"/>
      <c r="D46" s="111"/>
      <c r="E46" s="103"/>
      <c r="F46" s="42"/>
      <c r="G46" s="119"/>
      <c r="H46" s="240"/>
      <c r="I46" s="58"/>
      <c r="J46" s="105"/>
      <c r="K46" s="49"/>
      <c r="L46" s="108"/>
      <c r="M46" s="81"/>
      <c r="N46" s="82"/>
      <c r="O46" s="51"/>
      <c r="P46" s="106"/>
      <c r="Q46" s="120"/>
      <c r="R46" s="85"/>
      <c r="S46" s="45"/>
      <c r="T46" s="7"/>
      <c r="U46" s="7"/>
      <c r="V46" s="7"/>
      <c r="W46" s="7"/>
      <c r="X46" s="7"/>
      <c r="Y46" s="7"/>
      <c r="Z46" s="7"/>
      <c r="AA46" s="7"/>
      <c r="AB46" s="7"/>
    </row>
    <row r="47">
      <c r="A47" s="42"/>
      <c r="B47" s="42"/>
      <c r="C47" s="66"/>
      <c r="D47" s="111"/>
      <c r="E47" s="103"/>
      <c r="F47" s="42"/>
      <c r="G47" s="58"/>
      <c r="H47" s="226"/>
      <c r="I47" s="226"/>
      <c r="J47" s="105"/>
      <c r="K47" s="49"/>
      <c r="L47" s="121"/>
      <c r="M47" s="61"/>
      <c r="N47" s="62"/>
      <c r="O47" s="51"/>
      <c r="P47" s="122"/>
      <c r="Q47" s="123"/>
      <c r="R47" s="63"/>
      <c r="S47" s="45"/>
      <c r="T47" s="7"/>
      <c r="U47" s="7"/>
      <c r="V47" s="7"/>
      <c r="W47" s="7"/>
      <c r="X47" s="7"/>
      <c r="Y47" s="7"/>
      <c r="Z47" s="7"/>
      <c r="AA47" s="7"/>
      <c r="AB47" s="7"/>
    </row>
    <row r="48">
      <c r="A48" s="42"/>
      <c r="B48" s="42"/>
      <c r="C48" s="43"/>
      <c r="D48" s="111"/>
      <c r="E48" s="103"/>
      <c r="F48" s="42"/>
      <c r="G48" s="58"/>
      <c r="H48" s="226"/>
      <c r="I48" s="226"/>
      <c r="J48" s="105"/>
      <c r="K48" s="49"/>
      <c r="L48" s="121"/>
      <c r="M48" s="35"/>
      <c r="N48" s="36"/>
      <c r="O48" s="51"/>
      <c r="P48" s="122"/>
      <c r="Q48" s="123"/>
      <c r="R48" s="54"/>
      <c r="S48" s="45"/>
      <c r="T48" s="7"/>
      <c r="U48" s="7"/>
      <c r="V48" s="7"/>
      <c r="W48" s="7"/>
      <c r="X48" s="7"/>
      <c r="Y48" s="7"/>
      <c r="Z48" s="7"/>
      <c r="AA48" s="7"/>
      <c r="AB48" s="7"/>
    </row>
    <row r="49">
      <c r="A49" s="42"/>
      <c r="B49" s="42"/>
      <c r="C49" s="43"/>
      <c r="D49" s="124"/>
      <c r="E49" s="45"/>
      <c r="F49" s="42"/>
      <c r="G49" s="58"/>
      <c r="H49" s="226"/>
      <c r="I49" s="241"/>
      <c r="J49" s="42"/>
      <c r="K49" s="60"/>
      <c r="L49" s="121"/>
      <c r="M49" s="81"/>
      <c r="N49" s="82"/>
      <c r="O49" s="51"/>
      <c r="P49" s="122"/>
      <c r="Q49" s="123"/>
      <c r="R49" s="85"/>
      <c r="S49" s="45"/>
      <c r="T49" s="7"/>
      <c r="U49" s="7"/>
      <c r="V49" s="7"/>
      <c r="W49" s="7"/>
      <c r="X49" s="7"/>
      <c r="Y49" s="7"/>
      <c r="Z49" s="7"/>
      <c r="AA49" s="7"/>
      <c r="AB49" s="7"/>
    </row>
    <row r="50">
      <c r="A50" s="42"/>
      <c r="B50" s="42"/>
      <c r="C50" s="43"/>
      <c r="D50" s="125"/>
      <c r="E50" s="103"/>
      <c r="F50" s="42"/>
      <c r="G50" s="58"/>
      <c r="H50" s="226"/>
      <c r="I50" s="58"/>
      <c r="J50" s="105"/>
      <c r="K50" s="60"/>
      <c r="L50" s="126"/>
      <c r="M50" s="81"/>
      <c r="N50" s="82"/>
      <c r="O50" s="51"/>
      <c r="P50" s="127"/>
      <c r="Q50" s="128"/>
      <c r="R50" s="85"/>
      <c r="S50" s="45"/>
      <c r="T50" s="7"/>
      <c r="U50" s="7"/>
      <c r="V50" s="7"/>
      <c r="W50" s="7"/>
      <c r="X50" s="7"/>
      <c r="Y50" s="7"/>
      <c r="Z50" s="7"/>
      <c r="AA50" s="7"/>
      <c r="AB50" s="7"/>
    </row>
    <row r="51">
      <c r="A51" s="42"/>
      <c r="B51" s="42"/>
      <c r="C51" s="43"/>
      <c r="D51" s="66"/>
      <c r="E51" s="103"/>
      <c r="F51" s="42"/>
      <c r="G51" s="58"/>
      <c r="H51" s="226"/>
      <c r="I51" s="58"/>
      <c r="J51" s="105"/>
      <c r="K51" s="49"/>
      <c r="L51" s="121"/>
      <c r="M51" s="61"/>
      <c r="N51" s="62"/>
      <c r="O51" s="51"/>
      <c r="P51" s="122"/>
      <c r="Q51" s="123"/>
      <c r="R51" s="63"/>
      <c r="S51" s="45"/>
      <c r="T51" s="7"/>
      <c r="U51" s="7"/>
      <c r="V51" s="7"/>
      <c r="W51" s="7"/>
      <c r="X51" s="7"/>
      <c r="Y51" s="7"/>
      <c r="Z51" s="7"/>
      <c r="AA51" s="7"/>
      <c r="AB51" s="7"/>
    </row>
    <row r="52">
      <c r="A52" s="42"/>
      <c r="B52" s="42"/>
      <c r="C52" s="43"/>
      <c r="D52" s="43"/>
      <c r="E52" s="103"/>
      <c r="F52" s="42"/>
      <c r="G52" s="47"/>
      <c r="H52" s="225"/>
      <c r="I52" s="58"/>
      <c r="J52" s="105"/>
      <c r="K52" s="118"/>
      <c r="L52" s="121"/>
      <c r="M52" s="81"/>
      <c r="N52" s="82"/>
      <c r="O52" s="51"/>
      <c r="P52" s="122"/>
      <c r="Q52" s="123"/>
      <c r="R52" s="85"/>
      <c r="S52" s="45"/>
      <c r="T52" s="7"/>
      <c r="U52" s="7"/>
      <c r="V52" s="7"/>
      <c r="W52" s="7"/>
      <c r="X52" s="7"/>
      <c r="Y52" s="7"/>
      <c r="Z52" s="7"/>
      <c r="AA52" s="7"/>
      <c r="AB52" s="7"/>
    </row>
    <row r="53">
      <c r="A53" s="42"/>
      <c r="B53" s="42"/>
      <c r="C53" s="43"/>
      <c r="D53" s="43"/>
      <c r="E53" s="129"/>
      <c r="F53" s="42"/>
      <c r="G53" s="58"/>
      <c r="H53" s="226"/>
      <c r="I53" s="58"/>
      <c r="J53" s="105"/>
      <c r="K53" s="49"/>
      <c r="L53" s="121"/>
      <c r="M53" s="61"/>
      <c r="N53" s="62"/>
      <c r="O53" s="51"/>
      <c r="P53" s="122"/>
      <c r="Q53" s="123"/>
      <c r="R53" s="63"/>
      <c r="S53" s="55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2"/>
      <c r="B54" s="42"/>
      <c r="C54" s="43"/>
      <c r="D54" s="43"/>
      <c r="E54" s="22"/>
      <c r="F54" s="42"/>
      <c r="G54" s="130"/>
      <c r="H54" s="242"/>
      <c r="I54" s="58"/>
      <c r="J54" s="105"/>
      <c r="K54" s="49"/>
      <c r="L54" s="121"/>
      <c r="M54" s="61"/>
      <c r="N54" s="62"/>
      <c r="O54" s="51"/>
      <c r="P54" s="122"/>
      <c r="Q54" s="123"/>
      <c r="R54" s="63"/>
      <c r="S54" s="45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2"/>
      <c r="B55" s="42"/>
      <c r="C55" s="43"/>
      <c r="D55" s="43"/>
      <c r="E55" s="22"/>
      <c r="F55" s="42"/>
      <c r="G55" s="58"/>
      <c r="H55" s="226"/>
      <c r="I55" s="58"/>
      <c r="J55" s="105"/>
      <c r="K55" s="131"/>
      <c r="L55" s="121"/>
      <c r="M55" s="113"/>
      <c r="N55" s="114"/>
      <c r="O55" s="51"/>
      <c r="P55" s="122"/>
      <c r="Q55" s="123"/>
      <c r="R55" s="115"/>
      <c r="S55" s="45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2"/>
      <c r="B56" s="42"/>
      <c r="C56" s="43"/>
      <c r="D56" s="43"/>
      <c r="E56" s="22"/>
      <c r="F56" s="42"/>
      <c r="G56" s="58"/>
      <c r="H56" s="226"/>
      <c r="I56" s="58"/>
      <c r="J56" s="105"/>
      <c r="K56" s="132"/>
      <c r="L56" s="121"/>
      <c r="M56" s="113"/>
      <c r="N56" s="114"/>
      <c r="O56" s="51"/>
      <c r="P56" s="122"/>
      <c r="Q56" s="123"/>
      <c r="R56" s="115"/>
      <c r="S56" s="45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2"/>
      <c r="B57" s="42"/>
      <c r="C57" s="43"/>
      <c r="D57" s="43"/>
      <c r="E57" s="22"/>
      <c r="F57" s="42"/>
      <c r="G57" s="58"/>
      <c r="H57" s="226"/>
      <c r="I57" s="58"/>
      <c r="J57" s="105"/>
      <c r="K57" s="131"/>
      <c r="L57" s="133"/>
      <c r="M57" s="61"/>
      <c r="N57" s="62"/>
      <c r="O57" s="51"/>
      <c r="P57" s="134"/>
      <c r="Q57" s="135"/>
      <c r="R57" s="63"/>
      <c r="S57" s="45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2"/>
      <c r="B58" s="42"/>
      <c r="C58" s="43"/>
      <c r="D58" s="94"/>
      <c r="E58" s="22"/>
      <c r="F58" s="42"/>
      <c r="G58" s="58"/>
      <c r="H58" s="226"/>
      <c r="I58" s="58"/>
      <c r="J58" s="105"/>
      <c r="K58" s="131"/>
      <c r="L58" s="121"/>
      <c r="M58" s="81"/>
      <c r="N58" s="82"/>
      <c r="O58" s="51"/>
      <c r="P58" s="122"/>
      <c r="Q58" s="123"/>
      <c r="R58" s="85"/>
      <c r="S58" s="45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2"/>
      <c r="B59" s="42"/>
      <c r="C59" s="66"/>
      <c r="D59" s="43"/>
      <c r="E59" s="22"/>
      <c r="F59" s="42"/>
      <c r="G59" s="58"/>
      <c r="H59" s="226"/>
      <c r="I59" s="58"/>
      <c r="J59" s="105"/>
      <c r="K59" s="131"/>
      <c r="L59" s="121"/>
      <c r="M59" s="81"/>
      <c r="N59" s="82"/>
      <c r="O59" s="51"/>
      <c r="P59" s="122"/>
      <c r="Q59" s="123"/>
      <c r="R59" s="85"/>
      <c r="S59" s="45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2"/>
      <c r="B60" s="42"/>
      <c r="C60" s="43"/>
      <c r="D60" s="43"/>
      <c r="E60" s="22"/>
      <c r="F60" s="42"/>
      <c r="G60" s="58"/>
      <c r="H60" s="226"/>
      <c r="I60" s="58"/>
      <c r="J60" s="105"/>
      <c r="K60" s="131"/>
      <c r="L60" s="121"/>
      <c r="M60" s="81"/>
      <c r="N60" s="82"/>
      <c r="O60" s="51"/>
      <c r="P60" s="122"/>
      <c r="Q60" s="123"/>
      <c r="R60" s="85"/>
      <c r="S60" s="45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2"/>
      <c r="B61" s="42"/>
      <c r="C61" s="43"/>
      <c r="D61" s="43"/>
      <c r="E61" s="22"/>
      <c r="F61" s="42"/>
      <c r="G61" s="58"/>
      <c r="H61" s="226"/>
      <c r="I61" s="58"/>
      <c r="J61" s="105"/>
      <c r="K61" s="131"/>
      <c r="L61" s="121"/>
      <c r="M61" s="81"/>
      <c r="N61" s="82"/>
      <c r="O61" s="51"/>
      <c r="P61" s="122"/>
      <c r="Q61" s="123"/>
      <c r="R61" s="85"/>
      <c r="S61" s="45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2"/>
      <c r="B62" s="42"/>
      <c r="C62" s="43"/>
      <c r="D62" s="43"/>
      <c r="E62" s="22"/>
      <c r="F62" s="42"/>
      <c r="G62" s="58"/>
      <c r="H62" s="226"/>
      <c r="I62" s="58"/>
      <c r="J62" s="105"/>
      <c r="K62" s="131"/>
      <c r="L62" s="126"/>
      <c r="M62" s="61"/>
      <c r="N62" s="62"/>
      <c r="O62" s="51"/>
      <c r="P62" s="127"/>
      <c r="Q62" s="128"/>
      <c r="R62" s="63"/>
      <c r="S62" s="45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2"/>
      <c r="B63" s="42"/>
      <c r="C63" s="43"/>
      <c r="D63" s="43"/>
      <c r="E63" s="22"/>
      <c r="F63" s="42"/>
      <c r="G63" s="58"/>
      <c r="H63" s="226"/>
      <c r="I63" s="58"/>
      <c r="J63" s="105"/>
      <c r="K63" s="131"/>
      <c r="L63" s="126"/>
      <c r="M63" s="81"/>
      <c r="N63" s="82"/>
      <c r="O63" s="51"/>
      <c r="P63" s="127"/>
      <c r="Q63" s="128"/>
      <c r="R63" s="85"/>
      <c r="S63" s="136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2"/>
      <c r="B64" s="42"/>
      <c r="C64" s="43"/>
      <c r="D64" s="43"/>
      <c r="E64" s="22"/>
      <c r="F64" s="42"/>
      <c r="G64" s="58"/>
      <c r="H64" s="226"/>
      <c r="I64" s="58"/>
      <c r="J64" s="105"/>
      <c r="K64" s="132"/>
      <c r="L64" s="121"/>
      <c r="M64" s="61"/>
      <c r="N64" s="62"/>
      <c r="O64" s="51"/>
      <c r="P64" s="122"/>
      <c r="Q64" s="123"/>
      <c r="R64" s="63"/>
      <c r="S64" s="45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2"/>
      <c r="B65" s="42"/>
      <c r="C65" s="43"/>
      <c r="D65" s="43"/>
      <c r="E65" s="22"/>
      <c r="F65" s="42"/>
      <c r="G65" s="58"/>
      <c r="H65" s="226"/>
      <c r="I65" s="58"/>
      <c r="J65" s="105"/>
      <c r="K65" s="132"/>
      <c r="L65" s="126"/>
      <c r="M65" s="81"/>
      <c r="N65" s="82"/>
      <c r="O65" s="51"/>
      <c r="P65" s="127"/>
      <c r="Q65" s="128"/>
      <c r="R65" s="85"/>
      <c r="S65" s="45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2"/>
      <c r="B66" s="42"/>
      <c r="C66" s="43"/>
      <c r="D66" s="43"/>
      <c r="E66" s="22"/>
      <c r="F66" s="42"/>
      <c r="G66" s="58"/>
      <c r="H66" s="226"/>
      <c r="I66" s="58"/>
      <c r="J66" s="105"/>
      <c r="K66" s="131"/>
      <c r="L66" s="126"/>
      <c r="M66" s="81"/>
      <c r="N66" s="82"/>
      <c r="O66" s="51"/>
      <c r="P66" s="127"/>
      <c r="Q66" s="128"/>
      <c r="R66" s="85"/>
      <c r="S66" s="45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2"/>
      <c r="B67" s="42"/>
      <c r="C67" s="43"/>
      <c r="D67" s="43"/>
      <c r="E67" s="137"/>
      <c r="F67" s="42"/>
      <c r="G67" s="58"/>
      <c r="H67" s="226"/>
      <c r="I67" s="58"/>
      <c r="J67" s="105"/>
      <c r="K67" s="138"/>
      <c r="L67" s="121"/>
      <c r="M67" s="61"/>
      <c r="N67" s="62"/>
      <c r="O67" s="51"/>
      <c r="P67" s="122"/>
      <c r="Q67" s="123"/>
      <c r="R67" s="63"/>
      <c r="S67" s="45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2"/>
      <c r="B68" s="42"/>
      <c r="C68" s="43"/>
      <c r="D68" s="43"/>
      <c r="E68" s="137"/>
      <c r="F68" s="42"/>
      <c r="G68" s="58"/>
      <c r="H68" s="226"/>
      <c r="I68" s="58"/>
      <c r="J68" s="105"/>
      <c r="K68" s="139"/>
      <c r="L68" s="126"/>
      <c r="M68" s="81"/>
      <c r="N68" s="82"/>
      <c r="O68" s="51"/>
      <c r="P68" s="127"/>
      <c r="Q68" s="128"/>
      <c r="R68" s="85"/>
      <c r="S68" s="45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2"/>
      <c r="B69" s="42"/>
      <c r="C69" s="43"/>
      <c r="D69" s="43"/>
      <c r="E69" s="137"/>
      <c r="F69" s="42"/>
      <c r="G69" s="58"/>
      <c r="H69" s="226"/>
      <c r="I69" s="58"/>
      <c r="J69" s="105"/>
      <c r="K69" s="131"/>
      <c r="L69" s="140"/>
      <c r="M69" s="81"/>
      <c r="N69" s="82"/>
      <c r="O69" s="51"/>
      <c r="P69" s="141"/>
      <c r="Q69" s="142"/>
      <c r="R69" s="85"/>
      <c r="S69" s="55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2"/>
      <c r="B70" s="42"/>
      <c r="C70" s="43"/>
      <c r="D70" s="43"/>
      <c r="E70" s="137"/>
      <c r="F70" s="42"/>
      <c r="G70" s="58"/>
      <c r="H70" s="226"/>
      <c r="I70" s="58"/>
      <c r="J70" s="105"/>
      <c r="K70" s="138"/>
      <c r="L70" s="126"/>
      <c r="M70" s="81"/>
      <c r="N70" s="82"/>
      <c r="O70" s="51"/>
      <c r="P70" s="127"/>
      <c r="Q70" s="128"/>
      <c r="R70" s="85"/>
      <c r="S70" s="45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2"/>
      <c r="B71" s="42"/>
      <c r="C71" s="143"/>
      <c r="D71" s="96"/>
      <c r="E71" s="137"/>
      <c r="F71" s="42"/>
      <c r="G71" s="58"/>
      <c r="H71" s="226"/>
      <c r="I71" s="58"/>
      <c r="J71" s="105"/>
      <c r="K71" s="144"/>
      <c r="L71" s="145"/>
      <c r="M71" s="81"/>
      <c r="N71" s="82"/>
      <c r="O71" s="51"/>
      <c r="P71" s="146"/>
      <c r="Q71" s="147"/>
      <c r="R71" s="85"/>
      <c r="S71" s="45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2"/>
      <c r="B72" s="42"/>
      <c r="C72" s="143"/>
      <c r="D72" s="43"/>
      <c r="E72" s="137"/>
      <c r="F72" s="42"/>
      <c r="G72" s="58"/>
      <c r="H72" s="226"/>
      <c r="I72" s="58"/>
      <c r="J72" s="105"/>
      <c r="K72" s="148"/>
      <c r="L72" s="145"/>
      <c r="M72" s="113"/>
      <c r="N72" s="114"/>
      <c r="O72" s="51"/>
      <c r="P72" s="146"/>
      <c r="Q72" s="147"/>
      <c r="R72" s="115"/>
      <c r="S72" s="136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2"/>
      <c r="B73" s="42"/>
      <c r="C73" s="143"/>
      <c r="D73" s="76"/>
      <c r="E73" s="137"/>
      <c r="F73" s="42"/>
      <c r="G73" s="58"/>
      <c r="H73" s="226"/>
      <c r="I73" s="226"/>
      <c r="J73" s="105"/>
      <c r="K73" s="144"/>
      <c r="L73" s="149"/>
      <c r="M73" s="81"/>
      <c r="N73" s="82"/>
      <c r="O73" s="51"/>
      <c r="P73" s="150"/>
      <c r="Q73" s="151"/>
      <c r="R73" s="85"/>
      <c r="S73" s="136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2"/>
      <c r="B74" s="42"/>
      <c r="C74" s="143"/>
      <c r="D74" s="43"/>
      <c r="E74" s="137"/>
      <c r="F74" s="42"/>
      <c r="G74" s="58"/>
      <c r="H74" s="226"/>
      <c r="I74" s="226"/>
      <c r="J74" s="105"/>
      <c r="K74" s="144"/>
      <c r="L74" s="145"/>
      <c r="M74" s="81"/>
      <c r="N74" s="82"/>
      <c r="O74" s="51"/>
      <c r="P74" s="146"/>
      <c r="Q74" s="147"/>
      <c r="R74" s="85"/>
      <c r="S74" s="136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2"/>
      <c r="B75" s="42"/>
      <c r="C75" s="143"/>
      <c r="D75" s="43"/>
      <c r="E75" s="137"/>
      <c r="F75" s="42"/>
      <c r="G75" s="58"/>
      <c r="H75" s="226"/>
      <c r="I75" s="226"/>
      <c r="J75" s="105"/>
      <c r="K75" s="148"/>
      <c r="L75" s="145"/>
      <c r="M75" s="81"/>
      <c r="N75" s="82"/>
      <c r="O75" s="51"/>
      <c r="P75" s="146"/>
      <c r="Q75" s="147"/>
      <c r="R75" s="85"/>
      <c r="S75" s="136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2"/>
      <c r="B76" s="42"/>
      <c r="C76" s="143"/>
      <c r="D76" s="43"/>
      <c r="E76" s="22"/>
      <c r="F76" s="42"/>
      <c r="G76" s="58"/>
      <c r="H76" s="226"/>
      <c r="I76" s="226"/>
      <c r="J76" s="105"/>
      <c r="K76" s="148"/>
      <c r="L76" s="145"/>
      <c r="M76" s="81"/>
      <c r="N76" s="82"/>
      <c r="O76" s="51"/>
      <c r="P76" s="146"/>
      <c r="Q76" s="147"/>
      <c r="R76" s="85"/>
      <c r="S76" s="152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2"/>
      <c r="B77" s="42"/>
      <c r="C77" s="143"/>
      <c r="D77" s="43"/>
      <c r="E77" s="22"/>
      <c r="F77" s="42"/>
      <c r="G77" s="58"/>
      <c r="H77" s="226"/>
      <c r="I77" s="226"/>
      <c r="J77" s="105"/>
      <c r="K77" s="148"/>
      <c r="L77" s="145"/>
      <c r="M77" s="81"/>
      <c r="N77" s="82"/>
      <c r="O77" s="51"/>
      <c r="P77" s="146"/>
      <c r="Q77" s="147"/>
      <c r="R77" s="85"/>
      <c r="S77" s="136"/>
      <c r="T77" s="7"/>
      <c r="U77" s="7"/>
      <c r="V77" s="7"/>
      <c r="W77" s="7"/>
      <c r="X77" s="7"/>
      <c r="Y77" s="7"/>
      <c r="Z77" s="7"/>
      <c r="AA77" s="7"/>
      <c r="AB77" s="7"/>
    </row>
    <row r="78">
      <c r="A78" s="105"/>
      <c r="B78" s="42"/>
      <c r="C78" s="143"/>
      <c r="D78" s="43"/>
      <c r="E78" s="22"/>
      <c r="F78" s="42"/>
      <c r="G78" s="153"/>
      <c r="H78" s="243"/>
      <c r="I78" s="243"/>
      <c r="J78" s="105"/>
      <c r="K78" s="144"/>
      <c r="L78" s="145"/>
      <c r="M78" s="81"/>
      <c r="N78" s="82"/>
      <c r="O78" s="51"/>
      <c r="P78" s="146"/>
      <c r="Q78" s="147"/>
      <c r="R78" s="85"/>
      <c r="S78" s="154"/>
      <c r="T78" s="7"/>
      <c r="U78" s="7"/>
      <c r="V78" s="7"/>
      <c r="W78" s="7"/>
      <c r="X78" s="7"/>
      <c r="Y78" s="7"/>
      <c r="Z78" s="7"/>
      <c r="AA78" s="7"/>
      <c r="AB78" s="7"/>
    </row>
    <row r="79">
      <c r="A79" s="105"/>
      <c r="B79" s="42"/>
      <c r="C79" s="143"/>
      <c r="D79" s="43"/>
      <c r="E79" s="22"/>
      <c r="F79" s="42"/>
      <c r="G79" s="153"/>
      <c r="H79" s="243"/>
      <c r="I79" s="243"/>
      <c r="J79" s="105"/>
      <c r="K79" s="144"/>
      <c r="L79" s="145"/>
      <c r="M79" s="81"/>
      <c r="N79" s="82"/>
      <c r="O79" s="51"/>
      <c r="P79" s="146"/>
      <c r="Q79" s="147"/>
      <c r="R79" s="85"/>
      <c r="S79" s="155"/>
      <c r="T79" s="7"/>
      <c r="U79" s="7"/>
      <c r="V79" s="7"/>
      <c r="W79" s="7"/>
      <c r="X79" s="7"/>
      <c r="Y79" s="7"/>
      <c r="Z79" s="7"/>
      <c r="AA79" s="7"/>
      <c r="AB79" s="7"/>
    </row>
    <row r="80">
      <c r="A80" s="105"/>
      <c r="B80" s="42"/>
      <c r="C80" s="143"/>
      <c r="D80" s="43"/>
      <c r="E80" s="22"/>
      <c r="F80" s="42"/>
      <c r="G80" s="153"/>
      <c r="H80" s="243"/>
      <c r="I80" s="243"/>
      <c r="J80" s="105"/>
      <c r="K80" s="144"/>
      <c r="L80" s="145"/>
      <c r="M80" s="81"/>
      <c r="N80" s="82"/>
      <c r="O80" s="51"/>
      <c r="P80" s="146"/>
      <c r="Q80" s="147"/>
      <c r="R80" s="85"/>
      <c r="S80" s="155"/>
      <c r="T80" s="7"/>
      <c r="U80" s="7"/>
      <c r="V80" s="7"/>
      <c r="W80" s="7"/>
      <c r="X80" s="7"/>
      <c r="Y80" s="7"/>
      <c r="Z80" s="7"/>
      <c r="AA80" s="7"/>
      <c r="AB80" s="7"/>
    </row>
    <row r="81">
      <c r="A81" s="105"/>
      <c r="B81" s="42"/>
      <c r="C81" s="143"/>
      <c r="D81" s="43"/>
      <c r="E81" s="22"/>
      <c r="F81" s="42"/>
      <c r="G81" s="153"/>
      <c r="H81" s="243"/>
      <c r="I81" s="243"/>
      <c r="J81" s="105"/>
      <c r="K81" s="156"/>
      <c r="L81" s="157"/>
      <c r="M81" s="158"/>
      <c r="N81" s="159"/>
      <c r="O81" s="51"/>
      <c r="P81" s="160"/>
      <c r="Q81" s="161"/>
      <c r="R81" s="162"/>
      <c r="S81" s="155"/>
      <c r="T81" s="7"/>
      <c r="U81" s="7"/>
      <c r="V81" s="7"/>
      <c r="W81" s="7"/>
      <c r="X81" s="7"/>
      <c r="Y81" s="7"/>
      <c r="Z81" s="7"/>
      <c r="AA81" s="7"/>
      <c r="AB81" s="7"/>
    </row>
    <row r="82">
      <c r="A82" s="105"/>
      <c r="B82" s="42"/>
      <c r="C82" s="143"/>
      <c r="D82" s="43"/>
      <c r="E82" s="22"/>
      <c r="F82" s="42"/>
      <c r="G82" s="153"/>
      <c r="H82" s="243"/>
      <c r="I82" s="243"/>
      <c r="J82" s="105"/>
      <c r="K82" s="156"/>
      <c r="L82" s="157"/>
      <c r="M82" s="158"/>
      <c r="N82" s="159"/>
      <c r="O82" s="51"/>
      <c r="P82" s="160"/>
      <c r="Q82" s="161"/>
      <c r="R82" s="162"/>
      <c r="S82" s="155"/>
      <c r="T82" s="7"/>
      <c r="U82" s="7"/>
      <c r="V82" s="7"/>
      <c r="W82" s="7"/>
      <c r="X82" s="7"/>
      <c r="Y82" s="7"/>
      <c r="Z82" s="7"/>
      <c r="AA82" s="7"/>
      <c r="AB82" s="7"/>
    </row>
    <row r="83">
      <c r="A83" s="105"/>
      <c r="B83" s="42"/>
      <c r="C83" s="143"/>
      <c r="D83" s="43"/>
      <c r="E83" s="22"/>
      <c r="F83" s="42"/>
      <c r="G83" s="153"/>
      <c r="H83" s="243"/>
      <c r="I83" s="243"/>
      <c r="J83" s="105"/>
      <c r="K83" s="156"/>
      <c r="L83" s="157"/>
      <c r="M83" s="158"/>
      <c r="N83" s="159"/>
      <c r="O83" s="51"/>
      <c r="P83" s="160"/>
      <c r="Q83" s="161"/>
      <c r="R83" s="162"/>
      <c r="S83" s="155"/>
      <c r="T83" s="7"/>
      <c r="U83" s="7"/>
      <c r="V83" s="7"/>
      <c r="W83" s="7"/>
      <c r="X83" s="7"/>
      <c r="Y83" s="7"/>
      <c r="Z83" s="7"/>
      <c r="AA83" s="7"/>
      <c r="AB83" s="7"/>
    </row>
    <row r="84">
      <c r="A84" s="105"/>
      <c r="B84" s="42"/>
      <c r="C84" s="143"/>
      <c r="D84" s="43"/>
      <c r="E84" s="22"/>
      <c r="F84" s="42"/>
      <c r="G84" s="153"/>
      <c r="H84" s="243"/>
      <c r="I84" s="243"/>
      <c r="J84" s="105"/>
      <c r="K84" s="163"/>
      <c r="L84" s="164"/>
      <c r="M84" s="165"/>
      <c r="N84" s="166"/>
      <c r="O84" s="51"/>
      <c r="P84" s="167"/>
      <c r="Q84" s="168"/>
      <c r="R84" s="169"/>
      <c r="S84" s="155"/>
      <c r="T84" s="7"/>
      <c r="U84" s="7"/>
      <c r="V84" s="7"/>
      <c r="W84" s="7"/>
      <c r="X84" s="7"/>
      <c r="Y84" s="7"/>
      <c r="Z84" s="7"/>
      <c r="AA84" s="7"/>
      <c r="AB84" s="7"/>
    </row>
    <row r="85">
      <c r="A85" s="105"/>
      <c r="B85" s="42"/>
      <c r="C85" s="143"/>
      <c r="D85" s="43"/>
      <c r="E85" s="137"/>
      <c r="F85" s="42"/>
      <c r="G85" s="153"/>
      <c r="H85" s="243"/>
      <c r="I85" s="243"/>
      <c r="J85" s="105"/>
      <c r="K85" s="156"/>
      <c r="L85" s="157"/>
      <c r="M85" s="170"/>
      <c r="N85" s="171"/>
      <c r="O85" s="51"/>
      <c r="P85" s="160"/>
      <c r="Q85" s="161"/>
      <c r="R85" s="172"/>
      <c r="S85" s="155"/>
      <c r="T85" s="7"/>
      <c r="U85" s="7"/>
      <c r="V85" s="7"/>
      <c r="W85" s="7"/>
      <c r="X85" s="7"/>
      <c r="Y85" s="7"/>
      <c r="Z85" s="7"/>
      <c r="AA85" s="7"/>
      <c r="AB85" s="7"/>
    </row>
    <row r="86">
      <c r="A86" s="105"/>
      <c r="B86" s="42"/>
      <c r="C86" s="143"/>
      <c r="D86" s="43"/>
      <c r="E86" s="137"/>
      <c r="F86" s="42"/>
      <c r="G86" s="153"/>
      <c r="H86" s="243"/>
      <c r="I86" s="243"/>
      <c r="J86" s="105"/>
      <c r="K86" s="156"/>
      <c r="L86" s="157"/>
      <c r="M86" s="170"/>
      <c r="N86" s="171"/>
      <c r="O86" s="51"/>
      <c r="P86" s="160"/>
      <c r="Q86" s="161"/>
      <c r="R86" s="172"/>
      <c r="S86" s="155"/>
      <c r="T86" s="7"/>
      <c r="U86" s="7"/>
      <c r="V86" s="7"/>
      <c r="W86" s="7"/>
      <c r="X86" s="7"/>
      <c r="Y86" s="7"/>
      <c r="Z86" s="7"/>
      <c r="AA86" s="7"/>
      <c r="AB86" s="7"/>
    </row>
    <row r="87">
      <c r="A87" s="105"/>
      <c r="B87" s="42"/>
      <c r="C87" s="143"/>
      <c r="D87" s="43"/>
      <c r="E87" s="137"/>
      <c r="F87" s="42"/>
      <c r="G87" s="153"/>
      <c r="H87" s="243"/>
      <c r="I87" s="243"/>
      <c r="J87" s="105"/>
      <c r="K87" s="156"/>
      <c r="L87" s="157"/>
      <c r="M87" s="170"/>
      <c r="N87" s="171"/>
      <c r="O87" s="51"/>
      <c r="P87" s="160"/>
      <c r="Q87" s="161"/>
      <c r="R87" s="172"/>
      <c r="S87" s="155"/>
      <c r="T87" s="7"/>
      <c r="U87" s="7"/>
      <c r="V87" s="7"/>
      <c r="W87" s="7"/>
      <c r="X87" s="7"/>
      <c r="Y87" s="7"/>
      <c r="Z87" s="7"/>
      <c r="AA87" s="7"/>
      <c r="AB87" s="7"/>
    </row>
    <row r="88">
      <c r="A88" s="105"/>
      <c r="B88" s="42"/>
      <c r="C88" s="143"/>
      <c r="D88" s="43"/>
      <c r="E88" s="137"/>
      <c r="F88" s="42"/>
      <c r="G88" s="153"/>
      <c r="H88" s="243"/>
      <c r="I88" s="243"/>
      <c r="J88" s="105"/>
      <c r="K88" s="156"/>
      <c r="L88" s="157"/>
      <c r="M88" s="170"/>
      <c r="N88" s="171"/>
      <c r="O88" s="51"/>
      <c r="P88" s="160"/>
      <c r="Q88" s="161"/>
      <c r="R88" s="172"/>
      <c r="S88" s="155"/>
      <c r="T88" s="7"/>
      <c r="U88" s="7"/>
      <c r="V88" s="7"/>
      <c r="W88" s="7"/>
      <c r="X88" s="7"/>
      <c r="Y88" s="7"/>
      <c r="Z88" s="7"/>
      <c r="AA88" s="7"/>
      <c r="AB88" s="7"/>
    </row>
    <row r="89">
      <c r="A89" s="105"/>
      <c r="B89" s="42"/>
      <c r="C89" s="143"/>
      <c r="D89" s="43"/>
      <c r="E89" s="137"/>
      <c r="F89" s="42"/>
      <c r="G89" s="153"/>
      <c r="H89" s="243"/>
      <c r="I89" s="243"/>
      <c r="J89" s="105"/>
      <c r="K89" s="156"/>
      <c r="L89" s="157"/>
      <c r="M89" s="170"/>
      <c r="N89" s="171"/>
      <c r="O89" s="51"/>
      <c r="P89" s="160"/>
      <c r="Q89" s="161"/>
      <c r="R89" s="172"/>
      <c r="S89" s="155"/>
      <c r="T89" s="7"/>
      <c r="U89" s="7"/>
      <c r="V89" s="7"/>
      <c r="W89" s="7"/>
      <c r="X89" s="7"/>
      <c r="Y89" s="7"/>
      <c r="Z89" s="7"/>
      <c r="AA89" s="7"/>
      <c r="AB89" s="7"/>
    </row>
    <row r="90">
      <c r="A90" s="105"/>
      <c r="B90" s="42"/>
      <c r="C90" s="143"/>
      <c r="D90" s="43"/>
      <c r="E90" s="137"/>
      <c r="F90" s="42"/>
      <c r="G90" s="153"/>
      <c r="H90" s="243"/>
      <c r="I90" s="243"/>
      <c r="J90" s="105"/>
      <c r="K90" s="156"/>
      <c r="L90" s="157"/>
      <c r="M90" s="170"/>
      <c r="N90" s="171"/>
      <c r="O90" s="51"/>
      <c r="P90" s="160"/>
      <c r="Q90" s="161"/>
      <c r="R90" s="172"/>
      <c r="S90" s="155"/>
      <c r="T90" s="7"/>
      <c r="U90" s="7"/>
      <c r="V90" s="7"/>
      <c r="W90" s="7"/>
      <c r="X90" s="7"/>
      <c r="Y90" s="7"/>
      <c r="Z90" s="7"/>
      <c r="AA90" s="7"/>
      <c r="AB90" s="7"/>
    </row>
    <row r="91">
      <c r="A91" s="105"/>
      <c r="B91" s="42"/>
      <c r="C91" s="143"/>
      <c r="D91" s="43"/>
      <c r="E91" s="137"/>
      <c r="F91" s="42"/>
      <c r="G91" s="153"/>
      <c r="H91" s="243"/>
      <c r="I91" s="243"/>
      <c r="J91" s="105"/>
      <c r="K91" s="156"/>
      <c r="L91" s="157"/>
      <c r="M91" s="170"/>
      <c r="N91" s="171"/>
      <c r="O91" s="51"/>
      <c r="P91" s="160"/>
      <c r="Q91" s="161"/>
      <c r="R91" s="172"/>
      <c r="S91" s="155"/>
      <c r="T91" s="7"/>
      <c r="U91" s="7"/>
      <c r="V91" s="7"/>
      <c r="W91" s="7"/>
      <c r="X91" s="7"/>
      <c r="Y91" s="7"/>
      <c r="Z91" s="7"/>
      <c r="AA91" s="7"/>
      <c r="AB91" s="7"/>
    </row>
    <row r="92">
      <c r="A92" s="105"/>
      <c r="B92" s="42"/>
      <c r="C92" s="143"/>
      <c r="D92" s="43"/>
      <c r="E92" s="137"/>
      <c r="F92" s="42"/>
      <c r="G92" s="153"/>
      <c r="H92" s="243"/>
      <c r="I92" s="243"/>
      <c r="J92" s="105"/>
      <c r="K92" s="156"/>
      <c r="L92" s="157"/>
      <c r="M92" s="170"/>
      <c r="N92" s="173"/>
      <c r="O92" s="51"/>
      <c r="P92" s="160"/>
      <c r="Q92" s="161"/>
      <c r="R92" s="172"/>
      <c r="S92" s="155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74"/>
      <c r="E93" s="175"/>
      <c r="F93" s="4"/>
      <c r="G93" s="176"/>
      <c r="H93" s="244"/>
      <c r="I93" s="245"/>
      <c r="J93" s="4"/>
      <c r="K93" s="179"/>
      <c r="L93" s="179"/>
      <c r="M93" s="179"/>
      <c r="N93" s="179"/>
      <c r="O93" s="180"/>
      <c r="P93" s="180"/>
      <c r="Q93" s="180"/>
      <c r="R93" s="181"/>
      <c r="S93" s="182">
        <f>SUM(S7:S92)</f>
        <v>2400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83"/>
      <c r="E94" s="184"/>
      <c r="F94" s="2"/>
      <c r="G94" s="185"/>
      <c r="H94" s="246"/>
      <c r="I94" s="247"/>
      <c r="J94" s="2"/>
      <c r="K94" s="33" t="s">
        <v>6</v>
      </c>
      <c r="L94" s="188"/>
      <c r="M94" s="188"/>
      <c r="N94" s="188"/>
      <c r="O94" s="189"/>
      <c r="P94" s="189"/>
      <c r="Q94" s="189"/>
      <c r="R94" s="190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191"/>
      <c r="D95" s="16"/>
      <c r="E95" s="192"/>
      <c r="F95" s="193"/>
      <c r="G95" s="176"/>
      <c r="H95" s="5"/>
      <c r="I95" s="5"/>
      <c r="J95" s="2"/>
      <c r="K95" s="96">
        <f>SUM(K7:K92)</f>
        <v>2300</v>
      </c>
      <c r="L95" s="194" t="s">
        <v>22</v>
      </c>
      <c r="O95" s="195" t="s">
        <v>23</v>
      </c>
      <c r="Q95" s="196"/>
      <c r="R95" s="197" t="s">
        <v>24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176"/>
      <c r="H96" s="5"/>
      <c r="I96" s="5"/>
      <c r="J96" s="2"/>
      <c r="K96" s="96">
        <f>SUM(K95*2%)</f>
        <v>46</v>
      </c>
      <c r="L96" s="34" t="s">
        <v>7</v>
      </c>
      <c r="M96" s="198"/>
      <c r="N96" s="198"/>
      <c r="O96" s="199"/>
      <c r="P96" s="200"/>
      <c r="Q96" s="196"/>
      <c r="R96" s="201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2"/>
      <c r="L97" s="203">
        <f>SUM(L6:L91)</f>
        <v>0</v>
      </c>
      <c r="M97" s="35" t="s">
        <v>8</v>
      </c>
      <c r="N97" s="198"/>
      <c r="O97" s="199"/>
      <c r="P97" s="199"/>
      <c r="Q97" s="199"/>
      <c r="R97" s="201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04" t="s">
        <v>25</v>
      </c>
      <c r="H98" s="205">
        <f>SUM(K95,L97,M98,N99)</f>
        <v>6800</v>
      </c>
      <c r="I98" s="5"/>
      <c r="J98" s="2"/>
      <c r="K98" s="7"/>
      <c r="L98" s="76">
        <f>SUM(L97*1%)</f>
        <v>0</v>
      </c>
      <c r="M98" s="16">
        <f>SUM(M6:M91)</f>
        <v>2450</v>
      </c>
      <c r="N98" s="36" t="s">
        <v>9</v>
      </c>
      <c r="O98" s="199"/>
      <c r="P98" s="199"/>
      <c r="Q98" s="199"/>
      <c r="R98" s="181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06"/>
      <c r="G99" s="207" t="s">
        <v>26</v>
      </c>
      <c r="H99" s="205">
        <f>SUM(O100,P103,Q104)</f>
        <v>4394</v>
      </c>
      <c r="I99" s="5"/>
      <c r="J99" s="2"/>
      <c r="K99" s="7"/>
      <c r="L99" s="17"/>
      <c r="M99" s="76">
        <f>SUM(M98*2%)</f>
        <v>49</v>
      </c>
      <c r="N99" s="16">
        <f>SUM(N6:N92)</f>
        <v>2050</v>
      </c>
      <c r="O99" s="37" t="s">
        <v>10</v>
      </c>
      <c r="P99" s="199"/>
      <c r="Q99" s="199"/>
      <c r="R99" s="208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06"/>
      <c r="G100" s="209" t="s">
        <v>27</v>
      </c>
      <c r="H100" s="205">
        <f>SUM(R105)</f>
        <v>0</v>
      </c>
      <c r="I100" s="5"/>
      <c r="J100" s="2"/>
      <c r="K100" s="7"/>
      <c r="L100" s="2"/>
      <c r="M100" s="2"/>
      <c r="N100" s="76">
        <f>SUM(N99*2%)</f>
        <v>41</v>
      </c>
      <c r="O100" s="16">
        <f>SUM(O6:O93)</f>
        <v>3194</v>
      </c>
      <c r="P100" s="199"/>
      <c r="Q100" s="199"/>
      <c r="R100" s="208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4"/>
      <c r="H101" s="5"/>
      <c r="I101" s="5"/>
      <c r="J101" s="2"/>
      <c r="K101" s="7"/>
      <c r="L101" s="2"/>
      <c r="M101" s="2"/>
      <c r="N101" s="2"/>
      <c r="O101" s="76">
        <f>SUM(O100*2%)</f>
        <v>63.88</v>
      </c>
      <c r="P101" s="199"/>
      <c r="Q101" s="199"/>
      <c r="R101" s="208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210" t="s">
        <v>28</v>
      </c>
      <c r="H102" s="248">
        <f>SUM(K7,K8,M10,O11,M13,N18,K21,P24,M29,K30,O33,P35,K37,P38,P40)</f>
        <v>5050</v>
      </c>
      <c r="I102" s="249">
        <f>SUM(M13,K30)</f>
        <v>700</v>
      </c>
      <c r="J102" s="2"/>
      <c r="K102" s="7"/>
      <c r="L102" s="2"/>
      <c r="M102" s="2"/>
      <c r="N102" s="2"/>
      <c r="O102" s="2"/>
      <c r="P102" s="38" t="s">
        <v>11</v>
      </c>
      <c r="Q102" s="199"/>
      <c r="R102" s="208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12" t="s">
        <v>29</v>
      </c>
      <c r="H103" s="248">
        <f>SUM(N9,N15,O16,M19,K27)</f>
        <v>1800</v>
      </c>
      <c r="I103" s="250">
        <v>0.0</v>
      </c>
      <c r="J103" s="2"/>
      <c r="K103" s="7"/>
      <c r="L103" s="2"/>
      <c r="M103" s="2"/>
      <c r="N103" s="2"/>
      <c r="O103" s="2"/>
      <c r="P103" s="16">
        <f>SUM(P6:P91)</f>
        <v>1200</v>
      </c>
      <c r="Q103" s="39" t="s">
        <v>12</v>
      </c>
      <c r="R103" s="208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14" t="s">
        <v>30</v>
      </c>
      <c r="H104" s="248">
        <f>SUM(M14,O17,N20,N22,N23,O25,O26,M28,K32,O36)</f>
        <v>3644</v>
      </c>
      <c r="I104" s="251">
        <f>SUM(O26)</f>
        <v>294</v>
      </c>
      <c r="J104" s="2"/>
      <c r="K104" s="7"/>
      <c r="L104" s="2"/>
      <c r="M104" s="2"/>
      <c r="N104" s="2"/>
      <c r="O104" s="2"/>
      <c r="P104" s="76">
        <f>SUM(P103*1%)</f>
        <v>12</v>
      </c>
      <c r="Q104" s="16">
        <f>SUM(Q6:Q91)</f>
        <v>0</v>
      </c>
      <c r="R104" s="215" t="s">
        <v>13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252" t="s">
        <v>160</v>
      </c>
      <c r="H105" s="253">
        <f>SUM(O12,M31)</f>
        <v>700</v>
      </c>
      <c r="I105" s="254">
        <f>SUM(O64,O32,M16)</f>
        <v>0</v>
      </c>
      <c r="J105" s="2"/>
      <c r="K105" s="7"/>
      <c r="L105" s="2"/>
      <c r="M105" s="2"/>
      <c r="N105" s="2"/>
      <c r="O105" s="2"/>
      <c r="P105" s="2"/>
      <c r="Q105" s="76">
        <f>SUM(Q104*1%)</f>
        <v>0</v>
      </c>
      <c r="R105" s="96">
        <f>SUM(R7:R93)</f>
        <v>0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216" t="s">
        <v>31</v>
      </c>
      <c r="H106" s="217">
        <f>SUM(M13,O26,K30)</f>
        <v>994</v>
      </c>
      <c r="I106" s="5"/>
      <c r="J106" s="2"/>
      <c r="K106" s="7"/>
      <c r="L106" s="2"/>
      <c r="M106" s="2"/>
      <c r="N106" s="2"/>
      <c r="O106" s="2"/>
      <c r="P106" s="2"/>
      <c r="Q106" s="2"/>
      <c r="R106" s="96">
        <f>SUM(R105*2%)</f>
        <v>0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16" t="s">
        <v>32</v>
      </c>
      <c r="H107" s="249">
        <f>SUM(S13,S26,S30)</f>
        <v>150</v>
      </c>
      <c r="I107" s="5"/>
      <c r="J107" s="2"/>
      <c r="K107" s="7"/>
      <c r="L107" s="2"/>
      <c r="M107" s="2"/>
      <c r="N107" s="2"/>
      <c r="O107" s="2"/>
      <c r="P107" s="2"/>
      <c r="Q107" s="2"/>
      <c r="R107" s="16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218" t="s">
        <v>33</v>
      </c>
      <c r="H108" s="255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19"/>
      <c r="D226" s="219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19"/>
      <c r="D227" s="219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19"/>
      <c r="D228" s="219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19"/>
      <c r="D229" s="219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19"/>
      <c r="D230" s="219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19"/>
      <c r="D231" s="219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19"/>
      <c r="D232" s="219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19"/>
      <c r="D233" s="219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19"/>
      <c r="D234" s="219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19"/>
      <c r="D235" s="219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19"/>
      <c r="D236" s="219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19"/>
      <c r="D237" s="219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19"/>
      <c r="D238" s="219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19"/>
      <c r="D239" s="219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19"/>
      <c r="D240" s="219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19"/>
      <c r="D241" s="219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19"/>
      <c r="D242" s="219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19"/>
      <c r="D243" s="219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19"/>
      <c r="D244" s="219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19"/>
      <c r="D245" s="219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19"/>
      <c r="D246" s="219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19"/>
      <c r="D247" s="219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19"/>
      <c r="D248" s="219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19"/>
      <c r="D249" s="219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19"/>
      <c r="D250" s="219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19"/>
      <c r="D251" s="219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19"/>
      <c r="D252" s="219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19"/>
      <c r="D253" s="219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19"/>
      <c r="D254" s="219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19"/>
      <c r="D255" s="219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19"/>
      <c r="D256" s="219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19"/>
      <c r="D257" s="219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19"/>
      <c r="D258" s="219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19"/>
      <c r="D259" s="219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19"/>
      <c r="D260" s="219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19"/>
      <c r="D261" s="219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19"/>
      <c r="D262" s="219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19"/>
      <c r="D263" s="219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19"/>
      <c r="D264" s="219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19"/>
      <c r="D265" s="219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19"/>
      <c r="D266" s="219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19"/>
      <c r="D267" s="219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19"/>
      <c r="D268" s="219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19"/>
      <c r="D269" s="219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19"/>
      <c r="D270" s="219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19"/>
      <c r="D271" s="219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19"/>
      <c r="D272" s="219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19"/>
      <c r="D273" s="219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19"/>
      <c r="D274" s="219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19"/>
      <c r="D275" s="219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19"/>
      <c r="D276" s="219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19"/>
      <c r="D277" s="219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19"/>
      <c r="D278" s="219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19"/>
      <c r="D279" s="219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19"/>
      <c r="D280" s="219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19"/>
      <c r="D281" s="219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19"/>
      <c r="D282" s="219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19"/>
      <c r="D283" s="219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19"/>
      <c r="D284" s="219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19"/>
      <c r="D285" s="219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19"/>
      <c r="D286" s="219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19"/>
      <c r="D287" s="219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19"/>
      <c r="D288" s="219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19"/>
      <c r="D289" s="219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19"/>
      <c r="D290" s="219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19"/>
      <c r="D291" s="219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19"/>
      <c r="D292" s="219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19"/>
      <c r="D293" s="219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19"/>
      <c r="D294" s="219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19"/>
      <c r="D295" s="219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19"/>
      <c r="D296" s="219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19"/>
      <c r="D297" s="219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19"/>
      <c r="D298" s="219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19"/>
      <c r="D299" s="219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19"/>
      <c r="D300" s="219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19"/>
      <c r="D301" s="219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19"/>
      <c r="D302" s="219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19"/>
      <c r="D303" s="219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19"/>
      <c r="D304" s="219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19"/>
      <c r="D305" s="219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19"/>
      <c r="D306" s="219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19"/>
      <c r="D307" s="219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19"/>
      <c r="D308" s="219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19"/>
      <c r="D309" s="219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19"/>
      <c r="D310" s="219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19"/>
      <c r="D311" s="219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19"/>
      <c r="D312" s="219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19"/>
      <c r="D313" s="219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19"/>
      <c r="D314" s="219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19"/>
      <c r="D315" s="219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19"/>
      <c r="D316" s="219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19"/>
      <c r="D317" s="219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19"/>
      <c r="D318" s="219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19"/>
      <c r="D319" s="219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19"/>
      <c r="D320" s="219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19"/>
      <c r="D321" s="219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19"/>
      <c r="D322" s="219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19"/>
      <c r="D323" s="219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19"/>
      <c r="D324" s="219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19"/>
      <c r="D325" s="219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19"/>
      <c r="D326" s="219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19"/>
      <c r="D327" s="219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19"/>
      <c r="D328" s="219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19"/>
      <c r="D329" s="219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19"/>
      <c r="D330" s="219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19"/>
      <c r="D331" s="219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19"/>
      <c r="D332" s="219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19"/>
      <c r="D333" s="219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19"/>
      <c r="D334" s="219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19"/>
      <c r="D335" s="219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19"/>
      <c r="D336" s="219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19"/>
      <c r="D337" s="219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19"/>
      <c r="D338" s="219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19"/>
      <c r="D339" s="219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19"/>
      <c r="D340" s="219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19"/>
      <c r="D341" s="219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19"/>
      <c r="D342" s="219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19"/>
      <c r="D343" s="219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19"/>
      <c r="D344" s="219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19"/>
      <c r="D345" s="219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19"/>
      <c r="D346" s="219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19"/>
      <c r="D347" s="219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19"/>
      <c r="D348" s="219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19"/>
      <c r="D349" s="219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19"/>
      <c r="D350" s="219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19"/>
      <c r="D351" s="219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19"/>
      <c r="D352" s="219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19"/>
      <c r="D353" s="219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19"/>
      <c r="D354" s="219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19"/>
      <c r="D355" s="219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19"/>
      <c r="D356" s="219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19"/>
      <c r="D357" s="219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19"/>
      <c r="D358" s="219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19"/>
      <c r="D359" s="219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19"/>
      <c r="D360" s="219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19"/>
      <c r="D361" s="219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19"/>
      <c r="D362" s="219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19"/>
      <c r="D363" s="219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19"/>
      <c r="D364" s="219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19"/>
      <c r="D365" s="219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19"/>
      <c r="D366" s="219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19"/>
      <c r="D367" s="219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19"/>
      <c r="D368" s="219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19"/>
      <c r="D369" s="219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19"/>
      <c r="D370" s="219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19"/>
      <c r="D371" s="219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19"/>
      <c r="D372" s="219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19"/>
      <c r="D373" s="219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19"/>
      <c r="D374" s="219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19"/>
      <c r="D375" s="219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19"/>
      <c r="D376" s="219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19"/>
      <c r="D377" s="219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19"/>
      <c r="D378" s="219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19"/>
      <c r="D379" s="219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19"/>
      <c r="D380" s="219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19"/>
      <c r="D381" s="219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19"/>
      <c r="D382" s="219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19"/>
      <c r="D383" s="219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19"/>
      <c r="D384" s="219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19"/>
      <c r="D385" s="219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19"/>
      <c r="D386" s="219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19"/>
      <c r="D387" s="219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19"/>
      <c r="D388" s="219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19"/>
      <c r="D389" s="219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19"/>
      <c r="D390" s="219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19"/>
      <c r="D391" s="219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19"/>
      <c r="D392" s="219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19"/>
      <c r="D393" s="219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19"/>
      <c r="D394" s="219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19"/>
      <c r="D395" s="219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19"/>
      <c r="D396" s="219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19"/>
      <c r="D397" s="219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19"/>
      <c r="D398" s="219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19"/>
      <c r="D399" s="219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19"/>
      <c r="D400" s="219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19"/>
      <c r="D401" s="219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19"/>
      <c r="D402" s="219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19"/>
      <c r="D403" s="219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19"/>
      <c r="D404" s="219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19"/>
      <c r="D405" s="219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19"/>
      <c r="D406" s="219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19"/>
      <c r="D407" s="219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19"/>
      <c r="D408" s="219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19"/>
      <c r="D409" s="219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19"/>
      <c r="D410" s="219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19"/>
      <c r="D411" s="219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19"/>
      <c r="D412" s="219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19"/>
      <c r="D413" s="219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19"/>
      <c r="D414" s="219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19"/>
      <c r="D415" s="219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19"/>
      <c r="D416" s="219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19"/>
      <c r="D417" s="219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19"/>
      <c r="D418" s="219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19"/>
      <c r="D419" s="219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19"/>
      <c r="D420" s="219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19"/>
      <c r="D421" s="219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19"/>
      <c r="D422" s="219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19"/>
      <c r="D423" s="219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19"/>
      <c r="D424" s="219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19"/>
      <c r="D425" s="219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19"/>
      <c r="D426" s="219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19"/>
      <c r="D427" s="219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19"/>
      <c r="D428" s="219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19"/>
      <c r="D429" s="219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19"/>
      <c r="D430" s="219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19"/>
      <c r="D431" s="219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19"/>
      <c r="D432" s="219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19"/>
      <c r="D433" s="219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19"/>
      <c r="D434" s="219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19"/>
      <c r="D435" s="219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19"/>
      <c r="D436" s="219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19"/>
      <c r="D437" s="219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19"/>
      <c r="D438" s="219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19"/>
      <c r="D439" s="219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19"/>
      <c r="D440" s="219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19"/>
      <c r="D441" s="219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19"/>
      <c r="D442" s="219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19"/>
      <c r="D443" s="219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19"/>
      <c r="D444" s="219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19"/>
      <c r="D445" s="219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19"/>
      <c r="D446" s="219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19"/>
      <c r="D447" s="219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19"/>
      <c r="D448" s="219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19"/>
      <c r="D449" s="219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19"/>
      <c r="D450" s="219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19"/>
      <c r="D451" s="219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19"/>
      <c r="D452" s="219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19"/>
      <c r="D453" s="219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19"/>
      <c r="D454" s="219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19"/>
      <c r="D455" s="219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19"/>
      <c r="D456" s="219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19"/>
      <c r="D457" s="219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19"/>
      <c r="D458" s="219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19"/>
      <c r="D459" s="219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19"/>
      <c r="D460" s="219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19"/>
      <c r="D461" s="219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19"/>
      <c r="D462" s="219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19"/>
      <c r="D463" s="219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19"/>
      <c r="D464" s="219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19"/>
      <c r="D465" s="219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19"/>
      <c r="D466" s="219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19"/>
      <c r="D467" s="219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19"/>
      <c r="D468" s="219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19"/>
      <c r="D469" s="219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19"/>
      <c r="D470" s="219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19"/>
      <c r="D471" s="219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19"/>
      <c r="D472" s="219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19"/>
      <c r="D473" s="219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19"/>
      <c r="D474" s="219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19"/>
      <c r="D475" s="219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19"/>
      <c r="D476" s="219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19"/>
      <c r="D477" s="219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19"/>
      <c r="D478" s="219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19"/>
      <c r="D479" s="219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19"/>
      <c r="D480" s="219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19"/>
      <c r="D481" s="219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19"/>
      <c r="D482" s="219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19"/>
      <c r="D483" s="219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19"/>
      <c r="D484" s="219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19"/>
      <c r="D485" s="219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19"/>
      <c r="D486" s="219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19"/>
      <c r="D487" s="219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19"/>
      <c r="D488" s="219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19"/>
      <c r="D489" s="219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19"/>
      <c r="D490" s="219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19"/>
      <c r="D491" s="219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19"/>
      <c r="D492" s="219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19"/>
      <c r="D493" s="219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19"/>
      <c r="D494" s="219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19"/>
      <c r="D495" s="219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19"/>
      <c r="D496" s="219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19"/>
      <c r="D497" s="219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19"/>
      <c r="D498" s="219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19"/>
      <c r="D499" s="219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19"/>
      <c r="D500" s="219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19"/>
      <c r="D501" s="219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19"/>
      <c r="D502" s="219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19"/>
      <c r="D503" s="219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19"/>
      <c r="D504" s="219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19"/>
      <c r="D505" s="219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19"/>
      <c r="D506" s="219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19"/>
      <c r="D507" s="219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19"/>
      <c r="D508" s="219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19"/>
      <c r="D509" s="219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19"/>
      <c r="D510" s="219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19"/>
      <c r="D511" s="219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19"/>
      <c r="D512" s="219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19"/>
      <c r="D513" s="219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19"/>
      <c r="D514" s="219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19"/>
      <c r="D515" s="219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19"/>
      <c r="D516" s="219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19"/>
      <c r="D517" s="219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19"/>
      <c r="D518" s="219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19"/>
      <c r="D519" s="219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19"/>
      <c r="D520" s="219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19"/>
      <c r="D521" s="219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19"/>
      <c r="D522" s="219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19"/>
      <c r="D523" s="219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19"/>
      <c r="D524" s="219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19"/>
      <c r="D525" s="219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19"/>
      <c r="D526" s="219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19"/>
      <c r="D527" s="219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19"/>
      <c r="D528" s="219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19"/>
      <c r="D529" s="219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19"/>
      <c r="D530" s="219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19"/>
      <c r="D531" s="219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19"/>
      <c r="D532" s="219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19"/>
      <c r="D533" s="219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19"/>
      <c r="D534" s="219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19"/>
      <c r="D535" s="219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19"/>
      <c r="D536" s="219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19"/>
      <c r="D537" s="219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19"/>
      <c r="D538" s="219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19"/>
      <c r="D539" s="219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19"/>
      <c r="D540" s="219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19"/>
      <c r="D541" s="219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19"/>
      <c r="D542" s="219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19"/>
      <c r="D543" s="219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19"/>
      <c r="D544" s="219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19"/>
      <c r="D545" s="219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19"/>
      <c r="D546" s="219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19"/>
      <c r="D547" s="219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19"/>
      <c r="D548" s="219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19"/>
      <c r="D549" s="219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19"/>
      <c r="D550" s="219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19"/>
      <c r="D551" s="219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19"/>
      <c r="D552" s="219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19"/>
      <c r="D553" s="219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19"/>
      <c r="D554" s="219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19"/>
      <c r="D555" s="219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19"/>
      <c r="D556" s="219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19"/>
      <c r="D557" s="219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19"/>
      <c r="D558" s="219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19"/>
      <c r="D559" s="219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19"/>
      <c r="D560" s="219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19"/>
      <c r="D561" s="219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19"/>
      <c r="D562" s="219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19"/>
      <c r="D563" s="219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19"/>
      <c r="D564" s="219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19"/>
      <c r="D565" s="219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19"/>
      <c r="D566" s="219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19"/>
      <c r="D567" s="219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19"/>
      <c r="D568" s="219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19"/>
      <c r="D569" s="219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19"/>
      <c r="D570" s="219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19"/>
      <c r="D571" s="219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19"/>
      <c r="D572" s="219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19"/>
      <c r="D573" s="219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19"/>
      <c r="D574" s="219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19"/>
      <c r="D575" s="219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19"/>
      <c r="D576" s="219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19"/>
      <c r="D577" s="219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19"/>
      <c r="D578" s="219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19"/>
      <c r="D579" s="219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19"/>
      <c r="D580" s="219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19"/>
      <c r="D581" s="219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19"/>
      <c r="D582" s="219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19"/>
      <c r="D583" s="219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19"/>
      <c r="D584" s="219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19"/>
      <c r="D585" s="219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19"/>
      <c r="D586" s="219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19"/>
      <c r="D587" s="219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19"/>
      <c r="D588" s="219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19"/>
      <c r="D589" s="219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19"/>
      <c r="D590" s="219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19"/>
      <c r="D591" s="219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19"/>
      <c r="D592" s="219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19"/>
      <c r="D593" s="219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19"/>
      <c r="D594" s="219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19"/>
      <c r="D595" s="219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19"/>
      <c r="D596" s="219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19"/>
      <c r="D597" s="219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19"/>
      <c r="D598" s="219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19"/>
      <c r="D599" s="219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19"/>
      <c r="D600" s="219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19"/>
      <c r="D601" s="219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19"/>
      <c r="D602" s="219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19"/>
      <c r="D603" s="219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19"/>
      <c r="D604" s="219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19"/>
      <c r="D605" s="219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19"/>
      <c r="D606" s="219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19"/>
      <c r="D607" s="219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19"/>
      <c r="D608" s="219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19"/>
      <c r="D609" s="219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19"/>
      <c r="D610" s="219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19"/>
      <c r="D611" s="219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19"/>
      <c r="D612" s="219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19"/>
      <c r="D613" s="219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19"/>
      <c r="D614" s="219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19"/>
      <c r="D615" s="219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19"/>
      <c r="D616" s="219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19"/>
      <c r="D617" s="219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19"/>
      <c r="D618" s="219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19"/>
      <c r="D619" s="219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19"/>
      <c r="D620" s="219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19"/>
      <c r="D621" s="219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19"/>
      <c r="D622" s="219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19"/>
      <c r="D623" s="219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19"/>
      <c r="D624" s="219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19"/>
      <c r="D625" s="219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19"/>
      <c r="D626" s="219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19"/>
      <c r="D627" s="219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19"/>
      <c r="D628" s="219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19"/>
      <c r="D629" s="219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19"/>
      <c r="D630" s="219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19"/>
      <c r="D631" s="219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19"/>
      <c r="D632" s="219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19"/>
      <c r="D633" s="219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19"/>
      <c r="D634" s="219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19"/>
      <c r="D635" s="219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19"/>
      <c r="D636" s="219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19"/>
      <c r="D637" s="219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19"/>
      <c r="D638" s="219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19"/>
      <c r="D639" s="219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19"/>
      <c r="D640" s="219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19"/>
      <c r="D641" s="219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19"/>
      <c r="D642" s="219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19"/>
      <c r="D643" s="219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19"/>
      <c r="D644" s="219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19"/>
      <c r="D645" s="219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19"/>
      <c r="D646" s="219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19"/>
      <c r="D647" s="219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19"/>
      <c r="D648" s="219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19"/>
      <c r="D649" s="219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19"/>
      <c r="D650" s="219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19"/>
      <c r="D651" s="219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19"/>
      <c r="D652" s="219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19"/>
      <c r="D653" s="219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19"/>
      <c r="D654" s="219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19"/>
      <c r="D655" s="219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19"/>
      <c r="D656" s="219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19"/>
      <c r="D657" s="219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19"/>
      <c r="D658" s="219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19"/>
      <c r="D659" s="219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19"/>
      <c r="D660" s="219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19"/>
      <c r="D661" s="219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19"/>
      <c r="D662" s="219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19"/>
      <c r="D663" s="219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19"/>
      <c r="D664" s="219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19"/>
      <c r="D665" s="219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19"/>
      <c r="D666" s="219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19"/>
      <c r="D667" s="219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19"/>
      <c r="D668" s="219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19"/>
      <c r="D669" s="219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19"/>
      <c r="D670" s="219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19"/>
      <c r="D671" s="219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19"/>
      <c r="D672" s="219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19"/>
      <c r="D673" s="219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19"/>
      <c r="D674" s="219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19"/>
      <c r="D675" s="219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19"/>
      <c r="D676" s="219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19"/>
      <c r="D677" s="219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19"/>
      <c r="D678" s="219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19"/>
      <c r="D679" s="219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19"/>
      <c r="D680" s="219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19"/>
      <c r="D681" s="219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19"/>
      <c r="D682" s="219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19"/>
      <c r="D683" s="219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19"/>
      <c r="D684" s="219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19"/>
      <c r="D685" s="219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19"/>
      <c r="D686" s="219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19"/>
      <c r="D687" s="219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19"/>
      <c r="D688" s="219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19"/>
      <c r="D689" s="219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19"/>
      <c r="D690" s="219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19"/>
      <c r="D691" s="219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19"/>
      <c r="D692" s="219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19"/>
      <c r="D693" s="219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19"/>
      <c r="D694" s="219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19"/>
      <c r="D695" s="219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19"/>
      <c r="D696" s="219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19"/>
      <c r="D697" s="219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19"/>
      <c r="D698" s="219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19"/>
      <c r="D699" s="219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19"/>
      <c r="D700" s="219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19"/>
      <c r="D701" s="219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19"/>
      <c r="D702" s="219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19"/>
      <c r="D703" s="219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19"/>
      <c r="D704" s="219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19"/>
      <c r="D705" s="219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19"/>
      <c r="D706" s="219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19"/>
      <c r="D707" s="219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19"/>
      <c r="D708" s="219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19"/>
      <c r="D709" s="219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19"/>
      <c r="D710" s="219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19"/>
      <c r="D711" s="219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19"/>
      <c r="D712" s="219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19"/>
      <c r="D713" s="219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19"/>
      <c r="D714" s="219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19"/>
      <c r="D715" s="219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19"/>
      <c r="D716" s="219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19"/>
      <c r="D717" s="219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19"/>
      <c r="D718" s="219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19"/>
      <c r="D719" s="219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19"/>
      <c r="D720" s="219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19"/>
      <c r="D721" s="219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19"/>
      <c r="D722" s="219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19"/>
      <c r="D723" s="219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19"/>
      <c r="D724" s="219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19"/>
      <c r="D725" s="219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19"/>
      <c r="D726" s="219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19"/>
      <c r="D727" s="219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19"/>
      <c r="D728" s="219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19"/>
      <c r="D729" s="219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19"/>
      <c r="D730" s="219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19"/>
      <c r="D731" s="219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19"/>
      <c r="D732" s="219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19"/>
      <c r="D733" s="219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19"/>
      <c r="D734" s="219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19"/>
      <c r="D735" s="219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19"/>
      <c r="D736" s="219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19"/>
      <c r="D737" s="219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19"/>
      <c r="D738" s="219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19"/>
      <c r="D739" s="219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19"/>
      <c r="D740" s="219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19"/>
      <c r="D741" s="219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19"/>
      <c r="D742" s="219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19"/>
      <c r="D743" s="219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19"/>
      <c r="D744" s="219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19"/>
      <c r="D745" s="219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19"/>
      <c r="D746" s="219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19"/>
      <c r="D747" s="219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19"/>
      <c r="D748" s="219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19"/>
      <c r="D749" s="219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19"/>
      <c r="D750" s="219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19"/>
      <c r="D751" s="219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19"/>
      <c r="D752" s="219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19"/>
      <c r="D753" s="219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19"/>
      <c r="D754" s="219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19"/>
      <c r="D755" s="219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19"/>
      <c r="D756" s="219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19"/>
      <c r="D757" s="219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19"/>
      <c r="D758" s="219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19"/>
      <c r="D759" s="219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19"/>
      <c r="D760" s="219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19"/>
      <c r="D761" s="219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19"/>
      <c r="D762" s="219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19"/>
      <c r="D763" s="219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19"/>
      <c r="D764" s="219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19"/>
      <c r="D765" s="219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19"/>
      <c r="D766" s="219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19"/>
      <c r="D767" s="219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19"/>
      <c r="D768" s="219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19"/>
      <c r="D769" s="219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19"/>
      <c r="D770" s="219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19"/>
      <c r="D771" s="219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19"/>
      <c r="D772" s="219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19"/>
      <c r="D773" s="219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19"/>
      <c r="D774" s="219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19"/>
      <c r="D775" s="219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19"/>
      <c r="D776" s="219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19"/>
      <c r="D777" s="219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19"/>
      <c r="D778" s="219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19"/>
      <c r="D779" s="219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19"/>
      <c r="D780" s="219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19"/>
      <c r="D781" s="219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19"/>
      <c r="D782" s="219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19"/>
      <c r="D783" s="219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19"/>
      <c r="D784" s="219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19"/>
      <c r="D785" s="219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19"/>
      <c r="D786" s="219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19"/>
      <c r="D787" s="219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19"/>
      <c r="D788" s="219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19"/>
      <c r="D789" s="219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19"/>
      <c r="D790" s="219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19"/>
      <c r="D791" s="219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19"/>
      <c r="D792" s="219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19"/>
      <c r="D793" s="219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19"/>
      <c r="D794" s="219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19"/>
      <c r="D795" s="219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19"/>
      <c r="D796" s="219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19"/>
      <c r="D797" s="219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19"/>
      <c r="D798" s="219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19"/>
      <c r="D799" s="219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19"/>
      <c r="D800" s="219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19"/>
      <c r="D801" s="219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19"/>
      <c r="D802" s="219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19"/>
      <c r="D803" s="219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19"/>
      <c r="D804" s="219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19"/>
      <c r="D805" s="219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19"/>
      <c r="D806" s="219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19"/>
      <c r="D807" s="219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19"/>
      <c r="D808" s="219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19"/>
      <c r="D809" s="219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19"/>
      <c r="D810" s="219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19"/>
      <c r="D811" s="219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19"/>
      <c r="D812" s="219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19"/>
      <c r="D813" s="219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19"/>
      <c r="D814" s="219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19"/>
      <c r="D815" s="219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19"/>
      <c r="D816" s="219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19"/>
      <c r="D817" s="219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19"/>
      <c r="D818" s="219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19"/>
      <c r="D819" s="219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19"/>
      <c r="D820" s="219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19"/>
      <c r="D821" s="219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19"/>
      <c r="D822" s="219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19"/>
      <c r="D823" s="219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19"/>
      <c r="D824" s="219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19"/>
      <c r="D825" s="219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19"/>
      <c r="D826" s="219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19"/>
      <c r="D827" s="219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19"/>
      <c r="D828" s="219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19"/>
      <c r="D829" s="219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19"/>
      <c r="D830" s="219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19"/>
      <c r="D831" s="219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19"/>
      <c r="D832" s="219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19"/>
      <c r="D833" s="219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19"/>
      <c r="D834" s="219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19"/>
      <c r="D835" s="219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19"/>
      <c r="D836" s="219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19"/>
      <c r="D837" s="219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19"/>
      <c r="D838" s="219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19"/>
      <c r="D839" s="219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19"/>
      <c r="D840" s="219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19"/>
      <c r="D841" s="219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19"/>
      <c r="D842" s="219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19"/>
      <c r="D843" s="219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19"/>
      <c r="D844" s="219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19"/>
      <c r="D845" s="219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19"/>
      <c r="D846" s="219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19"/>
      <c r="D847" s="219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19"/>
      <c r="D848" s="219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19"/>
      <c r="D849" s="219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19"/>
      <c r="D850" s="219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19"/>
      <c r="D851" s="219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19"/>
      <c r="D852" s="219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19"/>
      <c r="D853" s="219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19"/>
      <c r="D854" s="219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19"/>
      <c r="D855" s="219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19"/>
      <c r="D856" s="219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19"/>
      <c r="D857" s="219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19"/>
      <c r="D858" s="219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19"/>
      <c r="D859" s="219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19"/>
      <c r="D860" s="219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19"/>
      <c r="D861" s="219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19"/>
      <c r="D862" s="219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19"/>
      <c r="D863" s="219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19"/>
      <c r="D864" s="219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19"/>
      <c r="D865" s="219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19"/>
      <c r="D866" s="219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19"/>
      <c r="D867" s="219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19"/>
      <c r="D868" s="219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19"/>
      <c r="D869" s="219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19"/>
      <c r="D870" s="219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19"/>
      <c r="D871" s="219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19"/>
      <c r="D872" s="219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19"/>
      <c r="D873" s="219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19"/>
      <c r="D874" s="219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19"/>
      <c r="D875" s="219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19"/>
      <c r="D876" s="219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19"/>
      <c r="D877" s="219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19"/>
      <c r="D878" s="219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19"/>
      <c r="D879" s="219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19"/>
      <c r="D880" s="219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19"/>
      <c r="D881" s="219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19"/>
      <c r="D882" s="219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19"/>
      <c r="D883" s="219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19"/>
      <c r="D884" s="219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19"/>
      <c r="D885" s="219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19"/>
      <c r="D886" s="219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19"/>
      <c r="D887" s="219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19"/>
      <c r="D888" s="219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19"/>
      <c r="D889" s="219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19"/>
      <c r="D890" s="219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19"/>
      <c r="D891" s="219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19"/>
      <c r="D892" s="219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19"/>
      <c r="D893" s="219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19"/>
      <c r="D894" s="219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19"/>
      <c r="D895" s="219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19"/>
      <c r="D896" s="219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19"/>
      <c r="D897" s="219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19"/>
      <c r="D898" s="219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19"/>
      <c r="D899" s="219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19"/>
      <c r="D900" s="219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19"/>
      <c r="D901" s="219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19"/>
      <c r="D902" s="219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19"/>
      <c r="D903" s="219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19"/>
      <c r="D904" s="219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19"/>
      <c r="D905" s="219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19"/>
      <c r="D906" s="219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19"/>
      <c r="D907" s="219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19"/>
      <c r="D908" s="219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19"/>
      <c r="D909" s="219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19"/>
      <c r="D910" s="219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19"/>
      <c r="D911" s="219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19"/>
      <c r="D912" s="219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19"/>
      <c r="D913" s="219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19"/>
      <c r="D914" s="219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19"/>
      <c r="D915" s="219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19"/>
      <c r="D916" s="219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19"/>
      <c r="D917" s="219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19"/>
      <c r="D918" s="219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19"/>
      <c r="D919" s="219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19"/>
      <c r="D920" s="219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19"/>
      <c r="D921" s="219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19"/>
      <c r="D922" s="219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19"/>
      <c r="D923" s="219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19"/>
      <c r="D924" s="219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19"/>
      <c r="D925" s="219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19"/>
      <c r="D926" s="219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19"/>
      <c r="D927" s="219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19"/>
      <c r="D928" s="219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19"/>
      <c r="D929" s="219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19"/>
      <c r="D930" s="219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19"/>
      <c r="D931" s="219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19"/>
      <c r="D932" s="219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19"/>
      <c r="D933" s="219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19"/>
      <c r="D934" s="219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19"/>
      <c r="D935" s="219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19"/>
      <c r="D936" s="219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19"/>
      <c r="D937" s="219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19"/>
      <c r="D938" s="219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19"/>
      <c r="D939" s="219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19"/>
      <c r="D940" s="219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19"/>
      <c r="D941" s="219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19"/>
      <c r="D942" s="219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19"/>
      <c r="D943" s="219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19"/>
      <c r="D944" s="219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19"/>
      <c r="D945" s="219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19"/>
      <c r="D946" s="219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19"/>
      <c r="D947" s="219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19"/>
      <c r="D948" s="219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19"/>
      <c r="D949" s="219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19"/>
      <c r="D950" s="219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19"/>
      <c r="D951" s="219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19"/>
      <c r="D952" s="219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19"/>
      <c r="D953" s="219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19"/>
      <c r="D954" s="219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19"/>
      <c r="D955" s="219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19"/>
      <c r="D956" s="219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19"/>
      <c r="D957" s="219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19"/>
      <c r="D958" s="219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19"/>
      <c r="D959" s="219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19"/>
      <c r="D960" s="219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19"/>
      <c r="D961" s="219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19"/>
      <c r="D962" s="219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19"/>
      <c r="D963" s="219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19"/>
      <c r="D964" s="219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19"/>
      <c r="D965" s="219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19"/>
      <c r="D966" s="219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19"/>
      <c r="D967" s="219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19"/>
      <c r="D968" s="219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19"/>
      <c r="D969" s="219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19"/>
      <c r="D970" s="219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19"/>
      <c r="D971" s="219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19"/>
      <c r="D972" s="219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19"/>
      <c r="D973" s="219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19"/>
      <c r="D974" s="219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19"/>
      <c r="D975" s="219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19"/>
      <c r="D976" s="219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19"/>
      <c r="D977" s="219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19"/>
      <c r="D978" s="219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19"/>
      <c r="D979" s="219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19"/>
      <c r="D980" s="219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19"/>
      <c r="D981" s="219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19"/>
      <c r="D982" s="219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19"/>
      <c r="D983" s="219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19"/>
      <c r="D984" s="219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19"/>
      <c r="D985" s="219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19"/>
      <c r="D986" s="219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19"/>
      <c r="D987" s="219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19"/>
      <c r="D988" s="219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19"/>
      <c r="D989" s="219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19"/>
      <c r="D990" s="219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19"/>
      <c r="D991" s="219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19"/>
      <c r="D992" s="219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19"/>
      <c r="D993" s="219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19"/>
      <c r="D994" s="219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19"/>
      <c r="D995" s="219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19"/>
      <c r="D996" s="219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19"/>
      <c r="D997" s="219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19"/>
      <c r="D998" s="219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19"/>
      <c r="D999" s="219"/>
      <c r="E999" s="2"/>
      <c r="F999" s="2"/>
      <c r="G999" s="220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19"/>
      <c r="D1000" s="219"/>
      <c r="E1000" s="2"/>
      <c r="F1000" s="2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Y1000" s="7"/>
      <c r="Z1000" s="7"/>
      <c r="AA1000" s="7"/>
      <c r="AB1000" s="7"/>
    </row>
    <row r="1001">
      <c r="L1001" s="220"/>
      <c r="M1001" s="220"/>
      <c r="N1001" s="220"/>
      <c r="O1001" s="220"/>
      <c r="P1001" s="220"/>
      <c r="Q1001" s="220"/>
      <c r="R1001" s="220"/>
    </row>
  </sheetData>
  <mergeCells count="6">
    <mergeCell ref="A2:J2"/>
    <mergeCell ref="A3:J3"/>
    <mergeCell ref="K3:R3"/>
    <mergeCell ref="T21:U21"/>
    <mergeCell ref="L95:N95"/>
    <mergeCell ref="O95:P95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92 E209:F1000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F7:F92">
      <formula1>"White board,Cartoon ,3D ,3D personalizado,3D Premium,VSL,Logo,Post,Influencer Nayara,3D Estatico ,3D Realista,Edição audio,Pov,Flow,Dia dos Pais VSL,Dia dos Pais 3D,Dia dos Pais Influencer,Mascote,locução,Influencer  JOÃO,Influencer   VINICIUS"</formula1>
    </dataValidation>
    <dataValidation type="list" allowBlank="1" showErrorMessage="1" sqref="A7:A92">
      <formula1>"Nobre,INFLUENZI"</formula1>
    </dataValidation>
    <dataValidation type="list" allowBlank="1" showErrorMessage="1" sqref="J7:J92">
      <formula1>"Mel,Flavia,Fernanda,Carla,Miria"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5.38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 t="s">
        <v>161</v>
      </c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221"/>
      <c r="I4" s="5"/>
      <c r="J4" s="4"/>
      <c r="K4" s="5"/>
      <c r="L4" s="4"/>
      <c r="M4" s="4"/>
      <c r="N4" s="4"/>
      <c r="O4" s="4"/>
      <c r="P4" s="18"/>
      <c r="Q4" s="4"/>
      <c r="R4" s="4"/>
      <c r="S4" s="19"/>
      <c r="T4" s="20"/>
      <c r="U4" s="21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2"/>
      <c r="F5" s="23"/>
      <c r="G5" s="24"/>
      <c r="H5" s="222"/>
      <c r="I5" s="223"/>
      <c r="J5" s="26"/>
      <c r="K5" s="27"/>
      <c r="L5" s="26"/>
      <c r="M5" s="26"/>
      <c r="N5" s="26"/>
      <c r="O5" s="26"/>
      <c r="P5" s="26"/>
      <c r="Q5" s="26"/>
      <c r="R5" s="23"/>
      <c r="S5" s="28"/>
      <c r="T5" s="7"/>
      <c r="U5" s="7"/>
      <c r="V5" s="7"/>
      <c r="W5" s="7"/>
      <c r="X5" s="7"/>
      <c r="Y5" s="7"/>
      <c r="Z5" s="7"/>
      <c r="AA5" s="7"/>
      <c r="AB5" s="7"/>
    </row>
    <row r="6">
      <c r="A6" s="29" t="s">
        <v>2</v>
      </c>
      <c r="B6" s="29" t="s">
        <v>36</v>
      </c>
      <c r="C6" s="30" t="s">
        <v>0</v>
      </c>
      <c r="D6" s="31" t="s">
        <v>37</v>
      </c>
      <c r="E6" s="32" t="s">
        <v>1</v>
      </c>
      <c r="F6" s="29" t="s">
        <v>38</v>
      </c>
      <c r="G6" s="32" t="s">
        <v>2</v>
      </c>
      <c r="H6" s="32" t="s">
        <v>3</v>
      </c>
      <c r="I6" s="29" t="s">
        <v>4</v>
      </c>
      <c r="J6" s="29" t="s">
        <v>5</v>
      </c>
      <c r="K6" s="33" t="s">
        <v>6</v>
      </c>
      <c r="L6" s="34" t="s">
        <v>7</v>
      </c>
      <c r="M6" s="35" t="s">
        <v>8</v>
      </c>
      <c r="N6" s="36" t="s">
        <v>9</v>
      </c>
      <c r="O6" s="37" t="s">
        <v>10</v>
      </c>
      <c r="P6" s="38" t="s">
        <v>11</v>
      </c>
      <c r="Q6" s="39" t="s">
        <v>12</v>
      </c>
      <c r="R6" s="40" t="s">
        <v>13</v>
      </c>
      <c r="S6" s="34" t="s">
        <v>14</v>
      </c>
      <c r="T6" s="7"/>
      <c r="U6" s="7"/>
      <c r="V6" s="41"/>
      <c r="Y6" s="7"/>
      <c r="Z6" s="7"/>
      <c r="AA6" s="7"/>
      <c r="AB6" s="7"/>
    </row>
    <row r="7">
      <c r="A7" s="42" t="s">
        <v>39</v>
      </c>
      <c r="B7" s="42" t="s">
        <v>40</v>
      </c>
      <c r="C7" s="43"/>
      <c r="D7" s="44"/>
      <c r="E7" s="45" t="s">
        <v>58</v>
      </c>
      <c r="F7" s="42" t="s">
        <v>49</v>
      </c>
      <c r="G7" s="224" t="s">
        <v>162</v>
      </c>
      <c r="H7" s="225" t="s">
        <v>163</v>
      </c>
      <c r="I7" s="48" t="s">
        <v>164</v>
      </c>
      <c r="J7" s="42" t="s">
        <v>46</v>
      </c>
      <c r="K7" s="49"/>
      <c r="L7" s="50"/>
      <c r="M7" s="35"/>
      <c r="N7" s="36"/>
      <c r="O7" s="51"/>
      <c r="P7" s="52"/>
      <c r="Q7" s="53">
        <v>350.0</v>
      </c>
      <c r="R7" s="54"/>
      <c r="S7" s="55">
        <v>50.0</v>
      </c>
      <c r="T7" s="56" t="s">
        <v>6</v>
      </c>
      <c r="U7" s="57">
        <f>SUM(K7:K92)</f>
        <v>5410</v>
      </c>
      <c r="V7" s="7"/>
      <c r="Y7" s="7"/>
      <c r="Z7" s="7"/>
      <c r="AA7" s="7"/>
      <c r="AB7" s="7"/>
    </row>
    <row r="8">
      <c r="A8" s="42" t="s">
        <v>39</v>
      </c>
      <c r="B8" s="42" t="s">
        <v>40</v>
      </c>
      <c r="C8" s="43"/>
      <c r="D8" s="44" t="s">
        <v>41</v>
      </c>
      <c r="E8" s="45" t="s">
        <v>165</v>
      </c>
      <c r="F8" s="42" t="s">
        <v>49</v>
      </c>
      <c r="G8" s="224" t="s">
        <v>166</v>
      </c>
      <c r="H8" s="226" t="s">
        <v>167</v>
      </c>
      <c r="I8" s="227" t="s">
        <v>168</v>
      </c>
      <c r="J8" s="42" t="s">
        <v>30</v>
      </c>
      <c r="K8" s="60">
        <v>294.0</v>
      </c>
      <c r="L8" s="50"/>
      <c r="M8" s="61"/>
      <c r="N8" s="62"/>
      <c r="O8" s="51"/>
      <c r="P8" s="52"/>
      <c r="Q8" s="53"/>
      <c r="R8" s="63"/>
      <c r="S8" s="55">
        <v>50.0</v>
      </c>
      <c r="T8" s="56" t="s">
        <v>7</v>
      </c>
      <c r="U8" s="57">
        <f>SUM(L97)</f>
        <v>1448</v>
      </c>
      <c r="V8" s="7"/>
      <c r="Y8" s="7"/>
      <c r="Z8" s="7"/>
      <c r="AA8" s="7"/>
      <c r="AB8" s="7"/>
    </row>
    <row r="9">
      <c r="A9" s="42" t="s">
        <v>39</v>
      </c>
      <c r="B9" s="42" t="s">
        <v>40</v>
      </c>
      <c r="C9" s="64"/>
      <c r="D9" s="44" t="s">
        <v>169</v>
      </c>
      <c r="E9" s="45" t="s">
        <v>29</v>
      </c>
      <c r="F9" s="42" t="s">
        <v>49</v>
      </c>
      <c r="G9" s="224" t="s">
        <v>170</v>
      </c>
      <c r="H9" s="226" t="s">
        <v>171</v>
      </c>
      <c r="I9" s="65" t="s">
        <v>172</v>
      </c>
      <c r="J9" s="42" t="s">
        <v>30</v>
      </c>
      <c r="K9" s="60"/>
      <c r="L9" s="50"/>
      <c r="M9" s="61">
        <v>350.0</v>
      </c>
      <c r="N9" s="62"/>
      <c r="O9" s="51"/>
      <c r="P9" s="52"/>
      <c r="Q9" s="53"/>
      <c r="R9" s="63"/>
      <c r="S9" s="55">
        <v>50.0</v>
      </c>
      <c r="T9" s="56" t="s">
        <v>8</v>
      </c>
      <c r="U9" s="57">
        <f>SUM(M98)</f>
        <v>1400</v>
      </c>
      <c r="V9" s="7"/>
      <c r="Y9" s="7"/>
      <c r="Z9" s="7"/>
      <c r="AA9" s="7"/>
      <c r="AB9" s="7"/>
    </row>
    <row r="10" ht="16.5" customHeight="1">
      <c r="A10" s="42" t="s">
        <v>39</v>
      </c>
      <c r="B10" s="42" t="s">
        <v>40</v>
      </c>
      <c r="C10" s="66"/>
      <c r="D10" s="67" t="s">
        <v>173</v>
      </c>
      <c r="E10" s="45" t="s">
        <v>42</v>
      </c>
      <c r="F10" s="42" t="s">
        <v>49</v>
      </c>
      <c r="G10" s="224" t="s">
        <v>174</v>
      </c>
      <c r="H10" s="225" t="s">
        <v>175</v>
      </c>
      <c r="I10" s="48" t="s">
        <v>176</v>
      </c>
      <c r="J10" s="42" t="s">
        <v>46</v>
      </c>
      <c r="K10" s="49"/>
      <c r="L10" s="68"/>
      <c r="M10" s="35"/>
      <c r="N10" s="36"/>
      <c r="O10" s="51">
        <v>450.0</v>
      </c>
      <c r="P10" s="69"/>
      <c r="Q10" s="70"/>
      <c r="R10" s="54"/>
      <c r="S10" s="55">
        <v>50.0</v>
      </c>
      <c r="T10" s="71" t="s">
        <v>9</v>
      </c>
      <c r="U10" s="57">
        <f>SUM(N99)</f>
        <v>2420</v>
      </c>
      <c r="V10" s="7"/>
      <c r="W10" s="7"/>
      <c r="X10" s="7"/>
      <c r="Y10" s="7"/>
      <c r="Z10" s="7"/>
      <c r="AA10" s="7"/>
      <c r="AB10" s="7"/>
    </row>
    <row r="11">
      <c r="A11" s="42" t="s">
        <v>39</v>
      </c>
      <c r="B11" s="42" t="s">
        <v>40</v>
      </c>
      <c r="C11" s="43"/>
      <c r="D11" s="44" t="s">
        <v>177</v>
      </c>
      <c r="E11" s="45" t="s">
        <v>65</v>
      </c>
      <c r="F11" s="42" t="s">
        <v>49</v>
      </c>
      <c r="G11" s="224" t="s">
        <v>178</v>
      </c>
      <c r="H11" s="225" t="s">
        <v>179</v>
      </c>
      <c r="I11" s="227" t="s">
        <v>180</v>
      </c>
      <c r="J11" s="42" t="s">
        <v>30</v>
      </c>
      <c r="K11" s="49"/>
      <c r="L11" s="50"/>
      <c r="M11" s="35"/>
      <c r="N11" s="36"/>
      <c r="O11" s="51">
        <v>294.0</v>
      </c>
      <c r="P11" s="52"/>
      <c r="Q11" s="53"/>
      <c r="R11" s="54"/>
      <c r="S11" s="55">
        <v>50.0</v>
      </c>
      <c r="T11" s="72" t="s">
        <v>15</v>
      </c>
      <c r="U11" s="73">
        <f>SUM(U7:U10)</f>
        <v>10678</v>
      </c>
      <c r="V11" s="7"/>
      <c r="Y11" s="7"/>
      <c r="Z11" s="7"/>
      <c r="AA11" s="7"/>
      <c r="AB11" s="7"/>
    </row>
    <row r="12">
      <c r="A12" s="42" t="s">
        <v>39</v>
      </c>
      <c r="B12" s="42" t="s">
        <v>40</v>
      </c>
      <c r="C12" s="43"/>
      <c r="D12" s="44"/>
      <c r="E12" s="45" t="s">
        <v>80</v>
      </c>
      <c r="F12" s="42" t="s">
        <v>49</v>
      </c>
      <c r="G12" s="224" t="s">
        <v>181</v>
      </c>
      <c r="H12" s="225"/>
      <c r="I12" s="65" t="s">
        <v>182</v>
      </c>
      <c r="J12" s="42" t="s">
        <v>29</v>
      </c>
      <c r="K12" s="49"/>
      <c r="L12" s="50"/>
      <c r="M12" s="61"/>
      <c r="N12" s="62">
        <v>250.0</v>
      </c>
      <c r="O12" s="51"/>
      <c r="P12" s="52"/>
      <c r="Q12" s="53"/>
      <c r="R12" s="63"/>
      <c r="S12" s="55">
        <v>50.0</v>
      </c>
      <c r="V12" s="7"/>
      <c r="W12" s="7"/>
      <c r="X12" s="7"/>
      <c r="Y12" s="7"/>
      <c r="Z12" s="7"/>
      <c r="AA12" s="7"/>
      <c r="AB12" s="7"/>
    </row>
    <row r="13">
      <c r="A13" s="42" t="s">
        <v>39</v>
      </c>
      <c r="B13" s="42" t="s">
        <v>40</v>
      </c>
      <c r="C13" s="43"/>
      <c r="D13" s="44"/>
      <c r="E13" s="45" t="s">
        <v>90</v>
      </c>
      <c r="F13" s="42" t="s">
        <v>49</v>
      </c>
      <c r="G13" s="224" t="s">
        <v>183</v>
      </c>
      <c r="H13" s="226"/>
      <c r="I13" s="48" t="s">
        <v>184</v>
      </c>
      <c r="J13" s="42" t="s">
        <v>29</v>
      </c>
      <c r="K13" s="49"/>
      <c r="L13" s="50"/>
      <c r="M13" s="61"/>
      <c r="N13" s="62">
        <v>420.0</v>
      </c>
      <c r="O13" s="51"/>
      <c r="P13" s="52"/>
      <c r="Q13" s="53"/>
      <c r="R13" s="63"/>
      <c r="S13" s="55">
        <v>50.0</v>
      </c>
      <c r="V13" s="7"/>
      <c r="W13" s="7"/>
      <c r="X13" s="7"/>
      <c r="Y13" s="7"/>
      <c r="Z13" s="7"/>
      <c r="AA13" s="7"/>
      <c r="AB13" s="7"/>
    </row>
    <row r="14">
      <c r="A14" s="42" t="s">
        <v>39</v>
      </c>
      <c r="B14" s="42" t="s">
        <v>40</v>
      </c>
      <c r="C14" s="66"/>
      <c r="D14" s="44" t="s">
        <v>185</v>
      </c>
      <c r="E14" s="45" t="s">
        <v>29</v>
      </c>
      <c r="F14" s="42" t="s">
        <v>49</v>
      </c>
      <c r="G14" s="224" t="s">
        <v>186</v>
      </c>
      <c r="H14" s="226" t="s">
        <v>187</v>
      </c>
      <c r="I14" s="48" t="s">
        <v>188</v>
      </c>
      <c r="J14" s="42" t="s">
        <v>30</v>
      </c>
      <c r="K14" s="49">
        <v>350.0</v>
      </c>
      <c r="L14" s="50"/>
      <c r="M14" s="35"/>
      <c r="N14" s="36"/>
      <c r="O14" s="51"/>
      <c r="P14" s="52"/>
      <c r="Q14" s="53"/>
      <c r="R14" s="54"/>
      <c r="S14" s="55">
        <v>50.0</v>
      </c>
      <c r="V14" s="7"/>
      <c r="W14" s="7"/>
      <c r="X14" s="7"/>
      <c r="Y14" s="7"/>
      <c r="Z14" s="7"/>
      <c r="AA14" s="7"/>
      <c r="AB14" s="7"/>
    </row>
    <row r="15">
      <c r="A15" s="42" t="s">
        <v>39</v>
      </c>
      <c r="B15" s="42" t="s">
        <v>40</v>
      </c>
      <c r="C15" s="66"/>
      <c r="D15" s="76"/>
      <c r="E15" s="45" t="s">
        <v>90</v>
      </c>
      <c r="F15" s="42" t="s">
        <v>49</v>
      </c>
      <c r="G15" s="229" t="s">
        <v>189</v>
      </c>
      <c r="H15" s="74" t="s">
        <v>190</v>
      </c>
      <c r="I15" s="227" t="s">
        <v>191</v>
      </c>
      <c r="J15" s="42" t="s">
        <v>29</v>
      </c>
      <c r="K15" s="49"/>
      <c r="L15" s="50"/>
      <c r="M15" s="61"/>
      <c r="N15" s="62"/>
      <c r="O15" s="51"/>
      <c r="P15" s="52">
        <v>400.0</v>
      </c>
      <c r="Q15" s="53"/>
      <c r="R15" s="63"/>
      <c r="S15" s="55">
        <v>50.0</v>
      </c>
      <c r="T15" s="75" t="s">
        <v>10</v>
      </c>
      <c r="U15" s="44">
        <f>SUM(O100)</f>
        <v>2444</v>
      </c>
      <c r="V15" s="7"/>
      <c r="W15" s="7"/>
      <c r="X15" s="7"/>
      <c r="Y15" s="7"/>
      <c r="Z15" s="7"/>
      <c r="AA15" s="7"/>
      <c r="AB15" s="7"/>
    </row>
    <row r="16">
      <c r="A16" s="42" t="s">
        <v>39</v>
      </c>
      <c r="B16" s="42" t="s">
        <v>40</v>
      </c>
      <c r="C16" s="43"/>
      <c r="D16" s="76"/>
      <c r="E16" s="45" t="s">
        <v>192</v>
      </c>
      <c r="F16" s="42" t="s">
        <v>49</v>
      </c>
      <c r="G16" s="229" t="s">
        <v>193</v>
      </c>
      <c r="H16" s="74" t="s">
        <v>194</v>
      </c>
      <c r="I16" s="227" t="s">
        <v>195</v>
      </c>
      <c r="J16" s="42" t="s">
        <v>30</v>
      </c>
      <c r="K16" s="49"/>
      <c r="L16" s="50"/>
      <c r="M16" s="61"/>
      <c r="N16" s="62"/>
      <c r="O16" s="51"/>
      <c r="P16" s="52">
        <v>350.0</v>
      </c>
      <c r="Q16" s="53"/>
      <c r="R16" s="63"/>
      <c r="S16" s="55">
        <v>50.0</v>
      </c>
      <c r="T16" s="77" t="s">
        <v>11</v>
      </c>
      <c r="U16" s="78">
        <f>SUM(P7:P92)</f>
        <v>1900</v>
      </c>
      <c r="V16" s="7"/>
      <c r="W16" s="7"/>
      <c r="X16" s="79"/>
      <c r="Y16" s="7"/>
      <c r="Z16" s="7"/>
      <c r="AA16" s="7"/>
      <c r="AB16" s="7"/>
    </row>
    <row r="17" ht="15.75" customHeight="1">
      <c r="A17" s="42" t="s">
        <v>39</v>
      </c>
      <c r="B17" s="42" t="s">
        <v>40</v>
      </c>
      <c r="C17" s="43"/>
      <c r="D17" s="76"/>
      <c r="E17" s="45" t="s">
        <v>58</v>
      </c>
      <c r="F17" s="42" t="s">
        <v>49</v>
      </c>
      <c r="G17" s="224" t="s">
        <v>196</v>
      </c>
      <c r="H17" s="226" t="s">
        <v>197</v>
      </c>
      <c r="I17" s="65" t="s">
        <v>198</v>
      </c>
      <c r="J17" s="42" t="s">
        <v>46</v>
      </c>
      <c r="K17" s="49"/>
      <c r="L17" s="80">
        <v>350.0</v>
      </c>
      <c r="M17" s="81"/>
      <c r="N17" s="82"/>
      <c r="O17" s="51"/>
      <c r="P17" s="83"/>
      <c r="Q17" s="84"/>
      <c r="R17" s="85"/>
      <c r="S17" s="55">
        <v>50.0</v>
      </c>
      <c r="T17" s="86" t="s">
        <v>12</v>
      </c>
      <c r="U17" s="78">
        <f>SUM(Q2:Q87)</f>
        <v>700</v>
      </c>
      <c r="V17" s="7"/>
      <c r="W17" s="7"/>
      <c r="X17" s="7"/>
      <c r="Y17" s="7"/>
      <c r="Z17" s="7"/>
      <c r="AA17" s="7"/>
      <c r="AB17" s="7"/>
    </row>
    <row r="18" ht="17.25" customHeight="1">
      <c r="A18" s="42" t="s">
        <v>39</v>
      </c>
      <c r="B18" s="42" t="s">
        <v>96</v>
      </c>
      <c r="C18" s="43"/>
      <c r="D18" s="76"/>
      <c r="E18" s="45" t="s">
        <v>90</v>
      </c>
      <c r="F18" s="42" t="s">
        <v>199</v>
      </c>
      <c r="G18" s="229" t="s">
        <v>200</v>
      </c>
      <c r="H18" s="74" t="s">
        <v>201</v>
      </c>
      <c r="I18" s="227" t="s">
        <v>202</v>
      </c>
      <c r="J18" s="42" t="s">
        <v>29</v>
      </c>
      <c r="K18" s="49">
        <v>1890.0</v>
      </c>
      <c r="L18" s="80"/>
      <c r="M18" s="61"/>
      <c r="N18" s="62"/>
      <c r="O18" s="51"/>
      <c r="P18" s="83"/>
      <c r="Q18" s="84"/>
      <c r="R18" s="63"/>
      <c r="S18" s="230">
        <v>1890.0</v>
      </c>
      <c r="T18" s="87" t="s">
        <v>16</v>
      </c>
      <c r="U18" s="88">
        <f>SUM(U15,U16,U17)</f>
        <v>5044</v>
      </c>
      <c r="V18" s="7"/>
      <c r="W18" s="7"/>
      <c r="X18" s="7"/>
      <c r="Y18" s="7"/>
      <c r="Z18" s="7"/>
      <c r="AA18" s="7"/>
      <c r="AB18" s="7"/>
    </row>
    <row r="19">
      <c r="A19" s="42"/>
      <c r="B19" s="42" t="s">
        <v>137</v>
      </c>
      <c r="C19" s="43"/>
      <c r="D19" s="44" t="s">
        <v>138</v>
      </c>
      <c r="E19" s="45"/>
      <c r="F19" s="42" t="s">
        <v>199</v>
      </c>
      <c r="G19" s="224" t="s">
        <v>203</v>
      </c>
      <c r="H19" s="226" t="s">
        <v>204</v>
      </c>
      <c r="I19" s="48" t="s">
        <v>205</v>
      </c>
      <c r="J19" s="42" t="s">
        <v>46</v>
      </c>
      <c r="K19" s="49"/>
      <c r="L19" s="50"/>
      <c r="M19" s="61"/>
      <c r="N19" s="62"/>
      <c r="O19" s="51" t="s">
        <v>158</v>
      </c>
      <c r="P19" s="52"/>
      <c r="Q19" s="53"/>
      <c r="R19" s="63"/>
      <c r="S19" s="55" t="s">
        <v>138</v>
      </c>
      <c r="V19" s="7"/>
      <c r="W19" s="7"/>
      <c r="X19" s="7"/>
      <c r="Y19" s="7"/>
      <c r="Z19" s="7"/>
      <c r="AA19" s="7"/>
      <c r="AB19" s="7"/>
    </row>
    <row r="20">
      <c r="A20" s="42"/>
      <c r="B20" s="42" t="s">
        <v>137</v>
      </c>
      <c r="C20" s="43"/>
      <c r="D20" s="44" t="s">
        <v>138</v>
      </c>
      <c r="E20" s="103"/>
      <c r="F20" s="42" t="s">
        <v>199</v>
      </c>
      <c r="G20" s="224" t="s">
        <v>206</v>
      </c>
      <c r="H20" s="226" t="s">
        <v>204</v>
      </c>
      <c r="I20" s="65" t="s">
        <v>205</v>
      </c>
      <c r="J20" s="42" t="s">
        <v>46</v>
      </c>
      <c r="K20" s="49"/>
      <c r="L20" s="50"/>
      <c r="M20" s="61"/>
      <c r="N20" s="62"/>
      <c r="O20" s="51" t="s">
        <v>158</v>
      </c>
      <c r="P20" s="52"/>
      <c r="Q20" s="53"/>
      <c r="R20" s="63"/>
      <c r="S20" s="55" t="s">
        <v>138</v>
      </c>
      <c r="T20" s="89"/>
      <c r="U20" s="90"/>
      <c r="V20" s="7"/>
      <c r="W20" s="7"/>
      <c r="X20" s="7"/>
      <c r="Y20" s="7"/>
      <c r="Z20" s="7"/>
      <c r="AA20" s="7"/>
      <c r="AB20" s="7"/>
    </row>
    <row r="21">
      <c r="A21" s="42" t="s">
        <v>39</v>
      </c>
      <c r="B21" s="42" t="s">
        <v>40</v>
      </c>
      <c r="C21" s="43"/>
      <c r="D21" s="44" t="s">
        <v>207</v>
      </c>
      <c r="E21" s="45" t="s">
        <v>208</v>
      </c>
      <c r="F21" s="42" t="s">
        <v>209</v>
      </c>
      <c r="G21" s="224" t="s">
        <v>210</v>
      </c>
      <c r="H21" s="226"/>
      <c r="I21" s="65" t="s">
        <v>211</v>
      </c>
      <c r="J21" s="42" t="s">
        <v>46</v>
      </c>
      <c r="K21" s="49">
        <v>250.0</v>
      </c>
      <c r="L21" s="50"/>
      <c r="M21" s="61"/>
      <c r="N21" s="62"/>
      <c r="O21" s="51"/>
      <c r="P21" s="52"/>
      <c r="Q21" s="53"/>
      <c r="R21" s="63"/>
      <c r="S21" s="55">
        <v>125.0</v>
      </c>
      <c r="T21" s="91" t="s">
        <v>17</v>
      </c>
      <c r="U21" s="10"/>
      <c r="V21" s="7"/>
      <c r="W21" s="7"/>
      <c r="X21" s="7"/>
      <c r="Y21" s="7"/>
      <c r="Z21" s="7"/>
      <c r="AA21" s="7"/>
      <c r="AB21" s="7"/>
    </row>
    <row r="22">
      <c r="A22" s="42" t="s">
        <v>39</v>
      </c>
      <c r="B22" s="42" t="s">
        <v>40</v>
      </c>
      <c r="C22" s="43"/>
      <c r="D22" s="44" t="s">
        <v>212</v>
      </c>
      <c r="E22" s="45" t="s">
        <v>80</v>
      </c>
      <c r="F22" s="42" t="s">
        <v>213</v>
      </c>
      <c r="G22" s="224" t="s">
        <v>214</v>
      </c>
      <c r="H22" s="226" t="s">
        <v>215</v>
      </c>
      <c r="I22" s="48" t="s">
        <v>216</v>
      </c>
      <c r="J22" s="42" t="s">
        <v>29</v>
      </c>
      <c r="K22" s="49"/>
      <c r="L22" s="50"/>
      <c r="M22" s="61"/>
      <c r="N22" s="62"/>
      <c r="O22" s="51">
        <v>250.0</v>
      </c>
      <c r="P22" s="52"/>
      <c r="Q22" s="53"/>
      <c r="R22" s="63"/>
      <c r="S22" s="55">
        <v>50.0</v>
      </c>
      <c r="T22" s="92" t="s">
        <v>18</v>
      </c>
      <c r="U22" s="93">
        <f t="shared" ref="U22:U23" si="1">SUM(U7,U9)</f>
        <v>6810</v>
      </c>
      <c r="V22" s="7"/>
      <c r="W22" s="7"/>
      <c r="X22" s="7"/>
      <c r="Y22" s="7"/>
      <c r="Z22" s="7"/>
      <c r="AA22" s="7"/>
      <c r="AB22" s="7"/>
    </row>
    <row r="23" ht="17.25" customHeight="1">
      <c r="A23" s="42" t="s">
        <v>39</v>
      </c>
      <c r="B23" s="42" t="s">
        <v>40</v>
      </c>
      <c r="C23" s="43"/>
      <c r="D23" s="94" t="s">
        <v>217</v>
      </c>
      <c r="E23" s="45" t="s">
        <v>65</v>
      </c>
      <c r="F23" s="42" t="s">
        <v>49</v>
      </c>
      <c r="G23" s="228" t="s">
        <v>218</v>
      </c>
      <c r="H23" s="226" t="s">
        <v>219</v>
      </c>
      <c r="I23" s="65" t="s">
        <v>220</v>
      </c>
      <c r="J23" s="42" t="s">
        <v>30</v>
      </c>
      <c r="K23" s="231"/>
      <c r="L23" s="50"/>
      <c r="M23" s="61">
        <v>350.0</v>
      </c>
      <c r="N23" s="62"/>
      <c r="O23" s="51"/>
      <c r="P23" s="52"/>
      <c r="Q23" s="53"/>
      <c r="R23" s="63"/>
      <c r="S23" s="55">
        <v>50.0</v>
      </c>
      <c r="T23" s="92" t="s">
        <v>19</v>
      </c>
      <c r="U23" s="93">
        <f t="shared" si="1"/>
        <v>3868</v>
      </c>
      <c r="V23" s="7"/>
      <c r="W23" s="7"/>
      <c r="X23" s="7"/>
      <c r="Y23" s="7"/>
      <c r="Z23" s="7"/>
      <c r="AA23" s="7"/>
      <c r="AB23" s="7"/>
    </row>
    <row r="24" ht="15.75" customHeight="1">
      <c r="A24" s="42" t="s">
        <v>39</v>
      </c>
      <c r="B24" s="42" t="s">
        <v>40</v>
      </c>
      <c r="C24" s="43"/>
      <c r="D24" s="66"/>
      <c r="E24" s="45" t="s">
        <v>80</v>
      </c>
      <c r="F24" s="42" t="s">
        <v>49</v>
      </c>
      <c r="G24" s="224" t="s">
        <v>221</v>
      </c>
      <c r="H24" s="226"/>
      <c r="I24" s="48" t="s">
        <v>222</v>
      </c>
      <c r="J24" s="42" t="s">
        <v>29</v>
      </c>
      <c r="K24" s="49"/>
      <c r="L24" s="68"/>
      <c r="M24" s="61"/>
      <c r="N24" s="62">
        <v>350.0</v>
      </c>
      <c r="O24" s="51"/>
      <c r="P24" s="69"/>
      <c r="Q24" s="70"/>
      <c r="R24" s="63"/>
      <c r="S24" s="55">
        <v>50.0</v>
      </c>
      <c r="T24" s="95" t="s">
        <v>20</v>
      </c>
      <c r="U24" s="96">
        <f>SUM(U15,U16)</f>
        <v>4344</v>
      </c>
      <c r="V24" s="7"/>
      <c r="W24" s="7"/>
      <c r="X24" s="7"/>
      <c r="Y24" s="7"/>
      <c r="Z24" s="7"/>
      <c r="AA24" s="7"/>
      <c r="AB24" s="7"/>
    </row>
    <row r="25">
      <c r="A25" s="42" t="s">
        <v>39</v>
      </c>
      <c r="B25" s="42" t="s">
        <v>40</v>
      </c>
      <c r="C25" s="66"/>
      <c r="D25" s="44" t="s">
        <v>223</v>
      </c>
      <c r="E25" s="45" t="s">
        <v>53</v>
      </c>
      <c r="F25" s="42" t="s">
        <v>49</v>
      </c>
      <c r="G25" s="224" t="s">
        <v>224</v>
      </c>
      <c r="H25" s="226" t="s">
        <v>225</v>
      </c>
      <c r="I25" s="58" t="s">
        <v>226</v>
      </c>
      <c r="J25" s="42" t="s">
        <v>29</v>
      </c>
      <c r="K25" s="60"/>
      <c r="L25" s="50"/>
      <c r="M25" s="61"/>
      <c r="N25" s="82"/>
      <c r="O25" s="51">
        <v>350.0</v>
      </c>
      <c r="P25" s="97"/>
      <c r="Q25" s="98"/>
      <c r="R25" s="85"/>
      <c r="S25" s="55">
        <v>50.0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2" t="s">
        <v>39</v>
      </c>
      <c r="B26" s="42" t="s">
        <v>40</v>
      </c>
      <c r="C26" s="66"/>
      <c r="D26" s="76"/>
      <c r="E26" s="45" t="s">
        <v>90</v>
      </c>
      <c r="F26" s="42" t="s">
        <v>49</v>
      </c>
      <c r="G26" s="224" t="s">
        <v>227</v>
      </c>
      <c r="H26" s="226"/>
      <c r="I26" s="58" t="s">
        <v>228</v>
      </c>
      <c r="J26" s="42" t="s">
        <v>29</v>
      </c>
      <c r="K26" s="99"/>
      <c r="L26" s="80"/>
      <c r="M26" s="61"/>
      <c r="N26" s="62">
        <v>350.0</v>
      </c>
      <c r="O26" s="51"/>
      <c r="P26" s="83"/>
      <c r="Q26" s="84"/>
      <c r="R26" s="63"/>
      <c r="S26" s="55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2" t="s">
        <v>39</v>
      </c>
      <c r="B27" s="42" t="s">
        <v>40</v>
      </c>
      <c r="C27" s="66"/>
      <c r="D27" s="76"/>
      <c r="E27" s="45" t="s">
        <v>73</v>
      </c>
      <c r="F27" s="42" t="s">
        <v>49</v>
      </c>
      <c r="G27" s="224" t="s">
        <v>229</v>
      </c>
      <c r="H27" s="226" t="s">
        <v>230</v>
      </c>
      <c r="I27" s="227" t="s">
        <v>231</v>
      </c>
      <c r="J27" s="42" t="s">
        <v>30</v>
      </c>
      <c r="K27" s="49">
        <v>350.0</v>
      </c>
      <c r="L27" s="50"/>
      <c r="M27" s="61"/>
      <c r="N27" s="62"/>
      <c r="O27" s="51"/>
      <c r="P27" s="52"/>
      <c r="Q27" s="53"/>
      <c r="R27" s="63"/>
      <c r="S27" s="55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2" t="s">
        <v>39</v>
      </c>
      <c r="B28" s="42" t="s">
        <v>40</v>
      </c>
      <c r="C28" s="66"/>
      <c r="D28" s="67" t="s">
        <v>41</v>
      </c>
      <c r="E28" s="45" t="s">
        <v>103</v>
      </c>
      <c r="F28" s="42" t="s">
        <v>213</v>
      </c>
      <c r="G28" s="224" t="s">
        <v>232</v>
      </c>
      <c r="H28" s="226" t="s">
        <v>233</v>
      </c>
      <c r="I28" s="227" t="s">
        <v>234</v>
      </c>
      <c r="J28" s="42" t="s">
        <v>46</v>
      </c>
      <c r="K28" s="49"/>
      <c r="L28" s="50"/>
      <c r="M28" s="61"/>
      <c r="N28" s="62"/>
      <c r="O28" s="51">
        <v>250.0</v>
      </c>
      <c r="P28" s="52"/>
      <c r="Q28" s="53"/>
      <c r="R28" s="63"/>
      <c r="S28" s="55">
        <v>50.0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2" t="s">
        <v>39</v>
      </c>
      <c r="B29" s="42" t="s">
        <v>40</v>
      </c>
      <c r="C29" s="43"/>
      <c r="D29" s="67" t="s">
        <v>235</v>
      </c>
      <c r="E29" s="45" t="s">
        <v>90</v>
      </c>
      <c r="F29" s="42" t="s">
        <v>49</v>
      </c>
      <c r="G29" s="224" t="s">
        <v>236</v>
      </c>
      <c r="H29" s="226" t="s">
        <v>237</v>
      </c>
      <c r="I29" s="58" t="s">
        <v>238</v>
      </c>
      <c r="J29" s="42" t="s">
        <v>29</v>
      </c>
      <c r="K29" s="49"/>
      <c r="L29" s="50"/>
      <c r="M29" s="61">
        <v>350.0</v>
      </c>
      <c r="N29" s="62"/>
      <c r="O29" s="51"/>
      <c r="P29" s="52"/>
      <c r="Q29" s="53"/>
      <c r="R29" s="63"/>
      <c r="S29" s="55">
        <v>50.0</v>
      </c>
      <c r="T29" s="87" t="s">
        <v>21</v>
      </c>
      <c r="U29" s="101">
        <f>SUM(U11,U18)</f>
        <v>15722</v>
      </c>
      <c r="V29" s="7"/>
      <c r="W29" s="7"/>
      <c r="X29" s="7"/>
      <c r="Y29" s="7"/>
      <c r="Z29" s="7"/>
      <c r="AA29" s="7"/>
      <c r="AB29" s="7"/>
    </row>
    <row r="30">
      <c r="A30" s="42" t="s">
        <v>39</v>
      </c>
      <c r="B30" s="42" t="s">
        <v>40</v>
      </c>
      <c r="C30" s="94"/>
      <c r="D30" s="67"/>
      <c r="E30" s="45" t="s">
        <v>29</v>
      </c>
      <c r="F30" s="42" t="s">
        <v>49</v>
      </c>
      <c r="G30" s="224" t="s">
        <v>239</v>
      </c>
      <c r="H30" s="226" t="s">
        <v>240</v>
      </c>
      <c r="I30" s="58" t="s">
        <v>241</v>
      </c>
      <c r="J30" s="42" t="s">
        <v>30</v>
      </c>
      <c r="K30" s="49"/>
      <c r="L30" s="50"/>
      <c r="M30" s="35"/>
      <c r="N30" s="36"/>
      <c r="O30" s="51"/>
      <c r="P30" s="52"/>
      <c r="Q30" s="53">
        <v>350.0</v>
      </c>
      <c r="R30" s="54"/>
      <c r="S30" s="55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2" t="s">
        <v>39</v>
      </c>
      <c r="B31" s="42" t="s">
        <v>40</v>
      </c>
      <c r="C31" s="43"/>
      <c r="D31" s="67"/>
      <c r="E31" s="45" t="s">
        <v>165</v>
      </c>
      <c r="F31" s="42" t="s">
        <v>49</v>
      </c>
      <c r="G31" s="234" t="s">
        <v>242</v>
      </c>
      <c r="H31" s="235" t="s">
        <v>243</v>
      </c>
      <c r="I31" s="58" t="s">
        <v>244</v>
      </c>
      <c r="J31" s="42" t="s">
        <v>30</v>
      </c>
      <c r="K31" s="49">
        <v>294.0</v>
      </c>
      <c r="L31" s="108"/>
      <c r="M31" s="61"/>
      <c r="N31" s="62"/>
      <c r="O31" s="51"/>
      <c r="P31" s="106"/>
      <c r="Q31" s="120"/>
      <c r="R31" s="63"/>
      <c r="S31" s="55">
        <v>50.0</v>
      </c>
      <c r="V31" s="7"/>
      <c r="W31" s="7"/>
      <c r="X31" s="7"/>
      <c r="Y31" s="7"/>
      <c r="Z31" s="7"/>
      <c r="AA31" s="7"/>
      <c r="AB31" s="7"/>
    </row>
    <row r="32">
      <c r="A32" s="42" t="s">
        <v>39</v>
      </c>
      <c r="B32" s="42" t="s">
        <v>40</v>
      </c>
      <c r="C32" s="107"/>
      <c r="D32" s="44"/>
      <c r="E32" s="45" t="s">
        <v>165</v>
      </c>
      <c r="F32" s="42" t="s">
        <v>49</v>
      </c>
      <c r="G32" s="224" t="s">
        <v>245</v>
      </c>
      <c r="H32" s="226" t="s">
        <v>243</v>
      </c>
      <c r="I32" s="58" t="s">
        <v>244</v>
      </c>
      <c r="J32" s="42" t="s">
        <v>46</v>
      </c>
      <c r="K32" s="49">
        <v>294.0</v>
      </c>
      <c r="L32" s="108"/>
      <c r="M32" s="61"/>
      <c r="N32" s="62"/>
      <c r="O32" s="51"/>
      <c r="P32" s="106"/>
      <c r="Q32" s="120"/>
      <c r="R32" s="63"/>
      <c r="S32" s="45">
        <v>50.0</v>
      </c>
      <c r="V32" s="7"/>
      <c r="W32" s="7"/>
      <c r="X32" s="7"/>
      <c r="Y32" s="7"/>
      <c r="Z32" s="7"/>
      <c r="AA32" s="7"/>
      <c r="AB32" s="7"/>
    </row>
    <row r="33">
      <c r="A33" s="42" t="s">
        <v>39</v>
      </c>
      <c r="B33" s="42" t="s">
        <v>40</v>
      </c>
      <c r="C33" s="43"/>
      <c r="D33" s="124"/>
      <c r="E33" s="45" t="s">
        <v>42</v>
      </c>
      <c r="F33" s="42" t="s">
        <v>49</v>
      </c>
      <c r="G33" s="224" t="s">
        <v>246</v>
      </c>
      <c r="H33" s="226"/>
      <c r="I33" s="58" t="s">
        <v>247</v>
      </c>
      <c r="J33" s="42" t="s">
        <v>46</v>
      </c>
      <c r="K33" s="49"/>
      <c r="L33" s="80"/>
      <c r="M33" s="81"/>
      <c r="N33" s="62">
        <v>350.0</v>
      </c>
      <c r="O33" s="51"/>
      <c r="P33" s="83"/>
      <c r="Q33" s="84"/>
      <c r="R33" s="85"/>
      <c r="S33" s="45">
        <v>50.0</v>
      </c>
      <c r="V33" s="7"/>
      <c r="W33" s="7"/>
      <c r="X33" s="7"/>
      <c r="Y33" s="7"/>
      <c r="Z33" s="7"/>
      <c r="AA33" s="7"/>
      <c r="AB33" s="7"/>
    </row>
    <row r="34">
      <c r="A34" s="42" t="s">
        <v>39</v>
      </c>
      <c r="B34" s="42" t="s">
        <v>40</v>
      </c>
      <c r="C34" s="43"/>
      <c r="D34" s="109" t="s">
        <v>248</v>
      </c>
      <c r="E34" s="45" t="s">
        <v>139</v>
      </c>
      <c r="F34" s="42" t="s">
        <v>49</v>
      </c>
      <c r="G34" s="224" t="s">
        <v>249</v>
      </c>
      <c r="H34" s="226"/>
      <c r="I34" s="226" t="s">
        <v>250</v>
      </c>
      <c r="J34" s="42" t="s">
        <v>46</v>
      </c>
      <c r="K34" s="49">
        <v>400.0</v>
      </c>
      <c r="L34" s="68"/>
      <c r="M34" s="35"/>
      <c r="N34" s="36"/>
      <c r="O34" s="51"/>
      <c r="P34" s="69"/>
      <c r="Q34" s="70"/>
      <c r="R34" s="54"/>
      <c r="S34" s="45">
        <v>50.0</v>
      </c>
      <c r="V34" s="7"/>
      <c r="W34" s="7"/>
      <c r="X34" s="7"/>
      <c r="Y34" s="7"/>
      <c r="Z34" s="7"/>
      <c r="AA34" s="7"/>
      <c r="AB34" s="7"/>
    </row>
    <row r="35">
      <c r="A35" s="42" t="s">
        <v>39</v>
      </c>
      <c r="B35" s="42" t="s">
        <v>40</v>
      </c>
      <c r="C35" s="66"/>
      <c r="D35" s="110"/>
      <c r="E35" s="103"/>
      <c r="F35" s="42"/>
      <c r="G35" s="224" t="s">
        <v>251</v>
      </c>
      <c r="H35" s="226" t="s">
        <v>252</v>
      </c>
      <c r="I35" s="226" t="s">
        <v>253</v>
      </c>
      <c r="J35" s="42" t="s">
        <v>29</v>
      </c>
      <c r="K35" s="60"/>
      <c r="L35" s="50"/>
      <c r="M35" s="61"/>
      <c r="N35" s="62"/>
      <c r="O35" s="51"/>
      <c r="P35" s="52"/>
      <c r="Q35" s="53"/>
      <c r="R35" s="63">
        <v>200.0</v>
      </c>
      <c r="S35" s="256">
        <v>200.0</v>
      </c>
      <c r="T35" s="7"/>
      <c r="U35" s="7"/>
      <c r="V35" s="7"/>
      <c r="W35" s="7"/>
      <c r="X35" s="7"/>
      <c r="Y35" s="7"/>
      <c r="Z35" s="7"/>
      <c r="AA35" s="7"/>
      <c r="AB35" s="7"/>
    </row>
    <row r="36">
      <c r="A36" s="42" t="s">
        <v>39</v>
      </c>
      <c r="B36" s="42" t="s">
        <v>40</v>
      </c>
      <c r="C36" s="66"/>
      <c r="D36" s="111"/>
      <c r="E36" s="45" t="s">
        <v>53</v>
      </c>
      <c r="F36" s="42" t="s">
        <v>49</v>
      </c>
      <c r="G36" s="236" t="s">
        <v>254</v>
      </c>
      <c r="H36" s="225" t="s">
        <v>255</v>
      </c>
      <c r="I36" s="226" t="s">
        <v>256</v>
      </c>
      <c r="J36" s="42" t="s">
        <v>29</v>
      </c>
      <c r="K36" s="60"/>
      <c r="L36" s="50"/>
      <c r="M36" s="61"/>
      <c r="N36" s="62">
        <v>350.0</v>
      </c>
      <c r="O36" s="51"/>
      <c r="P36" s="52"/>
      <c r="Q36" s="53"/>
      <c r="R36" s="63"/>
      <c r="S36" s="45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2" t="s">
        <v>39</v>
      </c>
      <c r="B37" s="42" t="s">
        <v>40</v>
      </c>
      <c r="C37" s="66"/>
      <c r="D37" s="111"/>
      <c r="E37" s="45" t="s">
        <v>29</v>
      </c>
      <c r="F37" s="42" t="s">
        <v>213</v>
      </c>
      <c r="G37" s="237" t="s">
        <v>257</v>
      </c>
      <c r="H37" s="238" t="s">
        <v>258</v>
      </c>
      <c r="I37" s="58" t="s">
        <v>259</v>
      </c>
      <c r="J37" s="42" t="s">
        <v>30</v>
      </c>
      <c r="K37" s="49">
        <v>350.0</v>
      </c>
      <c r="L37" s="50"/>
      <c r="M37" s="81"/>
      <c r="N37" s="82"/>
      <c r="O37" s="51"/>
      <c r="P37" s="52"/>
      <c r="Q37" s="53"/>
      <c r="R37" s="85"/>
      <c r="S37" s="45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2" t="s">
        <v>39</v>
      </c>
      <c r="B38" s="42" t="s">
        <v>40</v>
      </c>
      <c r="C38" s="43"/>
      <c r="D38" s="67" t="s">
        <v>41</v>
      </c>
      <c r="E38" s="45" t="s">
        <v>73</v>
      </c>
      <c r="F38" s="42" t="s">
        <v>213</v>
      </c>
      <c r="G38" s="224" t="s">
        <v>260</v>
      </c>
      <c r="H38" s="226" t="s">
        <v>261</v>
      </c>
      <c r="I38" s="58" t="s">
        <v>262</v>
      </c>
      <c r="J38" s="42" t="s">
        <v>29</v>
      </c>
      <c r="K38" s="49"/>
      <c r="L38" s="50"/>
      <c r="M38" s="113"/>
      <c r="N38" s="114"/>
      <c r="O38" s="51">
        <v>250.0</v>
      </c>
      <c r="P38" s="52"/>
      <c r="Q38" s="53"/>
      <c r="R38" s="115"/>
      <c r="S38" s="45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2" t="s">
        <v>39</v>
      </c>
      <c r="B39" s="42" t="s">
        <v>40</v>
      </c>
      <c r="C39" s="43"/>
      <c r="D39" s="67" t="s">
        <v>263</v>
      </c>
      <c r="E39" s="45" t="s">
        <v>103</v>
      </c>
      <c r="F39" s="42" t="s">
        <v>213</v>
      </c>
      <c r="G39" s="224" t="s">
        <v>264</v>
      </c>
      <c r="H39" s="226" t="s">
        <v>265</v>
      </c>
      <c r="I39" s="45" t="s">
        <v>266</v>
      </c>
      <c r="J39" s="42" t="s">
        <v>46</v>
      </c>
      <c r="K39" s="99"/>
      <c r="L39" s="50"/>
      <c r="M39" s="61"/>
      <c r="N39" s="62"/>
      <c r="O39" s="51">
        <v>250.0</v>
      </c>
      <c r="P39" s="52"/>
      <c r="Q39" s="53"/>
      <c r="R39" s="63"/>
      <c r="S39" s="45">
        <v>50.0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2" t="s">
        <v>39</v>
      </c>
      <c r="B40" s="42" t="s">
        <v>40</v>
      </c>
      <c r="C40" s="43"/>
      <c r="D40" s="44" t="s">
        <v>267</v>
      </c>
      <c r="E40" s="45" t="s">
        <v>53</v>
      </c>
      <c r="F40" s="42" t="s">
        <v>49</v>
      </c>
      <c r="G40" s="228" t="s">
        <v>268</v>
      </c>
      <c r="H40" s="226"/>
      <c r="I40" s="58" t="s">
        <v>269</v>
      </c>
      <c r="J40" s="42" t="s">
        <v>29</v>
      </c>
      <c r="K40" s="49">
        <v>350.0</v>
      </c>
      <c r="L40" s="68"/>
      <c r="M40" s="61"/>
      <c r="N40" s="62"/>
      <c r="O40" s="51"/>
      <c r="P40" s="69"/>
      <c r="Q40" s="70"/>
      <c r="R40" s="63"/>
      <c r="S40" s="45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2" t="s">
        <v>39</v>
      </c>
      <c r="B41" s="42" t="s">
        <v>40</v>
      </c>
      <c r="C41" s="43"/>
      <c r="D41" s="111"/>
      <c r="E41" s="45" t="s">
        <v>165</v>
      </c>
      <c r="F41" s="42" t="s">
        <v>49</v>
      </c>
      <c r="G41" s="224" t="s">
        <v>270</v>
      </c>
      <c r="H41" s="226" t="s">
        <v>271</v>
      </c>
      <c r="I41" s="58" t="s">
        <v>272</v>
      </c>
      <c r="J41" s="42" t="s">
        <v>30</v>
      </c>
      <c r="K41" s="49"/>
      <c r="L41" s="50"/>
      <c r="M41" s="61"/>
      <c r="N41" s="62"/>
      <c r="O41" s="51"/>
      <c r="P41" s="52">
        <v>250.0</v>
      </c>
      <c r="Q41" s="53"/>
      <c r="R41" s="63"/>
      <c r="S41" s="45">
        <v>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2" t="s">
        <v>39</v>
      </c>
      <c r="B42" s="42" t="s">
        <v>40</v>
      </c>
      <c r="C42" s="66"/>
      <c r="D42" s="257" t="s">
        <v>273</v>
      </c>
      <c r="E42" s="45" t="s">
        <v>53</v>
      </c>
      <c r="F42" s="42" t="s">
        <v>49</v>
      </c>
      <c r="G42" s="258" t="s">
        <v>274</v>
      </c>
      <c r="H42" s="239" t="s">
        <v>275</v>
      </c>
      <c r="I42" s="238" t="s">
        <v>276</v>
      </c>
      <c r="J42" s="42" t="s">
        <v>29</v>
      </c>
      <c r="K42" s="118"/>
      <c r="L42" s="50"/>
      <c r="M42" s="61">
        <v>350.0</v>
      </c>
      <c r="N42" s="62"/>
      <c r="O42" s="51"/>
      <c r="P42" s="52"/>
      <c r="Q42" s="53"/>
      <c r="R42" s="63"/>
      <c r="S42" s="45">
        <v>50.0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2" t="s">
        <v>39</v>
      </c>
      <c r="B43" s="42" t="s">
        <v>137</v>
      </c>
      <c r="C43" s="66"/>
      <c r="D43" s="44" t="s">
        <v>138</v>
      </c>
      <c r="E43" s="45" t="s">
        <v>192</v>
      </c>
      <c r="F43" s="42" t="s">
        <v>199</v>
      </c>
      <c r="G43" s="224" t="s">
        <v>277</v>
      </c>
      <c r="H43" s="226"/>
      <c r="I43" s="58" t="s">
        <v>278</v>
      </c>
      <c r="J43" s="42" t="s">
        <v>30</v>
      </c>
      <c r="K43" s="49" t="s">
        <v>279</v>
      </c>
      <c r="L43" s="50"/>
      <c r="M43" s="61"/>
      <c r="N43" s="62"/>
      <c r="O43" s="51"/>
      <c r="P43" s="52"/>
      <c r="Q43" s="53"/>
      <c r="R43" s="63"/>
      <c r="S43" s="45" t="s">
        <v>138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2" t="s">
        <v>39</v>
      </c>
      <c r="B44" s="42" t="s">
        <v>40</v>
      </c>
      <c r="C44" s="43"/>
      <c r="D44" s="76"/>
      <c r="E44" s="45" t="s">
        <v>103</v>
      </c>
      <c r="F44" s="42" t="s">
        <v>49</v>
      </c>
      <c r="G44" s="259" t="s">
        <v>280</v>
      </c>
      <c r="H44" s="226" t="s">
        <v>281</v>
      </c>
      <c r="I44" s="58" t="s">
        <v>282</v>
      </c>
      <c r="J44" s="42" t="s">
        <v>46</v>
      </c>
      <c r="K44" s="60"/>
      <c r="L44" s="50">
        <v>299.0</v>
      </c>
      <c r="M44" s="61"/>
      <c r="N44" s="62"/>
      <c r="O44" s="51"/>
      <c r="P44" s="52"/>
      <c r="Q44" s="53"/>
      <c r="R44" s="63"/>
      <c r="S44" s="256">
        <v>299.0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2" t="s">
        <v>39</v>
      </c>
      <c r="B45" s="42" t="s">
        <v>40</v>
      </c>
      <c r="C45" s="43"/>
      <c r="D45" s="109"/>
      <c r="E45" s="45" t="s">
        <v>103</v>
      </c>
      <c r="F45" s="42" t="s">
        <v>43</v>
      </c>
      <c r="G45" s="224" t="s">
        <v>283</v>
      </c>
      <c r="H45" s="226" t="s">
        <v>281</v>
      </c>
      <c r="I45" s="58" t="s">
        <v>282</v>
      </c>
      <c r="J45" s="42" t="s">
        <v>46</v>
      </c>
      <c r="K45" s="49"/>
      <c r="L45" s="50">
        <v>299.0</v>
      </c>
      <c r="M45" s="61"/>
      <c r="N45" s="62"/>
      <c r="O45" s="51"/>
      <c r="P45" s="52"/>
      <c r="Q45" s="53"/>
      <c r="R45" s="63"/>
      <c r="S45" s="256">
        <v>299.0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2" t="s">
        <v>39</v>
      </c>
      <c r="B46" s="42" t="s">
        <v>40</v>
      </c>
      <c r="C46" s="43"/>
      <c r="D46" s="111"/>
      <c r="E46" s="45" t="s">
        <v>53</v>
      </c>
      <c r="F46" s="42" t="s">
        <v>49</v>
      </c>
      <c r="G46" s="260" t="s">
        <v>284</v>
      </c>
      <c r="H46" s="240" t="s">
        <v>285</v>
      </c>
      <c r="I46" s="58" t="s">
        <v>286</v>
      </c>
      <c r="J46" s="42" t="s">
        <v>160</v>
      </c>
      <c r="K46" s="49"/>
      <c r="L46" s="108"/>
      <c r="M46" s="81"/>
      <c r="N46" s="82"/>
      <c r="O46" s="51"/>
      <c r="P46" s="83">
        <v>350.0</v>
      </c>
      <c r="Q46" s="120"/>
      <c r="R46" s="85"/>
      <c r="S46" s="45">
        <v>50.0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2" t="s">
        <v>39</v>
      </c>
      <c r="B47" s="42" t="s">
        <v>96</v>
      </c>
      <c r="C47" s="66"/>
      <c r="D47" s="67" t="s">
        <v>41</v>
      </c>
      <c r="E47" s="45" t="s">
        <v>80</v>
      </c>
      <c r="F47" s="42" t="s">
        <v>49</v>
      </c>
      <c r="G47" s="224" t="s">
        <v>287</v>
      </c>
      <c r="H47" s="226" t="s">
        <v>288</v>
      </c>
      <c r="I47" s="226" t="s">
        <v>289</v>
      </c>
      <c r="J47" s="42" t="s">
        <v>29</v>
      </c>
      <c r="K47" s="49">
        <v>294.0</v>
      </c>
      <c r="L47" s="121"/>
      <c r="M47" s="61"/>
      <c r="N47" s="62"/>
      <c r="O47" s="51"/>
      <c r="P47" s="122"/>
      <c r="Q47" s="123"/>
      <c r="R47" s="63"/>
      <c r="S47" s="256">
        <v>294.0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2" t="s">
        <v>39</v>
      </c>
      <c r="B48" s="42" t="s">
        <v>40</v>
      </c>
      <c r="C48" s="43"/>
      <c r="D48" s="67" t="s">
        <v>290</v>
      </c>
      <c r="E48" s="45" t="s">
        <v>48</v>
      </c>
      <c r="F48" s="42" t="s">
        <v>49</v>
      </c>
      <c r="G48" s="224" t="s">
        <v>291</v>
      </c>
      <c r="H48" s="226" t="s">
        <v>292</v>
      </c>
      <c r="I48" s="226" t="s">
        <v>293</v>
      </c>
      <c r="J48" s="42" t="s">
        <v>46</v>
      </c>
      <c r="K48" s="49"/>
      <c r="L48" s="121"/>
      <c r="M48" s="35"/>
      <c r="N48" s="36"/>
      <c r="O48" s="51">
        <v>350.0</v>
      </c>
      <c r="P48" s="122"/>
      <c r="Q48" s="123"/>
      <c r="R48" s="54"/>
      <c r="S48" s="45">
        <v>50.0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2" t="s">
        <v>39</v>
      </c>
      <c r="B49" s="42" t="s">
        <v>40</v>
      </c>
      <c r="C49" s="43"/>
      <c r="D49" s="124"/>
      <c r="E49" s="45" t="s">
        <v>165</v>
      </c>
      <c r="F49" s="42" t="s">
        <v>49</v>
      </c>
      <c r="G49" s="228" t="s">
        <v>294</v>
      </c>
      <c r="H49" s="226"/>
      <c r="I49" s="241" t="s">
        <v>295</v>
      </c>
      <c r="J49" s="42" t="s">
        <v>30</v>
      </c>
      <c r="K49" s="60"/>
      <c r="L49" s="121"/>
      <c r="M49" s="81"/>
      <c r="N49" s="82"/>
      <c r="O49" s="51"/>
      <c r="P49" s="122">
        <v>300.0</v>
      </c>
      <c r="Q49" s="123"/>
      <c r="R49" s="85"/>
      <c r="S49" s="45">
        <v>50.0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2" t="s">
        <v>39</v>
      </c>
      <c r="B50" s="42" t="s">
        <v>40</v>
      </c>
      <c r="C50" s="43"/>
      <c r="D50" s="125"/>
      <c r="E50" s="103"/>
      <c r="F50" s="42" t="s">
        <v>49</v>
      </c>
      <c r="G50" s="224" t="s">
        <v>296</v>
      </c>
      <c r="H50" s="226" t="s">
        <v>297</v>
      </c>
      <c r="I50" s="58" t="s">
        <v>298</v>
      </c>
      <c r="J50" s="42" t="s">
        <v>46</v>
      </c>
      <c r="K50" s="60"/>
      <c r="L50" s="126"/>
      <c r="M50" s="81"/>
      <c r="N50" s="62">
        <v>350.0</v>
      </c>
      <c r="O50" s="51"/>
      <c r="P50" s="127"/>
      <c r="Q50" s="128"/>
      <c r="R50" s="85"/>
      <c r="S50" s="45">
        <v>150.0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2" t="s">
        <v>39</v>
      </c>
      <c r="B51" s="42" t="s">
        <v>40</v>
      </c>
      <c r="C51" s="43"/>
      <c r="D51" s="66"/>
      <c r="E51" s="103"/>
      <c r="F51" s="42" t="s">
        <v>49</v>
      </c>
      <c r="G51" s="224" t="s">
        <v>299</v>
      </c>
      <c r="H51" s="226"/>
      <c r="I51" s="58" t="s">
        <v>298</v>
      </c>
      <c r="J51" s="42" t="s">
        <v>46</v>
      </c>
      <c r="K51" s="49"/>
      <c r="L51" s="121"/>
      <c r="M51" s="61"/>
      <c r="N51" s="62" t="s">
        <v>138</v>
      </c>
      <c r="O51" s="51"/>
      <c r="P51" s="122"/>
      <c r="Q51" s="123"/>
      <c r="R51" s="63"/>
      <c r="S51" s="45" t="s">
        <v>138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2" t="s">
        <v>39</v>
      </c>
      <c r="B52" s="42" t="s">
        <v>137</v>
      </c>
      <c r="C52" s="43"/>
      <c r="D52" s="94" t="s">
        <v>138</v>
      </c>
      <c r="E52" s="45" t="s">
        <v>192</v>
      </c>
      <c r="F52" s="42" t="s">
        <v>199</v>
      </c>
      <c r="G52" s="261" t="s">
        <v>300</v>
      </c>
      <c r="H52" s="225"/>
      <c r="I52" s="58" t="s">
        <v>278</v>
      </c>
      <c r="J52" s="42" t="s">
        <v>30</v>
      </c>
      <c r="K52" s="60" t="s">
        <v>279</v>
      </c>
      <c r="L52" s="121"/>
      <c r="M52" s="81"/>
      <c r="N52" s="82"/>
      <c r="O52" s="51"/>
      <c r="P52" s="122"/>
      <c r="Q52" s="123"/>
      <c r="R52" s="85"/>
      <c r="S52" s="45" t="s">
        <v>138</v>
      </c>
      <c r="T52" s="7"/>
      <c r="U52" s="7"/>
      <c r="V52" s="7"/>
      <c r="W52" s="7"/>
      <c r="X52" s="7"/>
      <c r="Y52" s="7"/>
      <c r="Z52" s="7"/>
      <c r="AA52" s="7"/>
      <c r="AB52" s="7"/>
    </row>
    <row r="53">
      <c r="A53" s="42" t="s">
        <v>39</v>
      </c>
      <c r="B53" s="42" t="s">
        <v>96</v>
      </c>
      <c r="C53" s="43"/>
      <c r="D53" s="94" t="s">
        <v>301</v>
      </c>
      <c r="E53" s="129" t="s">
        <v>139</v>
      </c>
      <c r="F53" s="42" t="s">
        <v>302</v>
      </c>
      <c r="G53" s="224" t="s">
        <v>303</v>
      </c>
      <c r="H53" s="226" t="s">
        <v>303</v>
      </c>
      <c r="I53" s="58" t="s">
        <v>304</v>
      </c>
      <c r="J53" s="42" t="s">
        <v>46</v>
      </c>
      <c r="K53" s="49"/>
      <c r="L53" s="121">
        <v>300.0</v>
      </c>
      <c r="M53" s="61"/>
      <c r="N53" s="62"/>
      <c r="O53" s="51"/>
      <c r="P53" s="122"/>
      <c r="Q53" s="123"/>
      <c r="R53" s="63"/>
      <c r="S53" s="55">
        <v>125.0</v>
      </c>
      <c r="T53" s="7"/>
      <c r="U53" s="7"/>
      <c r="V53" s="7"/>
      <c r="W53" s="7"/>
      <c r="X53" s="7"/>
      <c r="Y53" s="7"/>
      <c r="Z53" s="7"/>
      <c r="AA53" s="7"/>
      <c r="AB53" s="7"/>
    </row>
    <row r="54">
      <c r="A54" s="42" t="s">
        <v>39</v>
      </c>
      <c r="B54" s="42" t="s">
        <v>40</v>
      </c>
      <c r="C54" s="43"/>
      <c r="D54" s="94" t="s">
        <v>305</v>
      </c>
      <c r="E54" s="129" t="s">
        <v>165</v>
      </c>
      <c r="F54" s="42" t="s">
        <v>199</v>
      </c>
      <c r="G54" s="262" t="s">
        <v>306</v>
      </c>
      <c r="H54" s="242"/>
      <c r="I54" s="58" t="s">
        <v>307</v>
      </c>
      <c r="J54" s="42" t="s">
        <v>30</v>
      </c>
      <c r="K54" s="49">
        <v>294.0</v>
      </c>
      <c r="L54" s="121"/>
      <c r="M54" s="61"/>
      <c r="N54" s="62"/>
      <c r="O54" s="51"/>
      <c r="P54" s="122"/>
      <c r="Q54" s="123"/>
      <c r="R54" s="63"/>
      <c r="S54" s="45">
        <v>100.0</v>
      </c>
      <c r="T54" s="7"/>
      <c r="U54" s="7"/>
      <c r="V54" s="7"/>
      <c r="W54" s="7"/>
      <c r="X54" s="7"/>
      <c r="Y54" s="7"/>
      <c r="Z54" s="7"/>
      <c r="AA54" s="7"/>
      <c r="AB54" s="7"/>
    </row>
    <row r="55">
      <c r="A55" s="42" t="s">
        <v>39</v>
      </c>
      <c r="B55" s="42" t="s">
        <v>96</v>
      </c>
      <c r="C55" s="43"/>
      <c r="D55" s="94" t="s">
        <v>301</v>
      </c>
      <c r="E55" s="129" t="s">
        <v>113</v>
      </c>
      <c r="F55" s="42" t="s">
        <v>308</v>
      </c>
      <c r="G55" s="224" t="s">
        <v>309</v>
      </c>
      <c r="H55" s="226" t="s">
        <v>303</v>
      </c>
      <c r="I55" s="58" t="s">
        <v>304</v>
      </c>
      <c r="J55" s="42" t="s">
        <v>46</v>
      </c>
      <c r="K55" s="131"/>
      <c r="L55" s="121">
        <v>200.0</v>
      </c>
      <c r="M55" s="113"/>
      <c r="N55" s="114"/>
      <c r="O55" s="51"/>
      <c r="P55" s="122"/>
      <c r="Q55" s="123"/>
      <c r="R55" s="115"/>
      <c r="S55" s="45">
        <v>125.0</v>
      </c>
      <c r="T55" s="7"/>
      <c r="U55" s="7"/>
      <c r="V55" s="7"/>
      <c r="W55" s="7"/>
      <c r="X55" s="7"/>
      <c r="Y55" s="7"/>
      <c r="Z55" s="7"/>
      <c r="AA55" s="7"/>
      <c r="AB55" s="7"/>
    </row>
    <row r="56">
      <c r="A56" s="42" t="s">
        <v>39</v>
      </c>
      <c r="B56" s="42" t="s">
        <v>137</v>
      </c>
      <c r="C56" s="43"/>
      <c r="D56" s="94" t="s">
        <v>138</v>
      </c>
      <c r="E56" s="129" t="s">
        <v>73</v>
      </c>
      <c r="F56" s="42" t="s">
        <v>49</v>
      </c>
      <c r="G56" s="224" t="s">
        <v>310</v>
      </c>
      <c r="H56" s="226" t="s">
        <v>310</v>
      </c>
      <c r="I56" s="58" t="s">
        <v>311</v>
      </c>
      <c r="J56" s="42" t="s">
        <v>30</v>
      </c>
      <c r="K56" s="132"/>
      <c r="L56" s="121" t="s">
        <v>138</v>
      </c>
      <c r="M56" s="113"/>
      <c r="N56" s="114"/>
      <c r="O56" s="51"/>
      <c r="P56" s="122"/>
      <c r="Q56" s="123"/>
      <c r="R56" s="115"/>
      <c r="S56" s="45" t="s">
        <v>138</v>
      </c>
      <c r="T56" s="7"/>
      <c r="U56" s="7"/>
      <c r="V56" s="7"/>
      <c r="W56" s="7"/>
      <c r="X56" s="7"/>
      <c r="Y56" s="7"/>
      <c r="Z56" s="7"/>
      <c r="AA56" s="7"/>
      <c r="AB56" s="7"/>
    </row>
    <row r="57">
      <c r="A57" s="42" t="s">
        <v>39</v>
      </c>
      <c r="B57" s="42" t="s">
        <v>40</v>
      </c>
      <c r="C57" s="43"/>
      <c r="D57" s="43"/>
      <c r="E57" s="129" t="s">
        <v>165</v>
      </c>
      <c r="F57" s="42" t="s">
        <v>49</v>
      </c>
      <c r="G57" s="224" t="s">
        <v>312</v>
      </c>
      <c r="H57" s="226" t="s">
        <v>271</v>
      </c>
      <c r="I57" s="58" t="s">
        <v>272</v>
      </c>
      <c r="J57" s="42" t="s">
        <v>30</v>
      </c>
      <c r="K57" s="131"/>
      <c r="L57" s="133"/>
      <c r="M57" s="61"/>
      <c r="N57" s="62"/>
      <c r="O57" s="51"/>
      <c r="P57" s="134">
        <v>250.0</v>
      </c>
      <c r="Q57" s="135"/>
      <c r="R57" s="63"/>
      <c r="S57" s="45">
        <v>50.0</v>
      </c>
      <c r="T57" s="7"/>
      <c r="U57" s="7"/>
      <c r="V57" s="7"/>
      <c r="W57" s="7"/>
      <c r="X57" s="7"/>
      <c r="Y57" s="7"/>
      <c r="Z57" s="7"/>
      <c r="AA57" s="7"/>
      <c r="AB57" s="7"/>
    </row>
    <row r="58">
      <c r="A58" s="42"/>
      <c r="B58" s="42"/>
      <c r="C58" s="43"/>
      <c r="D58" s="94"/>
      <c r="E58" s="22"/>
      <c r="F58" s="42"/>
      <c r="G58" s="58"/>
      <c r="H58" s="226"/>
      <c r="I58" s="58"/>
      <c r="J58" s="105"/>
      <c r="K58" s="131"/>
      <c r="L58" s="121"/>
      <c r="M58" s="81"/>
      <c r="N58" s="82"/>
      <c r="O58" s="51"/>
      <c r="P58" s="122"/>
      <c r="Q58" s="123"/>
      <c r="R58" s="85"/>
      <c r="S58" s="45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2"/>
      <c r="B59" s="42"/>
      <c r="C59" s="66"/>
      <c r="D59" s="43"/>
      <c r="E59" s="22"/>
      <c r="F59" s="42"/>
      <c r="G59" s="58"/>
      <c r="H59" s="226"/>
      <c r="I59" s="58"/>
      <c r="J59" s="105"/>
      <c r="K59" s="131"/>
      <c r="L59" s="121"/>
      <c r="M59" s="81"/>
      <c r="N59" s="82"/>
      <c r="O59" s="51"/>
      <c r="P59" s="122"/>
      <c r="Q59" s="123"/>
      <c r="R59" s="85"/>
      <c r="S59" s="45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2"/>
      <c r="B60" s="42"/>
      <c r="C60" s="43"/>
      <c r="D60" s="43"/>
      <c r="E60" s="22"/>
      <c r="F60" s="42"/>
      <c r="G60" s="58"/>
      <c r="H60" s="226"/>
      <c r="I60" s="58"/>
      <c r="J60" s="105"/>
      <c r="K60" s="131"/>
      <c r="L60" s="121"/>
      <c r="M60" s="81"/>
      <c r="N60" s="82"/>
      <c r="O60" s="51"/>
      <c r="P60" s="122"/>
      <c r="Q60" s="123"/>
      <c r="R60" s="85"/>
      <c r="S60" s="45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2"/>
      <c r="B61" s="42"/>
      <c r="C61" s="43"/>
      <c r="D61" s="43"/>
      <c r="E61" s="22"/>
      <c r="F61" s="42"/>
      <c r="G61" s="58"/>
      <c r="H61" s="226"/>
      <c r="I61" s="58"/>
      <c r="J61" s="105"/>
      <c r="K61" s="131"/>
      <c r="L61" s="121"/>
      <c r="M61" s="81"/>
      <c r="N61" s="82"/>
      <c r="O61" s="51"/>
      <c r="P61" s="122"/>
      <c r="Q61" s="123"/>
      <c r="R61" s="85"/>
      <c r="S61" s="45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2"/>
      <c r="B62" s="42"/>
      <c r="C62" s="43"/>
      <c r="D62" s="43"/>
      <c r="E62" s="22"/>
      <c r="F62" s="42"/>
      <c r="G62" s="58"/>
      <c r="H62" s="226"/>
      <c r="I62" s="58"/>
      <c r="J62" s="105"/>
      <c r="K62" s="131"/>
      <c r="L62" s="126"/>
      <c r="M62" s="61"/>
      <c r="N62" s="62"/>
      <c r="O62" s="51"/>
      <c r="P62" s="127"/>
      <c r="Q62" s="128"/>
      <c r="R62" s="63"/>
      <c r="S62" s="45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2"/>
      <c r="B63" s="42"/>
      <c r="C63" s="43"/>
      <c r="D63" s="43"/>
      <c r="E63" s="22"/>
      <c r="F63" s="42"/>
      <c r="G63" s="58"/>
      <c r="H63" s="226"/>
      <c r="I63" s="58"/>
      <c r="J63" s="105"/>
      <c r="K63" s="131"/>
      <c r="L63" s="126"/>
      <c r="M63" s="81"/>
      <c r="N63" s="82"/>
      <c r="O63" s="51"/>
      <c r="P63" s="127"/>
      <c r="Q63" s="128"/>
      <c r="R63" s="85"/>
      <c r="S63" s="136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2"/>
      <c r="B64" s="42"/>
      <c r="C64" s="43"/>
      <c r="D64" s="43"/>
      <c r="E64" s="22"/>
      <c r="F64" s="42"/>
      <c r="G64" s="58"/>
      <c r="H64" s="226"/>
      <c r="I64" s="58"/>
      <c r="J64" s="105"/>
      <c r="K64" s="132"/>
      <c r="L64" s="121"/>
      <c r="M64" s="61"/>
      <c r="N64" s="62"/>
      <c r="O64" s="51"/>
      <c r="P64" s="122"/>
      <c r="Q64" s="123"/>
      <c r="R64" s="63"/>
      <c r="S64" s="45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2"/>
      <c r="B65" s="42"/>
      <c r="C65" s="43"/>
      <c r="D65" s="43"/>
      <c r="E65" s="22"/>
      <c r="F65" s="42"/>
      <c r="G65" s="58"/>
      <c r="H65" s="226"/>
      <c r="I65" s="58"/>
      <c r="J65" s="105"/>
      <c r="K65" s="132"/>
      <c r="L65" s="126"/>
      <c r="M65" s="81"/>
      <c r="N65" s="82"/>
      <c r="O65" s="51"/>
      <c r="P65" s="127"/>
      <c r="Q65" s="128"/>
      <c r="R65" s="85"/>
      <c r="S65" s="45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2"/>
      <c r="B66" s="42"/>
      <c r="C66" s="43"/>
      <c r="D66" s="43"/>
      <c r="E66" s="22"/>
      <c r="F66" s="42"/>
      <c r="G66" s="58"/>
      <c r="H66" s="226"/>
      <c r="I66" s="58"/>
      <c r="J66" s="105"/>
      <c r="K66" s="131"/>
      <c r="L66" s="126"/>
      <c r="M66" s="81"/>
      <c r="N66" s="82"/>
      <c r="O66" s="51"/>
      <c r="P66" s="127"/>
      <c r="Q66" s="128"/>
      <c r="R66" s="85"/>
      <c r="S66" s="45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2"/>
      <c r="B67" s="42"/>
      <c r="C67" s="43"/>
      <c r="D67" s="43"/>
      <c r="E67" s="137"/>
      <c r="F67" s="42"/>
      <c r="G67" s="58"/>
      <c r="H67" s="226"/>
      <c r="I67" s="58"/>
      <c r="J67" s="105"/>
      <c r="K67" s="138"/>
      <c r="L67" s="121"/>
      <c r="M67" s="61"/>
      <c r="N67" s="62"/>
      <c r="O67" s="51"/>
      <c r="P67" s="122"/>
      <c r="Q67" s="123"/>
      <c r="R67" s="63"/>
      <c r="S67" s="45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2"/>
      <c r="B68" s="42"/>
      <c r="C68" s="43"/>
      <c r="D68" s="43"/>
      <c r="E68" s="137"/>
      <c r="F68" s="42"/>
      <c r="G68" s="58"/>
      <c r="H68" s="226"/>
      <c r="I68" s="58"/>
      <c r="J68" s="105"/>
      <c r="K68" s="139"/>
      <c r="L68" s="126"/>
      <c r="M68" s="81"/>
      <c r="N68" s="82"/>
      <c r="O68" s="51"/>
      <c r="P68" s="127"/>
      <c r="Q68" s="128"/>
      <c r="R68" s="85"/>
      <c r="S68" s="45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2"/>
      <c r="B69" s="42"/>
      <c r="C69" s="43"/>
      <c r="D69" s="43"/>
      <c r="E69" s="137"/>
      <c r="F69" s="42"/>
      <c r="G69" s="58"/>
      <c r="H69" s="226"/>
      <c r="I69" s="58"/>
      <c r="J69" s="105"/>
      <c r="K69" s="131"/>
      <c r="L69" s="140"/>
      <c r="M69" s="81"/>
      <c r="N69" s="82"/>
      <c r="O69" s="51"/>
      <c r="P69" s="141"/>
      <c r="Q69" s="142"/>
      <c r="R69" s="85"/>
      <c r="S69" s="55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2"/>
      <c r="B70" s="42"/>
      <c r="C70" s="43"/>
      <c r="D70" s="43"/>
      <c r="E70" s="137"/>
      <c r="F70" s="42"/>
      <c r="G70" s="58"/>
      <c r="H70" s="226"/>
      <c r="I70" s="58"/>
      <c r="J70" s="105"/>
      <c r="K70" s="138"/>
      <c r="L70" s="126"/>
      <c r="M70" s="81"/>
      <c r="N70" s="82"/>
      <c r="O70" s="51"/>
      <c r="P70" s="127"/>
      <c r="Q70" s="128"/>
      <c r="R70" s="85"/>
      <c r="S70" s="45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2"/>
      <c r="B71" s="42"/>
      <c r="C71" s="143"/>
      <c r="D71" s="96"/>
      <c r="E71" s="137"/>
      <c r="F71" s="42"/>
      <c r="G71" s="58"/>
      <c r="H71" s="226"/>
      <c r="I71" s="58"/>
      <c r="J71" s="105"/>
      <c r="K71" s="144"/>
      <c r="L71" s="145"/>
      <c r="M71" s="81"/>
      <c r="N71" s="82"/>
      <c r="O71" s="51"/>
      <c r="P71" s="146"/>
      <c r="Q71" s="147"/>
      <c r="R71" s="85"/>
      <c r="S71" s="45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2"/>
      <c r="B72" s="42"/>
      <c r="C72" s="143"/>
      <c r="D72" s="43"/>
      <c r="E72" s="137"/>
      <c r="F72" s="42"/>
      <c r="G72" s="58"/>
      <c r="H72" s="226"/>
      <c r="I72" s="58"/>
      <c r="J72" s="105"/>
      <c r="K72" s="148"/>
      <c r="L72" s="145"/>
      <c r="M72" s="113"/>
      <c r="N72" s="114"/>
      <c r="O72" s="51"/>
      <c r="P72" s="146"/>
      <c r="Q72" s="147"/>
      <c r="R72" s="115"/>
      <c r="S72" s="136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2"/>
      <c r="B73" s="42"/>
      <c r="C73" s="143"/>
      <c r="D73" s="76"/>
      <c r="E73" s="137"/>
      <c r="F73" s="42"/>
      <c r="G73" s="58"/>
      <c r="H73" s="226"/>
      <c r="I73" s="226"/>
      <c r="J73" s="105"/>
      <c r="K73" s="144"/>
      <c r="L73" s="149"/>
      <c r="M73" s="81"/>
      <c r="N73" s="82"/>
      <c r="O73" s="51"/>
      <c r="P73" s="150"/>
      <c r="Q73" s="151"/>
      <c r="R73" s="85"/>
      <c r="S73" s="136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2"/>
      <c r="B74" s="42"/>
      <c r="C74" s="143"/>
      <c r="D74" s="43"/>
      <c r="E74" s="137"/>
      <c r="F74" s="42"/>
      <c r="G74" s="58"/>
      <c r="H74" s="226"/>
      <c r="I74" s="226"/>
      <c r="J74" s="105"/>
      <c r="K74" s="144"/>
      <c r="L74" s="145"/>
      <c r="M74" s="81"/>
      <c r="N74" s="82"/>
      <c r="O74" s="51"/>
      <c r="P74" s="146"/>
      <c r="Q74" s="147"/>
      <c r="R74" s="85"/>
      <c r="S74" s="136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2"/>
      <c r="B75" s="42"/>
      <c r="C75" s="143"/>
      <c r="D75" s="43"/>
      <c r="E75" s="137"/>
      <c r="F75" s="42"/>
      <c r="G75" s="58"/>
      <c r="H75" s="226"/>
      <c r="I75" s="226"/>
      <c r="J75" s="105"/>
      <c r="K75" s="148"/>
      <c r="L75" s="145"/>
      <c r="M75" s="81"/>
      <c r="N75" s="82"/>
      <c r="O75" s="51"/>
      <c r="P75" s="146"/>
      <c r="Q75" s="147"/>
      <c r="R75" s="85"/>
      <c r="S75" s="136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2"/>
      <c r="B76" s="42"/>
      <c r="C76" s="143"/>
      <c r="D76" s="43"/>
      <c r="E76" s="22"/>
      <c r="F76" s="42"/>
      <c r="G76" s="58"/>
      <c r="H76" s="226"/>
      <c r="I76" s="226"/>
      <c r="J76" s="105"/>
      <c r="K76" s="148"/>
      <c r="L76" s="145"/>
      <c r="M76" s="81"/>
      <c r="N76" s="82"/>
      <c r="O76" s="51"/>
      <c r="P76" s="146"/>
      <c r="Q76" s="147"/>
      <c r="R76" s="85"/>
      <c r="S76" s="152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2"/>
      <c r="B77" s="42"/>
      <c r="C77" s="143"/>
      <c r="D77" s="43"/>
      <c r="E77" s="22"/>
      <c r="F77" s="42"/>
      <c r="G77" s="58"/>
      <c r="H77" s="226"/>
      <c r="I77" s="226"/>
      <c r="J77" s="105"/>
      <c r="K77" s="148"/>
      <c r="L77" s="145"/>
      <c r="M77" s="81"/>
      <c r="N77" s="82"/>
      <c r="O77" s="51"/>
      <c r="P77" s="146"/>
      <c r="Q77" s="147"/>
      <c r="R77" s="85"/>
      <c r="S77" s="136"/>
      <c r="T77" s="7"/>
      <c r="U77" s="7"/>
      <c r="V77" s="7"/>
      <c r="W77" s="7"/>
      <c r="X77" s="7"/>
      <c r="Y77" s="7"/>
      <c r="Z77" s="7"/>
      <c r="AA77" s="7"/>
      <c r="AB77" s="7"/>
    </row>
    <row r="78">
      <c r="A78" s="105"/>
      <c r="B78" s="42"/>
      <c r="C78" s="143"/>
      <c r="D78" s="43"/>
      <c r="E78" s="22"/>
      <c r="F78" s="42"/>
      <c r="G78" s="153"/>
      <c r="H78" s="243"/>
      <c r="I78" s="243"/>
      <c r="J78" s="105"/>
      <c r="K78" s="144"/>
      <c r="L78" s="145"/>
      <c r="M78" s="81"/>
      <c r="N78" s="82"/>
      <c r="O78" s="51"/>
      <c r="P78" s="146"/>
      <c r="Q78" s="147"/>
      <c r="R78" s="85"/>
      <c r="S78" s="154"/>
      <c r="T78" s="7"/>
      <c r="U78" s="7"/>
      <c r="V78" s="7"/>
      <c r="W78" s="7"/>
      <c r="X78" s="7"/>
      <c r="Y78" s="7"/>
      <c r="Z78" s="7"/>
      <c r="AA78" s="7"/>
      <c r="AB78" s="7"/>
    </row>
    <row r="79">
      <c r="A79" s="105"/>
      <c r="B79" s="42"/>
      <c r="C79" s="143"/>
      <c r="D79" s="43"/>
      <c r="E79" s="22"/>
      <c r="F79" s="42"/>
      <c r="G79" s="153"/>
      <c r="H79" s="243"/>
      <c r="I79" s="243"/>
      <c r="J79" s="105"/>
      <c r="K79" s="144"/>
      <c r="L79" s="145"/>
      <c r="M79" s="81"/>
      <c r="N79" s="82"/>
      <c r="O79" s="51"/>
      <c r="P79" s="146"/>
      <c r="Q79" s="147"/>
      <c r="R79" s="85"/>
      <c r="S79" s="155"/>
      <c r="T79" s="7"/>
      <c r="U79" s="7"/>
      <c r="V79" s="7"/>
      <c r="W79" s="7"/>
      <c r="X79" s="7"/>
      <c r="Y79" s="7"/>
      <c r="Z79" s="7"/>
      <c r="AA79" s="7"/>
      <c r="AB79" s="7"/>
    </row>
    <row r="80">
      <c r="A80" s="105"/>
      <c r="B80" s="42"/>
      <c r="C80" s="143"/>
      <c r="D80" s="43"/>
      <c r="E80" s="22"/>
      <c r="F80" s="42"/>
      <c r="G80" s="153"/>
      <c r="H80" s="243"/>
      <c r="I80" s="243"/>
      <c r="J80" s="105"/>
      <c r="K80" s="144"/>
      <c r="L80" s="145"/>
      <c r="M80" s="81"/>
      <c r="N80" s="82"/>
      <c r="O80" s="51"/>
      <c r="P80" s="146"/>
      <c r="Q80" s="147"/>
      <c r="R80" s="85"/>
      <c r="S80" s="155"/>
      <c r="T80" s="7"/>
      <c r="U80" s="7"/>
      <c r="V80" s="7"/>
      <c r="W80" s="7"/>
      <c r="X80" s="7"/>
      <c r="Y80" s="7"/>
      <c r="Z80" s="7"/>
      <c r="AA80" s="7"/>
      <c r="AB80" s="7"/>
    </row>
    <row r="81">
      <c r="A81" s="105"/>
      <c r="B81" s="42"/>
      <c r="C81" s="143"/>
      <c r="D81" s="43"/>
      <c r="E81" s="22"/>
      <c r="F81" s="42"/>
      <c r="G81" s="153"/>
      <c r="H81" s="243"/>
      <c r="I81" s="243"/>
      <c r="J81" s="105"/>
      <c r="K81" s="156"/>
      <c r="L81" s="157"/>
      <c r="M81" s="158"/>
      <c r="N81" s="159"/>
      <c r="O81" s="51"/>
      <c r="P81" s="160"/>
      <c r="Q81" s="161"/>
      <c r="R81" s="162"/>
      <c r="S81" s="155"/>
      <c r="T81" s="7"/>
      <c r="U81" s="7"/>
      <c r="V81" s="7"/>
      <c r="W81" s="7"/>
      <c r="X81" s="7"/>
      <c r="Y81" s="7"/>
      <c r="Z81" s="7"/>
      <c r="AA81" s="7"/>
      <c r="AB81" s="7"/>
    </row>
    <row r="82">
      <c r="A82" s="105"/>
      <c r="B82" s="42"/>
      <c r="C82" s="143"/>
      <c r="D82" s="43"/>
      <c r="E82" s="22"/>
      <c r="F82" s="42"/>
      <c r="G82" s="153"/>
      <c r="H82" s="243"/>
      <c r="I82" s="243"/>
      <c r="J82" s="105"/>
      <c r="K82" s="156"/>
      <c r="L82" s="157"/>
      <c r="M82" s="158"/>
      <c r="N82" s="159"/>
      <c r="O82" s="51"/>
      <c r="P82" s="160"/>
      <c r="Q82" s="161"/>
      <c r="R82" s="162"/>
      <c r="S82" s="155"/>
      <c r="T82" s="7"/>
      <c r="U82" s="7"/>
      <c r="V82" s="7"/>
      <c r="W82" s="7"/>
      <c r="X82" s="7"/>
      <c r="Y82" s="7"/>
      <c r="Z82" s="7"/>
      <c r="AA82" s="7"/>
      <c r="AB82" s="7"/>
    </row>
    <row r="83">
      <c r="A83" s="105"/>
      <c r="B83" s="42"/>
      <c r="C83" s="143"/>
      <c r="D83" s="43"/>
      <c r="E83" s="22"/>
      <c r="F83" s="42"/>
      <c r="G83" s="153"/>
      <c r="H83" s="243"/>
      <c r="I83" s="243"/>
      <c r="J83" s="105"/>
      <c r="K83" s="156"/>
      <c r="L83" s="157"/>
      <c r="M83" s="158"/>
      <c r="N83" s="159"/>
      <c r="O83" s="51"/>
      <c r="P83" s="160"/>
      <c r="Q83" s="161"/>
      <c r="R83" s="162"/>
      <c r="S83" s="155"/>
      <c r="T83" s="7"/>
      <c r="U83" s="7"/>
      <c r="V83" s="7"/>
      <c r="W83" s="7"/>
      <c r="X83" s="7"/>
      <c r="Y83" s="7"/>
      <c r="Z83" s="7"/>
      <c r="AA83" s="7"/>
      <c r="AB83" s="7"/>
    </row>
    <row r="84">
      <c r="A84" s="105"/>
      <c r="B84" s="42"/>
      <c r="C84" s="143"/>
      <c r="D84" s="43"/>
      <c r="E84" s="22"/>
      <c r="F84" s="42"/>
      <c r="G84" s="153"/>
      <c r="H84" s="243"/>
      <c r="I84" s="243"/>
      <c r="J84" s="105"/>
      <c r="K84" s="163"/>
      <c r="L84" s="164"/>
      <c r="M84" s="165"/>
      <c r="N84" s="166"/>
      <c r="O84" s="51"/>
      <c r="P84" s="167"/>
      <c r="Q84" s="168"/>
      <c r="R84" s="169"/>
      <c r="S84" s="155"/>
      <c r="T84" s="7"/>
      <c r="U84" s="7"/>
      <c r="V84" s="7"/>
      <c r="W84" s="7"/>
      <c r="X84" s="7"/>
      <c r="Y84" s="7"/>
      <c r="Z84" s="7"/>
      <c r="AA84" s="7"/>
      <c r="AB84" s="7"/>
    </row>
    <row r="85">
      <c r="A85" s="105"/>
      <c r="B85" s="42"/>
      <c r="C85" s="143"/>
      <c r="D85" s="43"/>
      <c r="E85" s="137"/>
      <c r="F85" s="42"/>
      <c r="G85" s="153"/>
      <c r="H85" s="243"/>
      <c r="I85" s="243"/>
      <c r="J85" s="105"/>
      <c r="K85" s="156"/>
      <c r="L85" s="157"/>
      <c r="M85" s="170"/>
      <c r="N85" s="171"/>
      <c r="O85" s="51"/>
      <c r="P85" s="160"/>
      <c r="Q85" s="161"/>
      <c r="R85" s="172"/>
      <c r="S85" s="155"/>
      <c r="T85" s="7"/>
      <c r="U85" s="7"/>
      <c r="V85" s="7"/>
      <c r="W85" s="7"/>
      <c r="X85" s="7"/>
      <c r="Y85" s="7"/>
      <c r="Z85" s="7"/>
      <c r="AA85" s="7"/>
      <c r="AB85" s="7"/>
    </row>
    <row r="86">
      <c r="A86" s="105"/>
      <c r="B86" s="42"/>
      <c r="C86" s="143"/>
      <c r="D86" s="43"/>
      <c r="E86" s="137"/>
      <c r="F86" s="42"/>
      <c r="G86" s="153"/>
      <c r="H86" s="243"/>
      <c r="I86" s="243"/>
      <c r="J86" s="105"/>
      <c r="K86" s="156"/>
      <c r="L86" s="157"/>
      <c r="M86" s="170"/>
      <c r="N86" s="171"/>
      <c r="O86" s="51"/>
      <c r="P86" s="160"/>
      <c r="Q86" s="161"/>
      <c r="R86" s="172"/>
      <c r="S86" s="155"/>
      <c r="T86" s="7"/>
      <c r="U86" s="7"/>
      <c r="V86" s="7"/>
      <c r="W86" s="7"/>
      <c r="X86" s="7"/>
      <c r="Y86" s="7"/>
      <c r="Z86" s="7"/>
      <c r="AA86" s="7"/>
      <c r="AB86" s="7"/>
    </row>
    <row r="87">
      <c r="A87" s="105"/>
      <c r="B87" s="42"/>
      <c r="C87" s="143"/>
      <c r="D87" s="43"/>
      <c r="E87" s="137"/>
      <c r="F87" s="42"/>
      <c r="G87" s="153"/>
      <c r="H87" s="243"/>
      <c r="I87" s="243"/>
      <c r="J87" s="105"/>
      <c r="K87" s="156"/>
      <c r="L87" s="157"/>
      <c r="M87" s="170"/>
      <c r="N87" s="171"/>
      <c r="O87" s="51"/>
      <c r="P87" s="160"/>
      <c r="Q87" s="161"/>
      <c r="R87" s="172"/>
      <c r="S87" s="155"/>
      <c r="T87" s="7"/>
      <c r="U87" s="7"/>
      <c r="V87" s="7"/>
      <c r="W87" s="7"/>
      <c r="X87" s="7"/>
      <c r="Y87" s="7"/>
      <c r="Z87" s="7"/>
      <c r="AA87" s="7"/>
      <c r="AB87" s="7"/>
    </row>
    <row r="88">
      <c r="A88" s="105"/>
      <c r="B88" s="42"/>
      <c r="C88" s="143"/>
      <c r="D88" s="43"/>
      <c r="E88" s="137"/>
      <c r="F88" s="42"/>
      <c r="G88" s="153"/>
      <c r="H88" s="243"/>
      <c r="I88" s="243"/>
      <c r="J88" s="105"/>
      <c r="K88" s="156"/>
      <c r="L88" s="157"/>
      <c r="M88" s="170"/>
      <c r="N88" s="171"/>
      <c r="O88" s="51"/>
      <c r="P88" s="160"/>
      <c r="Q88" s="161"/>
      <c r="R88" s="172"/>
      <c r="S88" s="155"/>
      <c r="T88" s="7"/>
      <c r="U88" s="7"/>
      <c r="V88" s="7"/>
      <c r="W88" s="7"/>
      <c r="X88" s="7"/>
      <c r="Y88" s="7"/>
      <c r="Z88" s="7"/>
      <c r="AA88" s="7"/>
      <c r="AB88" s="7"/>
    </row>
    <row r="89">
      <c r="A89" s="105"/>
      <c r="B89" s="42"/>
      <c r="C89" s="143"/>
      <c r="D89" s="43"/>
      <c r="E89" s="137"/>
      <c r="F89" s="42"/>
      <c r="G89" s="153"/>
      <c r="H89" s="243"/>
      <c r="I89" s="243"/>
      <c r="J89" s="105"/>
      <c r="K89" s="156"/>
      <c r="L89" s="157"/>
      <c r="M89" s="170"/>
      <c r="N89" s="171"/>
      <c r="O89" s="51"/>
      <c r="P89" s="160"/>
      <c r="Q89" s="161"/>
      <c r="R89" s="172"/>
      <c r="S89" s="155"/>
      <c r="T89" s="7"/>
      <c r="U89" s="7"/>
      <c r="V89" s="7"/>
      <c r="W89" s="7"/>
      <c r="X89" s="7"/>
      <c r="Y89" s="7"/>
      <c r="Z89" s="7"/>
      <c r="AA89" s="7"/>
      <c r="AB89" s="7"/>
    </row>
    <row r="90">
      <c r="A90" s="105"/>
      <c r="B90" s="42"/>
      <c r="C90" s="143"/>
      <c r="D90" s="43"/>
      <c r="E90" s="137"/>
      <c r="F90" s="42"/>
      <c r="G90" s="153"/>
      <c r="H90" s="243"/>
      <c r="I90" s="243"/>
      <c r="J90" s="105"/>
      <c r="K90" s="156"/>
      <c r="L90" s="157"/>
      <c r="M90" s="170"/>
      <c r="N90" s="171"/>
      <c r="O90" s="51"/>
      <c r="P90" s="160"/>
      <c r="Q90" s="161"/>
      <c r="R90" s="172"/>
      <c r="S90" s="155"/>
      <c r="T90" s="7"/>
      <c r="U90" s="7"/>
      <c r="V90" s="7"/>
      <c r="W90" s="7"/>
      <c r="X90" s="7"/>
      <c r="Y90" s="7"/>
      <c r="Z90" s="7"/>
      <c r="AA90" s="7"/>
      <c r="AB90" s="7"/>
    </row>
    <row r="91">
      <c r="A91" s="105"/>
      <c r="B91" s="42"/>
      <c r="C91" s="143"/>
      <c r="D91" s="43"/>
      <c r="E91" s="137"/>
      <c r="F91" s="42"/>
      <c r="G91" s="153"/>
      <c r="H91" s="243"/>
      <c r="I91" s="243"/>
      <c r="J91" s="105"/>
      <c r="K91" s="156"/>
      <c r="L91" s="157"/>
      <c r="M91" s="170"/>
      <c r="N91" s="171"/>
      <c r="O91" s="51"/>
      <c r="P91" s="160"/>
      <c r="Q91" s="161"/>
      <c r="R91" s="172"/>
      <c r="S91" s="155"/>
      <c r="T91" s="7"/>
      <c r="U91" s="7"/>
      <c r="V91" s="7"/>
      <c r="W91" s="7"/>
      <c r="X91" s="7"/>
      <c r="Y91" s="7"/>
      <c r="Z91" s="7"/>
      <c r="AA91" s="7"/>
      <c r="AB91" s="7"/>
    </row>
    <row r="92">
      <c r="A92" s="105"/>
      <c r="B92" s="42"/>
      <c r="C92" s="143"/>
      <c r="D92" s="43"/>
      <c r="E92" s="137"/>
      <c r="F92" s="42"/>
      <c r="G92" s="153"/>
      <c r="H92" s="243"/>
      <c r="I92" s="243"/>
      <c r="J92" s="105"/>
      <c r="K92" s="156"/>
      <c r="L92" s="157"/>
      <c r="M92" s="170"/>
      <c r="N92" s="173"/>
      <c r="O92" s="51"/>
      <c r="P92" s="160"/>
      <c r="Q92" s="161"/>
      <c r="R92" s="172"/>
      <c r="S92" s="155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74"/>
      <c r="E93" s="175"/>
      <c r="F93" s="4"/>
      <c r="G93" s="176"/>
      <c r="H93" s="244"/>
      <c r="I93" s="245"/>
      <c r="J93" s="4"/>
      <c r="K93" s="179"/>
      <c r="L93" s="179"/>
      <c r="M93" s="179"/>
      <c r="N93" s="179"/>
      <c r="O93" s="180"/>
      <c r="P93" s="180"/>
      <c r="Q93" s="180"/>
      <c r="R93" s="181"/>
      <c r="S93" s="182">
        <f>SUM(S7:S92)</f>
        <v>5357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83"/>
      <c r="E94" s="184"/>
      <c r="F94" s="2"/>
      <c r="G94" s="185"/>
      <c r="H94" s="246"/>
      <c r="I94" s="247"/>
      <c r="J94" s="2"/>
      <c r="K94" s="33" t="s">
        <v>6</v>
      </c>
      <c r="L94" s="188"/>
      <c r="M94" s="188"/>
      <c r="N94" s="188"/>
      <c r="O94" s="189"/>
      <c r="P94" s="189"/>
      <c r="Q94" s="189"/>
      <c r="R94" s="190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191"/>
      <c r="D95" s="16"/>
      <c r="E95" s="192"/>
      <c r="F95" s="193"/>
      <c r="G95" s="176"/>
      <c r="H95" s="5"/>
      <c r="I95" s="5"/>
      <c r="J95" s="2"/>
      <c r="K95" s="96">
        <f>SUM(K7:K92)</f>
        <v>5410</v>
      </c>
      <c r="L95" s="194" t="s">
        <v>22</v>
      </c>
      <c r="O95" s="195" t="s">
        <v>23</v>
      </c>
      <c r="Q95" s="196"/>
      <c r="R95" s="197" t="s">
        <v>24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176"/>
      <c r="H96" s="5"/>
      <c r="I96" s="5"/>
      <c r="J96" s="2"/>
      <c r="K96" s="96">
        <f>SUM(K95*3%)</f>
        <v>162.3</v>
      </c>
      <c r="L96" s="34" t="s">
        <v>7</v>
      </c>
      <c r="M96" s="198"/>
      <c r="N96" s="198"/>
      <c r="O96" s="199"/>
      <c r="P96" s="200"/>
      <c r="Q96" s="196"/>
      <c r="R96" s="201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2"/>
      <c r="L97" s="203">
        <f>SUM(L6:L91)</f>
        <v>1448</v>
      </c>
      <c r="M97" s="35" t="s">
        <v>8</v>
      </c>
      <c r="N97" s="198"/>
      <c r="O97" s="199"/>
      <c r="P97" s="199"/>
      <c r="Q97" s="199"/>
      <c r="R97" s="201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04" t="s">
        <v>25</v>
      </c>
      <c r="H98" s="205">
        <f>SUM(K95,L97,M98,N99)</f>
        <v>10678</v>
      </c>
      <c r="I98" s="5"/>
      <c r="J98" s="2"/>
      <c r="K98" s="7"/>
      <c r="L98" s="76">
        <f>SUM(L97*1%)</f>
        <v>14.48</v>
      </c>
      <c r="M98" s="16">
        <f>SUM(M6:M91)</f>
        <v>1400</v>
      </c>
      <c r="N98" s="36" t="s">
        <v>9</v>
      </c>
      <c r="O98" s="199"/>
      <c r="P98" s="199"/>
      <c r="Q98" s="199"/>
      <c r="R98" s="181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06"/>
      <c r="G99" s="207" t="s">
        <v>26</v>
      </c>
      <c r="H99" s="205">
        <f>SUM(O100,P103,Q104)</f>
        <v>5044</v>
      </c>
      <c r="I99" s="5"/>
      <c r="J99" s="2"/>
      <c r="K99" s="7"/>
      <c r="L99" s="17"/>
      <c r="M99" s="76">
        <f>SUM(M98*1%)</f>
        <v>14</v>
      </c>
      <c r="N99" s="16">
        <f>SUM(N6:N92)</f>
        <v>2420</v>
      </c>
      <c r="O99" s="37" t="s">
        <v>10</v>
      </c>
      <c r="P99" s="199"/>
      <c r="Q99" s="199"/>
      <c r="R99" s="208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06"/>
      <c r="G100" s="209" t="s">
        <v>27</v>
      </c>
      <c r="H100" s="205">
        <f>SUM(R105)</f>
        <v>200</v>
      </c>
      <c r="I100" s="5"/>
      <c r="J100" s="2"/>
      <c r="K100" s="7"/>
      <c r="L100" s="2"/>
      <c r="M100" s="2"/>
      <c r="N100" s="76">
        <f>SUM(N99*2%)</f>
        <v>48.4</v>
      </c>
      <c r="O100" s="16">
        <f>SUM(O6:O93)</f>
        <v>2444</v>
      </c>
      <c r="P100" s="199"/>
      <c r="Q100" s="199"/>
      <c r="R100" s="208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4"/>
      <c r="H101" s="5"/>
      <c r="I101" s="5"/>
      <c r="J101" s="2"/>
      <c r="K101" s="7"/>
      <c r="L101" s="2"/>
      <c r="M101" s="2"/>
      <c r="N101" s="2"/>
      <c r="O101" s="76">
        <f>SUM(O100*2%)</f>
        <v>48.88</v>
      </c>
      <c r="P101" s="199"/>
      <c r="Q101" s="199"/>
      <c r="R101" s="208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210" t="s">
        <v>28</v>
      </c>
      <c r="H102" s="253">
        <f>SUM(Q7,O10,L17,K21,O28,K32,N33,K34,O39,L44,L45,O48,N50,L53,L55)</f>
        <v>4742</v>
      </c>
      <c r="I102" s="250">
        <v>0.0</v>
      </c>
      <c r="J102" s="2"/>
      <c r="K102" s="7"/>
      <c r="L102" s="2"/>
      <c r="M102" s="2"/>
      <c r="N102" s="2"/>
      <c r="O102" s="2"/>
      <c r="P102" s="38" t="s">
        <v>11</v>
      </c>
      <c r="Q102" s="199"/>
      <c r="R102" s="208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12" t="s">
        <v>29</v>
      </c>
      <c r="H103" s="248">
        <f>SUM(N12,N13,P15,K18,O22,N24,O25,N26,M29,R35,N36,O38,K40,M42,K47)</f>
        <v>6404</v>
      </c>
      <c r="I103" s="249">
        <f>SUM(K40)</f>
        <v>350</v>
      </c>
      <c r="J103" s="2"/>
      <c r="K103" s="7"/>
      <c r="L103" s="2"/>
      <c r="M103" s="2"/>
      <c r="N103" s="2"/>
      <c r="O103" s="2"/>
      <c r="P103" s="16">
        <f>SUM(P6:P91)</f>
        <v>1900</v>
      </c>
      <c r="Q103" s="39" t="s">
        <v>12</v>
      </c>
      <c r="R103" s="208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14" t="s">
        <v>30</v>
      </c>
      <c r="H104" s="248">
        <f>SUM(K8,M9,O11,K14,P16,M23,K27,Q30,K31,K37,P41,P49,K54,P57)</f>
        <v>4426</v>
      </c>
      <c r="I104" s="249">
        <f>SUM(M23,P49)</f>
        <v>650</v>
      </c>
      <c r="J104" s="2"/>
      <c r="K104" s="7"/>
      <c r="L104" s="2"/>
      <c r="M104" s="2"/>
      <c r="N104" s="2"/>
      <c r="O104" s="2"/>
      <c r="P104" s="76">
        <f>SUM(P103*1%)</f>
        <v>19</v>
      </c>
      <c r="Q104" s="16">
        <f>SUM(Q6:Q91)</f>
        <v>700</v>
      </c>
      <c r="R104" s="215" t="s">
        <v>13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252" t="s">
        <v>160</v>
      </c>
      <c r="H105" s="253">
        <f>SUM(P46)</f>
        <v>350</v>
      </c>
      <c r="I105" s="250">
        <v>0.0</v>
      </c>
      <c r="J105" s="2"/>
      <c r="K105" s="7"/>
      <c r="L105" s="2"/>
      <c r="M105" s="2"/>
      <c r="N105" s="2"/>
      <c r="O105" s="2"/>
      <c r="P105" s="2"/>
      <c r="Q105" s="76">
        <f>SUM(Q104*1%)</f>
        <v>7</v>
      </c>
      <c r="R105" s="96">
        <f>SUM(R7:R93)</f>
        <v>200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216" t="s">
        <v>31</v>
      </c>
      <c r="H106" s="217">
        <f>SUM(M23,K40,P49)</f>
        <v>1000</v>
      </c>
      <c r="I106" s="5"/>
      <c r="J106" s="2"/>
      <c r="K106" s="7"/>
      <c r="L106" s="2"/>
      <c r="M106" s="2"/>
      <c r="N106" s="2"/>
      <c r="O106" s="2"/>
      <c r="P106" s="2"/>
      <c r="Q106" s="2"/>
      <c r="R106" s="96">
        <f>SUM(R105*2%)</f>
        <v>4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16" t="s">
        <v>32</v>
      </c>
      <c r="H107" s="249">
        <f>SUM(S23,S40,S49)</f>
        <v>150</v>
      </c>
      <c r="I107" s="5"/>
      <c r="J107" s="2"/>
      <c r="K107" s="7"/>
      <c r="L107" s="2"/>
      <c r="M107" s="2"/>
      <c r="N107" s="2"/>
      <c r="O107" s="2"/>
      <c r="P107" s="2"/>
      <c r="Q107" s="2"/>
      <c r="R107" s="16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218" t="s">
        <v>33</v>
      </c>
      <c r="H108" s="263">
        <v>0.0</v>
      </c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19"/>
      <c r="D226" s="219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19"/>
      <c r="D227" s="219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19"/>
      <c r="D228" s="219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19"/>
      <c r="D229" s="219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19"/>
      <c r="D230" s="219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19"/>
      <c r="D231" s="219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19"/>
      <c r="D232" s="219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19"/>
      <c r="D233" s="219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19"/>
      <c r="D234" s="219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19"/>
      <c r="D235" s="219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19"/>
      <c r="D236" s="219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19"/>
      <c r="D237" s="219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19"/>
      <c r="D238" s="219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19"/>
      <c r="D239" s="219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19"/>
      <c r="D240" s="219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19"/>
      <c r="D241" s="219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19"/>
      <c r="D242" s="219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19"/>
      <c r="D243" s="219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19"/>
      <c r="D244" s="219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19"/>
      <c r="D245" s="219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19"/>
      <c r="D246" s="219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19"/>
      <c r="D247" s="219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19"/>
      <c r="D248" s="219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19"/>
      <c r="D249" s="219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19"/>
      <c r="D250" s="219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19"/>
      <c r="D251" s="219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19"/>
      <c r="D252" s="219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19"/>
      <c r="D253" s="219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19"/>
      <c r="D254" s="219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19"/>
      <c r="D255" s="219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19"/>
      <c r="D256" s="219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19"/>
      <c r="D257" s="219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19"/>
      <c r="D258" s="219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19"/>
      <c r="D259" s="219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19"/>
      <c r="D260" s="219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19"/>
      <c r="D261" s="219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19"/>
      <c r="D262" s="219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19"/>
      <c r="D263" s="219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19"/>
      <c r="D264" s="219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19"/>
      <c r="D265" s="219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19"/>
      <c r="D266" s="219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19"/>
      <c r="D267" s="219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19"/>
      <c r="D268" s="219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19"/>
      <c r="D269" s="219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19"/>
      <c r="D270" s="219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19"/>
      <c r="D271" s="219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19"/>
      <c r="D272" s="219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19"/>
      <c r="D273" s="219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19"/>
      <c r="D274" s="219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19"/>
      <c r="D275" s="219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19"/>
      <c r="D276" s="219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19"/>
      <c r="D277" s="219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19"/>
      <c r="D278" s="219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19"/>
      <c r="D279" s="219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19"/>
      <c r="D280" s="219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19"/>
      <c r="D281" s="219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19"/>
      <c r="D282" s="219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19"/>
      <c r="D283" s="219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19"/>
      <c r="D284" s="219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19"/>
      <c r="D285" s="219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19"/>
      <c r="D286" s="219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19"/>
      <c r="D287" s="219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19"/>
      <c r="D288" s="219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19"/>
      <c r="D289" s="219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19"/>
      <c r="D290" s="219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19"/>
      <c r="D291" s="219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19"/>
      <c r="D292" s="219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19"/>
      <c r="D293" s="219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19"/>
      <c r="D294" s="219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19"/>
      <c r="D295" s="219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19"/>
      <c r="D296" s="219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19"/>
      <c r="D297" s="219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19"/>
      <c r="D298" s="219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19"/>
      <c r="D299" s="219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19"/>
      <c r="D300" s="219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19"/>
      <c r="D301" s="219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19"/>
      <c r="D302" s="219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19"/>
      <c r="D303" s="219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19"/>
      <c r="D304" s="219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19"/>
      <c r="D305" s="219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19"/>
      <c r="D306" s="219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19"/>
      <c r="D307" s="219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19"/>
      <c r="D308" s="219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19"/>
      <c r="D309" s="219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19"/>
      <c r="D310" s="219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19"/>
      <c r="D311" s="219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19"/>
      <c r="D312" s="219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19"/>
      <c r="D313" s="219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19"/>
      <c r="D314" s="219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19"/>
      <c r="D315" s="219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19"/>
      <c r="D316" s="219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19"/>
      <c r="D317" s="219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19"/>
      <c r="D318" s="219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19"/>
      <c r="D319" s="219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19"/>
      <c r="D320" s="219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19"/>
      <c r="D321" s="219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19"/>
      <c r="D322" s="219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19"/>
      <c r="D323" s="219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19"/>
      <c r="D324" s="219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19"/>
      <c r="D325" s="219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19"/>
      <c r="D326" s="219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19"/>
      <c r="D327" s="219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19"/>
      <c r="D328" s="219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19"/>
      <c r="D329" s="219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19"/>
      <c r="D330" s="219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19"/>
      <c r="D331" s="219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19"/>
      <c r="D332" s="219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19"/>
      <c r="D333" s="219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19"/>
      <c r="D334" s="219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19"/>
      <c r="D335" s="219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19"/>
      <c r="D336" s="219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19"/>
      <c r="D337" s="219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19"/>
      <c r="D338" s="219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19"/>
      <c r="D339" s="219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19"/>
      <c r="D340" s="219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19"/>
      <c r="D341" s="219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19"/>
      <c r="D342" s="219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19"/>
      <c r="D343" s="219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19"/>
      <c r="D344" s="219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19"/>
      <c r="D345" s="219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19"/>
      <c r="D346" s="219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19"/>
      <c r="D347" s="219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19"/>
      <c r="D348" s="219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19"/>
      <c r="D349" s="219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19"/>
      <c r="D350" s="219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19"/>
      <c r="D351" s="219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19"/>
      <c r="D352" s="219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19"/>
      <c r="D353" s="219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19"/>
      <c r="D354" s="219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19"/>
      <c r="D355" s="219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19"/>
      <c r="D356" s="219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19"/>
      <c r="D357" s="219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19"/>
      <c r="D358" s="219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19"/>
      <c r="D359" s="219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19"/>
      <c r="D360" s="219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19"/>
      <c r="D361" s="219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19"/>
      <c r="D362" s="219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19"/>
      <c r="D363" s="219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19"/>
      <c r="D364" s="219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19"/>
      <c r="D365" s="219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19"/>
      <c r="D366" s="219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19"/>
      <c r="D367" s="219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19"/>
      <c r="D368" s="219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19"/>
      <c r="D369" s="219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19"/>
      <c r="D370" s="219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19"/>
      <c r="D371" s="219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19"/>
      <c r="D372" s="219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19"/>
      <c r="D373" s="219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19"/>
      <c r="D374" s="219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19"/>
      <c r="D375" s="219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19"/>
      <c r="D376" s="219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19"/>
      <c r="D377" s="219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19"/>
      <c r="D378" s="219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19"/>
      <c r="D379" s="219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19"/>
      <c r="D380" s="219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19"/>
      <c r="D381" s="219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19"/>
      <c r="D382" s="219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19"/>
      <c r="D383" s="219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19"/>
      <c r="D384" s="219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19"/>
      <c r="D385" s="219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19"/>
      <c r="D386" s="219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19"/>
      <c r="D387" s="219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19"/>
      <c r="D388" s="219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19"/>
      <c r="D389" s="219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19"/>
      <c r="D390" s="219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19"/>
      <c r="D391" s="219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19"/>
      <c r="D392" s="219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19"/>
      <c r="D393" s="219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19"/>
      <c r="D394" s="219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19"/>
      <c r="D395" s="219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19"/>
      <c r="D396" s="219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19"/>
      <c r="D397" s="219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19"/>
      <c r="D398" s="219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19"/>
      <c r="D399" s="219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19"/>
      <c r="D400" s="219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19"/>
      <c r="D401" s="219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19"/>
      <c r="D402" s="219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19"/>
      <c r="D403" s="219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19"/>
      <c r="D404" s="219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19"/>
      <c r="D405" s="219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19"/>
      <c r="D406" s="219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19"/>
      <c r="D407" s="219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19"/>
      <c r="D408" s="219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19"/>
      <c r="D409" s="219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19"/>
      <c r="D410" s="219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19"/>
      <c r="D411" s="219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19"/>
      <c r="D412" s="219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19"/>
      <c r="D413" s="219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19"/>
      <c r="D414" s="219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19"/>
      <c r="D415" s="219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19"/>
      <c r="D416" s="219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19"/>
      <c r="D417" s="219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19"/>
      <c r="D418" s="219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19"/>
      <c r="D419" s="219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19"/>
      <c r="D420" s="219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19"/>
      <c r="D421" s="219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19"/>
      <c r="D422" s="219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19"/>
      <c r="D423" s="219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19"/>
      <c r="D424" s="219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19"/>
      <c r="D425" s="219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19"/>
      <c r="D426" s="219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19"/>
      <c r="D427" s="219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19"/>
      <c r="D428" s="219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19"/>
      <c r="D429" s="219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19"/>
      <c r="D430" s="219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19"/>
      <c r="D431" s="219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19"/>
      <c r="D432" s="219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19"/>
      <c r="D433" s="219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19"/>
      <c r="D434" s="219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19"/>
      <c r="D435" s="219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19"/>
      <c r="D436" s="219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19"/>
      <c r="D437" s="219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19"/>
      <c r="D438" s="219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19"/>
      <c r="D439" s="219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19"/>
      <c r="D440" s="219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19"/>
      <c r="D441" s="219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19"/>
      <c r="D442" s="219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19"/>
      <c r="D443" s="219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19"/>
      <c r="D444" s="219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19"/>
      <c r="D445" s="219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19"/>
      <c r="D446" s="219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19"/>
      <c r="D447" s="219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19"/>
      <c r="D448" s="219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19"/>
      <c r="D449" s="219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19"/>
      <c r="D450" s="219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19"/>
      <c r="D451" s="219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19"/>
      <c r="D452" s="219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19"/>
      <c r="D453" s="219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19"/>
      <c r="D454" s="219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19"/>
      <c r="D455" s="219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19"/>
      <c r="D456" s="219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19"/>
      <c r="D457" s="219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19"/>
      <c r="D458" s="219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19"/>
      <c r="D459" s="219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19"/>
      <c r="D460" s="219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19"/>
      <c r="D461" s="219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19"/>
      <c r="D462" s="219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19"/>
      <c r="D463" s="219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19"/>
      <c r="D464" s="219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19"/>
      <c r="D465" s="219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19"/>
      <c r="D466" s="219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19"/>
      <c r="D467" s="219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19"/>
      <c r="D468" s="219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19"/>
      <c r="D469" s="219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19"/>
      <c r="D470" s="219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19"/>
      <c r="D471" s="219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19"/>
      <c r="D472" s="219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19"/>
      <c r="D473" s="219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19"/>
      <c r="D474" s="219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19"/>
      <c r="D475" s="219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19"/>
      <c r="D476" s="219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19"/>
      <c r="D477" s="219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19"/>
      <c r="D478" s="219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19"/>
      <c r="D479" s="219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19"/>
      <c r="D480" s="219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19"/>
      <c r="D481" s="219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19"/>
      <c r="D482" s="219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19"/>
      <c r="D483" s="219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19"/>
      <c r="D484" s="219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19"/>
      <c r="D485" s="219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19"/>
      <c r="D486" s="219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19"/>
      <c r="D487" s="219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19"/>
      <c r="D488" s="219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19"/>
      <c r="D489" s="219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19"/>
      <c r="D490" s="219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19"/>
      <c r="D491" s="219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19"/>
      <c r="D492" s="219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19"/>
      <c r="D493" s="219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19"/>
      <c r="D494" s="219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19"/>
      <c r="D495" s="219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19"/>
      <c r="D496" s="219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19"/>
      <c r="D497" s="219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19"/>
      <c r="D498" s="219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19"/>
      <c r="D499" s="219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19"/>
      <c r="D500" s="219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19"/>
      <c r="D501" s="219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19"/>
      <c r="D502" s="219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19"/>
      <c r="D503" s="219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19"/>
      <c r="D504" s="219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19"/>
      <c r="D505" s="219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19"/>
      <c r="D506" s="219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19"/>
      <c r="D507" s="219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19"/>
      <c r="D508" s="219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19"/>
      <c r="D509" s="219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19"/>
      <c r="D510" s="219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19"/>
      <c r="D511" s="219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19"/>
      <c r="D512" s="219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19"/>
      <c r="D513" s="219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19"/>
      <c r="D514" s="219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19"/>
      <c r="D515" s="219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19"/>
      <c r="D516" s="219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19"/>
      <c r="D517" s="219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19"/>
      <c r="D518" s="219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19"/>
      <c r="D519" s="219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19"/>
      <c r="D520" s="219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19"/>
      <c r="D521" s="219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19"/>
      <c r="D522" s="219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19"/>
      <c r="D523" s="219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19"/>
      <c r="D524" s="219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19"/>
      <c r="D525" s="219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19"/>
      <c r="D526" s="219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19"/>
      <c r="D527" s="219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19"/>
      <c r="D528" s="219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19"/>
      <c r="D529" s="219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19"/>
      <c r="D530" s="219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19"/>
      <c r="D531" s="219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19"/>
      <c r="D532" s="219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19"/>
      <c r="D533" s="219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19"/>
      <c r="D534" s="219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19"/>
      <c r="D535" s="219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19"/>
      <c r="D536" s="219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19"/>
      <c r="D537" s="219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19"/>
      <c r="D538" s="219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19"/>
      <c r="D539" s="219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19"/>
      <c r="D540" s="219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19"/>
      <c r="D541" s="219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19"/>
      <c r="D542" s="219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19"/>
      <c r="D543" s="219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19"/>
      <c r="D544" s="219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19"/>
      <c r="D545" s="219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19"/>
      <c r="D546" s="219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19"/>
      <c r="D547" s="219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19"/>
      <c r="D548" s="219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19"/>
      <c r="D549" s="219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19"/>
      <c r="D550" s="219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19"/>
      <c r="D551" s="219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19"/>
      <c r="D552" s="219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19"/>
      <c r="D553" s="219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19"/>
      <c r="D554" s="219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19"/>
      <c r="D555" s="219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19"/>
      <c r="D556" s="219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19"/>
      <c r="D557" s="219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19"/>
      <c r="D558" s="219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19"/>
      <c r="D559" s="219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19"/>
      <c r="D560" s="219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19"/>
      <c r="D561" s="219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19"/>
      <c r="D562" s="219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19"/>
      <c r="D563" s="219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19"/>
      <c r="D564" s="219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19"/>
      <c r="D565" s="219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19"/>
      <c r="D566" s="219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19"/>
      <c r="D567" s="219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19"/>
      <c r="D568" s="219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19"/>
      <c r="D569" s="219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19"/>
      <c r="D570" s="219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19"/>
      <c r="D571" s="219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19"/>
      <c r="D572" s="219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19"/>
      <c r="D573" s="219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19"/>
      <c r="D574" s="219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19"/>
      <c r="D575" s="219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19"/>
      <c r="D576" s="219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19"/>
      <c r="D577" s="219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19"/>
      <c r="D578" s="219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19"/>
      <c r="D579" s="219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19"/>
      <c r="D580" s="219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19"/>
      <c r="D581" s="219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19"/>
      <c r="D582" s="219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19"/>
      <c r="D583" s="219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19"/>
      <c r="D584" s="219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19"/>
      <c r="D585" s="219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19"/>
      <c r="D586" s="219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19"/>
      <c r="D587" s="219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19"/>
      <c r="D588" s="219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19"/>
      <c r="D589" s="219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19"/>
      <c r="D590" s="219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19"/>
      <c r="D591" s="219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19"/>
      <c r="D592" s="219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19"/>
      <c r="D593" s="219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19"/>
      <c r="D594" s="219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19"/>
      <c r="D595" s="219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19"/>
      <c r="D596" s="219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19"/>
      <c r="D597" s="219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19"/>
      <c r="D598" s="219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19"/>
      <c r="D599" s="219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19"/>
      <c r="D600" s="219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19"/>
      <c r="D601" s="219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19"/>
      <c r="D602" s="219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19"/>
      <c r="D603" s="219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19"/>
      <c r="D604" s="219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19"/>
      <c r="D605" s="219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19"/>
      <c r="D606" s="219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19"/>
      <c r="D607" s="219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19"/>
      <c r="D608" s="219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19"/>
      <c r="D609" s="219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19"/>
      <c r="D610" s="219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19"/>
      <c r="D611" s="219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19"/>
      <c r="D612" s="219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19"/>
      <c r="D613" s="219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19"/>
      <c r="D614" s="219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19"/>
      <c r="D615" s="219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19"/>
      <c r="D616" s="219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19"/>
      <c r="D617" s="219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19"/>
      <c r="D618" s="219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19"/>
      <c r="D619" s="219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19"/>
      <c r="D620" s="219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19"/>
      <c r="D621" s="219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19"/>
      <c r="D622" s="219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19"/>
      <c r="D623" s="219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19"/>
      <c r="D624" s="219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19"/>
      <c r="D625" s="219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19"/>
      <c r="D626" s="219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19"/>
      <c r="D627" s="219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19"/>
      <c r="D628" s="219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19"/>
      <c r="D629" s="219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19"/>
      <c r="D630" s="219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19"/>
      <c r="D631" s="219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19"/>
      <c r="D632" s="219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19"/>
      <c r="D633" s="219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19"/>
      <c r="D634" s="219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19"/>
      <c r="D635" s="219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19"/>
      <c r="D636" s="219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19"/>
      <c r="D637" s="219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19"/>
      <c r="D638" s="219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19"/>
      <c r="D639" s="219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19"/>
      <c r="D640" s="219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19"/>
      <c r="D641" s="219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19"/>
      <c r="D642" s="219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19"/>
      <c r="D643" s="219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19"/>
      <c r="D644" s="219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19"/>
      <c r="D645" s="219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19"/>
      <c r="D646" s="219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19"/>
      <c r="D647" s="219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19"/>
      <c r="D648" s="219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19"/>
      <c r="D649" s="219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19"/>
      <c r="D650" s="219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19"/>
      <c r="D651" s="219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19"/>
      <c r="D652" s="219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19"/>
      <c r="D653" s="219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19"/>
      <c r="D654" s="219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19"/>
      <c r="D655" s="219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19"/>
      <c r="D656" s="219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19"/>
      <c r="D657" s="219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19"/>
      <c r="D658" s="219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19"/>
      <c r="D659" s="219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19"/>
      <c r="D660" s="219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19"/>
      <c r="D661" s="219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19"/>
      <c r="D662" s="219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19"/>
      <c r="D663" s="219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19"/>
      <c r="D664" s="219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19"/>
      <c r="D665" s="219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19"/>
      <c r="D666" s="219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19"/>
      <c r="D667" s="219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19"/>
      <c r="D668" s="219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19"/>
      <c r="D669" s="219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19"/>
      <c r="D670" s="219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19"/>
      <c r="D671" s="219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19"/>
      <c r="D672" s="219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19"/>
      <c r="D673" s="219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19"/>
      <c r="D674" s="219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19"/>
      <c r="D675" s="219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19"/>
      <c r="D676" s="219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19"/>
      <c r="D677" s="219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19"/>
      <c r="D678" s="219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19"/>
      <c r="D679" s="219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19"/>
      <c r="D680" s="219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19"/>
      <c r="D681" s="219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19"/>
      <c r="D682" s="219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19"/>
      <c r="D683" s="219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19"/>
      <c r="D684" s="219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19"/>
      <c r="D685" s="219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19"/>
      <c r="D686" s="219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19"/>
      <c r="D687" s="219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19"/>
      <c r="D688" s="219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19"/>
      <c r="D689" s="219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19"/>
      <c r="D690" s="219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19"/>
      <c r="D691" s="219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19"/>
      <c r="D692" s="219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19"/>
      <c r="D693" s="219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19"/>
      <c r="D694" s="219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19"/>
      <c r="D695" s="219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19"/>
      <c r="D696" s="219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19"/>
      <c r="D697" s="219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19"/>
      <c r="D698" s="219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19"/>
      <c r="D699" s="219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19"/>
      <c r="D700" s="219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19"/>
      <c r="D701" s="219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19"/>
      <c r="D702" s="219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19"/>
      <c r="D703" s="219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19"/>
      <c r="D704" s="219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19"/>
      <c r="D705" s="219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19"/>
      <c r="D706" s="219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19"/>
      <c r="D707" s="219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19"/>
      <c r="D708" s="219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19"/>
      <c r="D709" s="219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19"/>
      <c r="D710" s="219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19"/>
      <c r="D711" s="219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19"/>
      <c r="D712" s="219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19"/>
      <c r="D713" s="219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19"/>
      <c r="D714" s="219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19"/>
      <c r="D715" s="219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19"/>
      <c r="D716" s="219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19"/>
      <c r="D717" s="219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19"/>
      <c r="D718" s="219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19"/>
      <c r="D719" s="219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19"/>
      <c r="D720" s="219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19"/>
      <c r="D721" s="219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19"/>
      <c r="D722" s="219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19"/>
      <c r="D723" s="219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19"/>
      <c r="D724" s="219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19"/>
      <c r="D725" s="219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19"/>
      <c r="D726" s="219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19"/>
      <c r="D727" s="219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19"/>
      <c r="D728" s="219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19"/>
      <c r="D729" s="219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19"/>
      <c r="D730" s="219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19"/>
      <c r="D731" s="219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19"/>
      <c r="D732" s="219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19"/>
      <c r="D733" s="219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19"/>
      <c r="D734" s="219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19"/>
      <c r="D735" s="219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19"/>
      <c r="D736" s="219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19"/>
      <c r="D737" s="219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19"/>
      <c r="D738" s="219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19"/>
      <c r="D739" s="219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19"/>
      <c r="D740" s="219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19"/>
      <c r="D741" s="219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19"/>
      <c r="D742" s="219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19"/>
      <c r="D743" s="219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19"/>
      <c r="D744" s="219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19"/>
      <c r="D745" s="219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19"/>
      <c r="D746" s="219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19"/>
      <c r="D747" s="219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19"/>
      <c r="D748" s="219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19"/>
      <c r="D749" s="219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19"/>
      <c r="D750" s="219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19"/>
      <c r="D751" s="219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19"/>
      <c r="D752" s="219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19"/>
      <c r="D753" s="219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19"/>
      <c r="D754" s="219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19"/>
      <c r="D755" s="219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19"/>
      <c r="D756" s="219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19"/>
      <c r="D757" s="219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19"/>
      <c r="D758" s="219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19"/>
      <c r="D759" s="219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19"/>
      <c r="D760" s="219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19"/>
      <c r="D761" s="219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19"/>
      <c r="D762" s="219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19"/>
      <c r="D763" s="219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19"/>
      <c r="D764" s="219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19"/>
      <c r="D765" s="219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19"/>
      <c r="D766" s="219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19"/>
      <c r="D767" s="219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19"/>
      <c r="D768" s="219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19"/>
      <c r="D769" s="219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19"/>
      <c r="D770" s="219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19"/>
      <c r="D771" s="219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19"/>
      <c r="D772" s="219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19"/>
      <c r="D773" s="219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19"/>
      <c r="D774" s="219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19"/>
      <c r="D775" s="219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19"/>
      <c r="D776" s="219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19"/>
      <c r="D777" s="219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19"/>
      <c r="D778" s="219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19"/>
      <c r="D779" s="219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19"/>
      <c r="D780" s="219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19"/>
      <c r="D781" s="219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19"/>
      <c r="D782" s="219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19"/>
      <c r="D783" s="219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19"/>
      <c r="D784" s="219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19"/>
      <c r="D785" s="219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19"/>
      <c r="D786" s="219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19"/>
      <c r="D787" s="219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19"/>
      <c r="D788" s="219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19"/>
      <c r="D789" s="219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19"/>
      <c r="D790" s="219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19"/>
      <c r="D791" s="219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19"/>
      <c r="D792" s="219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19"/>
      <c r="D793" s="219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19"/>
      <c r="D794" s="219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19"/>
      <c r="D795" s="219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19"/>
      <c r="D796" s="219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19"/>
      <c r="D797" s="219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19"/>
      <c r="D798" s="219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19"/>
      <c r="D799" s="219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19"/>
      <c r="D800" s="219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19"/>
      <c r="D801" s="219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19"/>
      <c r="D802" s="219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19"/>
      <c r="D803" s="219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19"/>
      <c r="D804" s="219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19"/>
      <c r="D805" s="219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19"/>
      <c r="D806" s="219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19"/>
      <c r="D807" s="219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19"/>
      <c r="D808" s="219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19"/>
      <c r="D809" s="219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19"/>
      <c r="D810" s="219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19"/>
      <c r="D811" s="219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19"/>
      <c r="D812" s="219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19"/>
      <c r="D813" s="219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19"/>
      <c r="D814" s="219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19"/>
      <c r="D815" s="219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19"/>
      <c r="D816" s="219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19"/>
      <c r="D817" s="219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19"/>
      <c r="D818" s="219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19"/>
      <c r="D819" s="219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19"/>
      <c r="D820" s="219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19"/>
      <c r="D821" s="219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19"/>
      <c r="D822" s="219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19"/>
      <c r="D823" s="219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19"/>
      <c r="D824" s="219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19"/>
      <c r="D825" s="219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19"/>
      <c r="D826" s="219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19"/>
      <c r="D827" s="219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19"/>
      <c r="D828" s="219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19"/>
      <c r="D829" s="219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19"/>
      <c r="D830" s="219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19"/>
      <c r="D831" s="219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19"/>
      <c r="D832" s="219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19"/>
      <c r="D833" s="219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19"/>
      <c r="D834" s="219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19"/>
      <c r="D835" s="219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19"/>
      <c r="D836" s="219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19"/>
      <c r="D837" s="219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19"/>
      <c r="D838" s="219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19"/>
      <c r="D839" s="219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19"/>
      <c r="D840" s="219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19"/>
      <c r="D841" s="219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19"/>
      <c r="D842" s="219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19"/>
      <c r="D843" s="219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19"/>
      <c r="D844" s="219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19"/>
      <c r="D845" s="219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19"/>
      <c r="D846" s="219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19"/>
      <c r="D847" s="219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19"/>
      <c r="D848" s="219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19"/>
      <c r="D849" s="219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19"/>
      <c r="D850" s="219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19"/>
      <c r="D851" s="219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19"/>
      <c r="D852" s="219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19"/>
      <c r="D853" s="219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19"/>
      <c r="D854" s="219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19"/>
      <c r="D855" s="219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19"/>
      <c r="D856" s="219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19"/>
      <c r="D857" s="219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19"/>
      <c r="D858" s="219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19"/>
      <c r="D859" s="219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19"/>
      <c r="D860" s="219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19"/>
      <c r="D861" s="219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19"/>
      <c r="D862" s="219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19"/>
      <c r="D863" s="219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19"/>
      <c r="D864" s="219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19"/>
      <c r="D865" s="219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19"/>
      <c r="D866" s="219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19"/>
      <c r="D867" s="219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19"/>
      <c r="D868" s="219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19"/>
      <c r="D869" s="219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19"/>
      <c r="D870" s="219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19"/>
      <c r="D871" s="219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19"/>
      <c r="D872" s="219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19"/>
      <c r="D873" s="219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19"/>
      <c r="D874" s="219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19"/>
      <c r="D875" s="219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19"/>
      <c r="D876" s="219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19"/>
      <c r="D877" s="219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19"/>
      <c r="D878" s="219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19"/>
      <c r="D879" s="219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19"/>
      <c r="D880" s="219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19"/>
      <c r="D881" s="219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19"/>
      <c r="D882" s="219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19"/>
      <c r="D883" s="219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19"/>
      <c r="D884" s="219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19"/>
      <c r="D885" s="219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19"/>
      <c r="D886" s="219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19"/>
      <c r="D887" s="219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19"/>
      <c r="D888" s="219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19"/>
      <c r="D889" s="219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19"/>
      <c r="D890" s="219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19"/>
      <c r="D891" s="219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19"/>
      <c r="D892" s="219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19"/>
      <c r="D893" s="219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19"/>
      <c r="D894" s="219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19"/>
      <c r="D895" s="219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19"/>
      <c r="D896" s="219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19"/>
      <c r="D897" s="219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19"/>
      <c r="D898" s="219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19"/>
      <c r="D899" s="219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19"/>
      <c r="D900" s="219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19"/>
      <c r="D901" s="219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19"/>
      <c r="D902" s="219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19"/>
      <c r="D903" s="219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19"/>
      <c r="D904" s="219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19"/>
      <c r="D905" s="219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19"/>
      <c r="D906" s="219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19"/>
      <c r="D907" s="219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19"/>
      <c r="D908" s="219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19"/>
      <c r="D909" s="219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19"/>
      <c r="D910" s="219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19"/>
      <c r="D911" s="219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19"/>
      <c r="D912" s="219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19"/>
      <c r="D913" s="219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19"/>
      <c r="D914" s="219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19"/>
      <c r="D915" s="219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19"/>
      <c r="D916" s="219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19"/>
      <c r="D917" s="219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19"/>
      <c r="D918" s="219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19"/>
      <c r="D919" s="219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19"/>
      <c r="D920" s="219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19"/>
      <c r="D921" s="219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19"/>
      <c r="D922" s="219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19"/>
      <c r="D923" s="219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19"/>
      <c r="D924" s="219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19"/>
      <c r="D925" s="219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19"/>
      <c r="D926" s="219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19"/>
      <c r="D927" s="219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19"/>
      <c r="D928" s="219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19"/>
      <c r="D929" s="219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19"/>
      <c r="D930" s="219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19"/>
      <c r="D931" s="219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19"/>
      <c r="D932" s="219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19"/>
      <c r="D933" s="219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19"/>
      <c r="D934" s="219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19"/>
      <c r="D935" s="219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19"/>
      <c r="D936" s="219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19"/>
      <c r="D937" s="219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19"/>
      <c r="D938" s="219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19"/>
      <c r="D939" s="219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19"/>
      <c r="D940" s="219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19"/>
      <c r="D941" s="219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19"/>
      <c r="D942" s="219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19"/>
      <c r="D943" s="219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19"/>
      <c r="D944" s="219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19"/>
      <c r="D945" s="219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19"/>
      <c r="D946" s="219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19"/>
      <c r="D947" s="219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19"/>
      <c r="D948" s="219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19"/>
      <c r="D949" s="219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19"/>
      <c r="D950" s="219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19"/>
      <c r="D951" s="219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19"/>
      <c r="D952" s="219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19"/>
      <c r="D953" s="219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19"/>
      <c r="D954" s="219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19"/>
      <c r="D955" s="219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19"/>
      <c r="D956" s="219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19"/>
      <c r="D957" s="219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19"/>
      <c r="D958" s="219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19"/>
      <c r="D959" s="219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19"/>
      <c r="D960" s="219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19"/>
      <c r="D961" s="219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19"/>
      <c r="D962" s="219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19"/>
      <c r="D963" s="219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19"/>
      <c r="D964" s="219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19"/>
      <c r="D965" s="219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19"/>
      <c r="D966" s="219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19"/>
      <c r="D967" s="219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19"/>
      <c r="D968" s="219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19"/>
      <c r="D969" s="219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19"/>
      <c r="D970" s="219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19"/>
      <c r="D971" s="219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19"/>
      <c r="D972" s="219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19"/>
      <c r="D973" s="219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19"/>
      <c r="D974" s="219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19"/>
      <c r="D975" s="219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19"/>
      <c r="D976" s="219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19"/>
      <c r="D977" s="219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19"/>
      <c r="D978" s="219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19"/>
      <c r="D979" s="219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19"/>
      <c r="D980" s="219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19"/>
      <c r="D981" s="219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19"/>
      <c r="D982" s="219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19"/>
      <c r="D983" s="219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19"/>
      <c r="D984" s="219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19"/>
      <c r="D985" s="219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19"/>
      <c r="D986" s="219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19"/>
      <c r="D987" s="219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19"/>
      <c r="D988" s="219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19"/>
      <c r="D989" s="219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19"/>
      <c r="D990" s="219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19"/>
      <c r="D991" s="219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19"/>
      <c r="D992" s="219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19"/>
      <c r="D993" s="219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19"/>
      <c r="D994" s="219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19"/>
      <c r="D995" s="219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19"/>
      <c r="D996" s="219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19"/>
      <c r="D997" s="219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19"/>
      <c r="D998" s="219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19"/>
      <c r="D999" s="219"/>
      <c r="E999" s="2"/>
      <c r="F999" s="2"/>
      <c r="G999" s="220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19"/>
      <c r="D1000" s="219"/>
      <c r="E1000" s="2"/>
      <c r="F1000" s="2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Y1000" s="7"/>
      <c r="Z1000" s="7"/>
      <c r="AA1000" s="7"/>
      <c r="AB1000" s="7"/>
    </row>
    <row r="1001">
      <c r="L1001" s="220"/>
      <c r="M1001" s="220"/>
      <c r="N1001" s="220"/>
      <c r="O1001" s="220"/>
      <c r="P1001" s="220"/>
      <c r="Q1001" s="220"/>
      <c r="R1001" s="220"/>
    </row>
  </sheetData>
  <mergeCells count="6">
    <mergeCell ref="A2:J2"/>
    <mergeCell ref="A3:J3"/>
    <mergeCell ref="K3:R3"/>
    <mergeCell ref="T21:U21"/>
    <mergeCell ref="L95:N95"/>
    <mergeCell ref="O95:P95"/>
  </mergeCells>
  <dataValidations>
    <dataValidation type="list" allowBlank="1" showErrorMessage="1" sqref="E7:E92 E209:F1000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J7:J44 J47:J92">
      <formula1>"Mel,Flavia,Fernanda,Carla"</formula1>
    </dataValidation>
    <dataValidation type="list" allowBlank="1" showErrorMessage="1" sqref="B7:B92">
      <formula1>"Pix,Cartão,Pacote ,Pago "</formula1>
    </dataValidation>
    <dataValidation type="list" allowBlank="1" showErrorMessage="1" sqref="F7:F92">
      <formula1>"White board,Cartoon ,3D ,3D personalizado,3D Premium,VSL,Logo,Post,Influencer Nayara,3D Estatico ,3D Realista,Edição audio,Pov,Flow,Dia dos Pais VSL,Dia dos Pais 3D,Dia dos Pais Influencer,Mascote,locução,Influencer  JOÃO,Influencer   VINICIUS,Marcas"</formula1>
    </dataValidation>
    <dataValidation type="list" allowBlank="1" showErrorMessage="1" sqref="A7:A92">
      <formula1>"Nobre,INFLUENZI"</formula1>
    </dataValidation>
    <dataValidation type="list" allowBlank="1" showErrorMessage="1" sqref="J45">
      <formula1>"Mel,Flavia,Fernanda,Carla,Leticia"</formula1>
    </dataValidation>
    <dataValidation type="list" allowBlank="1" showErrorMessage="1" sqref="J46">
      <formula1>"Mel,Flavia,Fernanda,Carla,Miriã"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7.88"/>
    <col customWidth="1" min="6" max="6" width="18.88"/>
    <col customWidth="1" min="7" max="7" width="37.0"/>
    <col customWidth="1" min="8" max="8" width="19.7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 t="s">
        <v>35</v>
      </c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221"/>
      <c r="I4" s="5"/>
      <c r="J4" s="4"/>
      <c r="K4" s="5"/>
      <c r="L4" s="4"/>
      <c r="M4" s="4"/>
      <c r="N4" s="4"/>
      <c r="O4" s="4"/>
      <c r="P4" s="18"/>
      <c r="Q4" s="4"/>
      <c r="R4" s="4"/>
      <c r="S4" s="19"/>
      <c r="T4" s="20"/>
      <c r="U4" s="21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2"/>
      <c r="F5" s="23"/>
      <c r="G5" s="24"/>
      <c r="H5" s="222"/>
      <c r="I5" s="223"/>
      <c r="J5" s="26"/>
      <c r="K5" s="27"/>
      <c r="L5" s="26"/>
      <c r="M5" s="26"/>
      <c r="N5" s="26"/>
      <c r="O5" s="26"/>
      <c r="P5" s="26"/>
      <c r="Q5" s="26"/>
      <c r="R5" s="23"/>
      <c r="S5" s="28"/>
      <c r="T5" s="7"/>
      <c r="U5" s="7"/>
      <c r="V5" s="7"/>
      <c r="W5" s="7"/>
      <c r="X5" s="7"/>
      <c r="Y5" s="7"/>
      <c r="Z5" s="7"/>
      <c r="AA5" s="7"/>
      <c r="AB5" s="7"/>
    </row>
    <row r="6">
      <c r="A6" s="29" t="s">
        <v>2</v>
      </c>
      <c r="B6" s="29" t="s">
        <v>36</v>
      </c>
      <c r="C6" s="30" t="s">
        <v>0</v>
      </c>
      <c r="D6" s="31" t="s">
        <v>37</v>
      </c>
      <c r="E6" s="32" t="s">
        <v>1</v>
      </c>
      <c r="F6" s="29" t="s">
        <v>38</v>
      </c>
      <c r="G6" s="32" t="s">
        <v>2</v>
      </c>
      <c r="H6" s="32" t="s">
        <v>3</v>
      </c>
      <c r="I6" s="29" t="s">
        <v>4</v>
      </c>
      <c r="J6" s="29" t="s">
        <v>5</v>
      </c>
      <c r="K6" s="33" t="s">
        <v>6</v>
      </c>
      <c r="L6" s="34" t="s">
        <v>7</v>
      </c>
      <c r="M6" s="35" t="s">
        <v>8</v>
      </c>
      <c r="N6" s="36" t="s">
        <v>9</v>
      </c>
      <c r="O6" s="37" t="s">
        <v>10</v>
      </c>
      <c r="P6" s="38" t="s">
        <v>11</v>
      </c>
      <c r="Q6" s="39" t="s">
        <v>12</v>
      </c>
      <c r="R6" s="40" t="s">
        <v>13</v>
      </c>
      <c r="S6" s="34" t="s">
        <v>14</v>
      </c>
      <c r="T6" s="7"/>
      <c r="U6" s="7"/>
      <c r="V6" s="41"/>
      <c r="Y6" s="7"/>
      <c r="Z6" s="7"/>
      <c r="AA6" s="7"/>
      <c r="AB6" s="7"/>
    </row>
    <row r="7">
      <c r="A7" s="42" t="s">
        <v>39</v>
      </c>
      <c r="B7" s="42" t="s">
        <v>40</v>
      </c>
      <c r="C7" s="43"/>
      <c r="D7" s="44" t="s">
        <v>313</v>
      </c>
      <c r="E7" s="45" t="s">
        <v>90</v>
      </c>
      <c r="F7" s="42" t="s">
        <v>49</v>
      </c>
      <c r="G7" s="224" t="s">
        <v>314</v>
      </c>
      <c r="H7" s="225" t="s">
        <v>315</v>
      </c>
      <c r="I7" s="48" t="s">
        <v>316</v>
      </c>
      <c r="J7" s="42" t="s">
        <v>29</v>
      </c>
      <c r="K7" s="49"/>
      <c r="L7" s="50"/>
      <c r="M7" s="35">
        <v>300.0</v>
      </c>
      <c r="N7" s="36"/>
      <c r="O7" s="51"/>
      <c r="P7" s="52"/>
      <c r="Q7" s="53"/>
      <c r="R7" s="54"/>
      <c r="S7" s="55">
        <v>50.0</v>
      </c>
      <c r="T7" s="56" t="s">
        <v>6</v>
      </c>
      <c r="U7" s="57">
        <f>SUM(K7:K91)</f>
        <v>5037</v>
      </c>
      <c r="V7" s="7"/>
      <c r="Y7" s="7"/>
      <c r="Z7" s="7"/>
      <c r="AA7" s="7"/>
      <c r="AB7" s="7"/>
    </row>
    <row r="8">
      <c r="A8" s="42" t="s">
        <v>39</v>
      </c>
      <c r="B8" s="42" t="s">
        <v>40</v>
      </c>
      <c r="C8" s="43"/>
      <c r="D8" s="44" t="s">
        <v>313</v>
      </c>
      <c r="E8" s="103"/>
      <c r="F8" s="42" t="s">
        <v>49</v>
      </c>
      <c r="G8" s="58" t="s">
        <v>317</v>
      </c>
      <c r="H8" s="225" t="s">
        <v>315</v>
      </c>
      <c r="I8" s="227" t="s">
        <v>316</v>
      </c>
      <c r="J8" s="42"/>
      <c r="K8" s="60"/>
      <c r="L8" s="50"/>
      <c r="M8" s="61">
        <v>300.0</v>
      </c>
      <c r="N8" s="62"/>
      <c r="O8" s="51"/>
      <c r="P8" s="52"/>
      <c r="Q8" s="53"/>
      <c r="R8" s="63"/>
      <c r="S8" s="55">
        <v>50.0</v>
      </c>
      <c r="T8" s="56" t="s">
        <v>7</v>
      </c>
      <c r="U8" s="57">
        <f>SUM(L97)</f>
        <v>5691</v>
      </c>
      <c r="V8" s="7"/>
      <c r="Y8" s="7"/>
      <c r="Z8" s="7"/>
      <c r="AA8" s="7"/>
      <c r="AB8" s="7"/>
    </row>
    <row r="9">
      <c r="A9" s="42" t="s">
        <v>39</v>
      </c>
      <c r="B9" s="42" t="s">
        <v>40</v>
      </c>
      <c r="C9" s="64"/>
      <c r="D9" s="44" t="s">
        <v>318</v>
      </c>
      <c r="E9" s="45" t="s">
        <v>192</v>
      </c>
      <c r="F9" s="42" t="s">
        <v>199</v>
      </c>
      <c r="G9" s="224" t="s">
        <v>319</v>
      </c>
      <c r="H9" s="226"/>
      <c r="I9" s="65" t="s">
        <v>278</v>
      </c>
      <c r="J9" s="42" t="s">
        <v>30</v>
      </c>
      <c r="K9" s="60" t="s">
        <v>279</v>
      </c>
      <c r="L9" s="50"/>
      <c r="M9" s="61"/>
      <c r="N9" s="62"/>
      <c r="O9" s="51"/>
      <c r="P9" s="52"/>
      <c r="Q9" s="53"/>
      <c r="R9" s="63"/>
      <c r="S9" s="55" t="s">
        <v>138</v>
      </c>
      <c r="T9" s="56" t="s">
        <v>8</v>
      </c>
      <c r="U9" s="57">
        <f>SUM(M98)</f>
        <v>4297</v>
      </c>
      <c r="V9" s="7"/>
      <c r="Y9" s="7"/>
      <c r="Z9" s="7"/>
      <c r="AA9" s="7"/>
      <c r="AB9" s="7"/>
    </row>
    <row r="10" ht="16.5" customHeight="1">
      <c r="A10" s="42" t="s">
        <v>39</v>
      </c>
      <c r="B10" s="42" t="s">
        <v>40</v>
      </c>
      <c r="C10" s="66"/>
      <c r="D10" s="111"/>
      <c r="E10" s="45" t="s">
        <v>192</v>
      </c>
      <c r="F10" s="42" t="s">
        <v>49</v>
      </c>
      <c r="G10" s="224" t="s">
        <v>320</v>
      </c>
      <c r="H10" s="225"/>
      <c r="I10" s="48" t="s">
        <v>321</v>
      </c>
      <c r="J10" s="42" t="s">
        <v>30</v>
      </c>
      <c r="K10" s="49"/>
      <c r="L10" s="68"/>
      <c r="M10" s="35"/>
      <c r="N10" s="36">
        <v>350.0</v>
      </c>
      <c r="O10" s="51"/>
      <c r="P10" s="69"/>
      <c r="Q10" s="70"/>
      <c r="R10" s="54"/>
      <c r="S10" s="55">
        <v>50.0</v>
      </c>
      <c r="T10" s="71" t="s">
        <v>9</v>
      </c>
      <c r="U10" s="57">
        <f>SUM(N99)</f>
        <v>5297</v>
      </c>
      <c r="V10" s="7"/>
      <c r="W10" s="7"/>
      <c r="X10" s="7"/>
      <c r="Y10" s="7"/>
      <c r="Z10" s="7"/>
      <c r="AA10" s="7"/>
      <c r="AB10" s="7"/>
    </row>
    <row r="11">
      <c r="A11" s="42" t="s">
        <v>39</v>
      </c>
      <c r="B11" s="42" t="s">
        <v>40</v>
      </c>
      <c r="C11" s="43"/>
      <c r="D11" s="76"/>
      <c r="E11" s="45" t="s">
        <v>165</v>
      </c>
      <c r="F11" s="42" t="s">
        <v>49</v>
      </c>
      <c r="G11" s="224" t="s">
        <v>322</v>
      </c>
      <c r="H11" s="225"/>
      <c r="I11" s="227" t="s">
        <v>323</v>
      </c>
      <c r="J11" s="42" t="s">
        <v>30</v>
      </c>
      <c r="K11" s="49"/>
      <c r="L11" s="50"/>
      <c r="M11" s="35"/>
      <c r="N11" s="36">
        <v>300.0</v>
      </c>
      <c r="O11" s="51"/>
      <c r="P11" s="52"/>
      <c r="Q11" s="53"/>
      <c r="R11" s="54"/>
      <c r="S11" s="55">
        <v>100.0</v>
      </c>
      <c r="T11" s="72" t="s">
        <v>15</v>
      </c>
      <c r="U11" s="73">
        <f>SUM(U7:U10)</f>
        <v>20322</v>
      </c>
      <c r="V11" s="7"/>
      <c r="Y11" s="7"/>
      <c r="Z11" s="7"/>
      <c r="AA11" s="7"/>
      <c r="AB11" s="7"/>
    </row>
    <row r="12">
      <c r="A12" s="42" t="s">
        <v>39</v>
      </c>
      <c r="B12" s="42" t="s">
        <v>40</v>
      </c>
      <c r="C12" s="43"/>
      <c r="D12" s="44"/>
      <c r="E12" s="45" t="s">
        <v>53</v>
      </c>
      <c r="F12" s="42" t="s">
        <v>49</v>
      </c>
      <c r="G12" s="228" t="s">
        <v>324</v>
      </c>
      <c r="H12" s="225"/>
      <c r="I12" s="65" t="s">
        <v>325</v>
      </c>
      <c r="J12" s="42" t="s">
        <v>29</v>
      </c>
      <c r="K12" s="49"/>
      <c r="L12" s="50"/>
      <c r="M12" s="61"/>
      <c r="N12" s="62"/>
      <c r="O12" s="51"/>
      <c r="P12" s="52"/>
      <c r="Q12" s="53">
        <v>350.0</v>
      </c>
      <c r="R12" s="63"/>
      <c r="S12" s="55">
        <v>50.0</v>
      </c>
      <c r="V12" s="7"/>
      <c r="W12" s="7"/>
      <c r="X12" s="7"/>
      <c r="Y12" s="7"/>
      <c r="Z12" s="7"/>
      <c r="AA12" s="7"/>
      <c r="AB12" s="7"/>
    </row>
    <row r="13">
      <c r="A13" s="42" t="s">
        <v>39</v>
      </c>
      <c r="B13" s="42" t="s">
        <v>40</v>
      </c>
      <c r="C13" s="66"/>
      <c r="D13" s="76"/>
      <c r="E13" s="103"/>
      <c r="F13" s="42"/>
      <c r="G13" s="224" t="s">
        <v>326</v>
      </c>
      <c r="H13" s="226" t="s">
        <v>327</v>
      </c>
      <c r="I13" s="48" t="s">
        <v>328</v>
      </c>
      <c r="J13" s="42" t="s">
        <v>46</v>
      </c>
      <c r="K13" s="49"/>
      <c r="L13" s="50"/>
      <c r="M13" s="35"/>
      <c r="N13" s="36"/>
      <c r="O13" s="51"/>
      <c r="P13" s="52"/>
      <c r="Q13" s="53"/>
      <c r="R13" s="54">
        <v>70.0</v>
      </c>
      <c r="S13" s="230">
        <v>70.0</v>
      </c>
      <c r="V13" s="7"/>
      <c r="W13" s="7"/>
      <c r="X13" s="7"/>
      <c r="Y13" s="7"/>
      <c r="Z13" s="7"/>
      <c r="AA13" s="7"/>
      <c r="AB13" s="7"/>
    </row>
    <row r="14">
      <c r="A14" s="42" t="s">
        <v>39</v>
      </c>
      <c r="B14" s="42" t="s">
        <v>40</v>
      </c>
      <c r="C14" s="66"/>
      <c r="D14" s="76"/>
      <c r="E14" s="45" t="s">
        <v>29</v>
      </c>
      <c r="F14" s="42" t="s">
        <v>49</v>
      </c>
      <c r="G14" s="264" t="s">
        <v>329</v>
      </c>
      <c r="H14" s="74" t="s">
        <v>330</v>
      </c>
      <c r="I14" s="227" t="s">
        <v>331</v>
      </c>
      <c r="J14" s="42" t="s">
        <v>30</v>
      </c>
      <c r="K14" s="49"/>
      <c r="L14" s="50">
        <v>450.0</v>
      </c>
      <c r="M14" s="61"/>
      <c r="N14" s="62"/>
      <c r="O14" s="51"/>
      <c r="P14" s="52"/>
      <c r="Q14" s="53"/>
      <c r="R14" s="63"/>
      <c r="S14" s="55">
        <v>100.0</v>
      </c>
      <c r="T14" s="75" t="s">
        <v>10</v>
      </c>
      <c r="U14" s="44">
        <f>SUM(O100)</f>
        <v>4714</v>
      </c>
      <c r="V14" s="7"/>
      <c r="W14" s="7"/>
      <c r="X14" s="7"/>
      <c r="Y14" s="7"/>
      <c r="Z14" s="7"/>
      <c r="AA14" s="7"/>
      <c r="AB14" s="7"/>
    </row>
    <row r="15">
      <c r="A15" s="42" t="s">
        <v>39</v>
      </c>
      <c r="B15" s="42" t="s">
        <v>40</v>
      </c>
      <c r="C15" s="43"/>
      <c r="D15" s="44" t="s">
        <v>332</v>
      </c>
      <c r="E15" s="45" t="s">
        <v>80</v>
      </c>
      <c r="F15" s="42" t="s">
        <v>49</v>
      </c>
      <c r="G15" s="259" t="s">
        <v>333</v>
      </c>
      <c r="H15" s="74"/>
      <c r="I15" s="227" t="s">
        <v>334</v>
      </c>
      <c r="J15" s="42" t="s">
        <v>29</v>
      </c>
      <c r="K15" s="49">
        <v>350.0</v>
      </c>
      <c r="L15" s="50"/>
      <c r="M15" s="61"/>
      <c r="N15" s="62"/>
      <c r="O15" s="51"/>
      <c r="P15" s="52"/>
      <c r="Q15" s="53"/>
      <c r="R15" s="63"/>
      <c r="S15" s="55">
        <v>50.0</v>
      </c>
      <c r="T15" s="77" t="s">
        <v>11</v>
      </c>
      <c r="U15" s="78">
        <f>SUM(P7:P91)</f>
        <v>2050</v>
      </c>
      <c r="V15" s="7"/>
      <c r="W15" s="7"/>
      <c r="X15" s="79"/>
      <c r="Y15" s="7"/>
      <c r="Z15" s="7"/>
      <c r="AA15" s="7"/>
      <c r="AB15" s="7"/>
    </row>
    <row r="16" ht="15.75" customHeight="1">
      <c r="A16" s="42" t="s">
        <v>39</v>
      </c>
      <c r="B16" s="42" t="s">
        <v>40</v>
      </c>
      <c r="C16" s="43"/>
      <c r="D16" s="76"/>
      <c r="E16" s="103"/>
      <c r="F16" s="42"/>
      <c r="G16" s="224" t="s">
        <v>335</v>
      </c>
      <c r="H16" s="226"/>
      <c r="I16" s="65" t="s">
        <v>336</v>
      </c>
      <c r="J16" s="42" t="s">
        <v>29</v>
      </c>
      <c r="K16" s="49"/>
      <c r="L16" s="80"/>
      <c r="M16" s="81"/>
      <c r="N16" s="82"/>
      <c r="O16" s="51"/>
      <c r="P16" s="83"/>
      <c r="Q16" s="84"/>
      <c r="R16" s="63">
        <v>140.0</v>
      </c>
      <c r="S16" s="230">
        <v>140.0</v>
      </c>
      <c r="T16" s="86" t="s">
        <v>12</v>
      </c>
      <c r="U16" s="78">
        <f>SUM(Q2:Q86)</f>
        <v>1200</v>
      </c>
      <c r="V16" s="7"/>
      <c r="W16" s="7"/>
      <c r="X16" s="7"/>
      <c r="Y16" s="7"/>
      <c r="Z16" s="7"/>
      <c r="AA16" s="7"/>
      <c r="AB16" s="7"/>
    </row>
    <row r="17" ht="17.25" customHeight="1">
      <c r="A17" s="42" t="s">
        <v>39</v>
      </c>
      <c r="B17" s="42" t="s">
        <v>40</v>
      </c>
      <c r="C17" s="43"/>
      <c r="D17" s="44" t="s">
        <v>337</v>
      </c>
      <c r="E17" s="45"/>
      <c r="F17" s="42" t="s">
        <v>49</v>
      </c>
      <c r="G17" s="74" t="s">
        <v>338</v>
      </c>
      <c r="H17" s="74" t="s">
        <v>339</v>
      </c>
      <c r="I17" s="227" t="s">
        <v>340</v>
      </c>
      <c r="J17" s="105"/>
      <c r="K17" s="49"/>
      <c r="L17" s="80"/>
      <c r="M17" s="61">
        <v>350.0</v>
      </c>
      <c r="N17" s="62"/>
      <c r="O17" s="51"/>
      <c r="P17" s="83"/>
      <c r="Q17" s="84"/>
      <c r="R17" s="63"/>
      <c r="S17" s="55">
        <v>50.0</v>
      </c>
      <c r="T17" s="87" t="s">
        <v>16</v>
      </c>
      <c r="U17" s="88">
        <f>SUM(U14,U15,U16)</f>
        <v>7964</v>
      </c>
      <c r="V17" s="7"/>
      <c r="W17" s="7"/>
      <c r="X17" s="7"/>
      <c r="Y17" s="7"/>
      <c r="Z17" s="7"/>
      <c r="AA17" s="7"/>
      <c r="AB17" s="7"/>
    </row>
    <row r="18">
      <c r="A18" s="42" t="s">
        <v>39</v>
      </c>
      <c r="B18" s="42" t="s">
        <v>40</v>
      </c>
      <c r="C18" s="43"/>
      <c r="D18" s="44" t="s">
        <v>41</v>
      </c>
      <c r="E18" s="45" t="s">
        <v>80</v>
      </c>
      <c r="F18" s="42" t="s">
        <v>49</v>
      </c>
      <c r="G18" s="224" t="s">
        <v>341</v>
      </c>
      <c r="H18" s="226" t="s">
        <v>342</v>
      </c>
      <c r="I18" s="48" t="s">
        <v>343</v>
      </c>
      <c r="J18" s="42" t="s">
        <v>29</v>
      </c>
      <c r="K18" s="49"/>
      <c r="L18" s="50"/>
      <c r="M18" s="61"/>
      <c r="N18" s="62"/>
      <c r="O18" s="51">
        <v>350.0</v>
      </c>
      <c r="P18" s="52"/>
      <c r="Q18" s="53"/>
      <c r="R18" s="63"/>
      <c r="S18" s="55">
        <v>50.0</v>
      </c>
      <c r="V18" s="7"/>
      <c r="W18" s="7"/>
      <c r="X18" s="7"/>
      <c r="Y18" s="7"/>
      <c r="Z18" s="7"/>
      <c r="AA18" s="7"/>
      <c r="AB18" s="7"/>
    </row>
    <row r="19">
      <c r="A19" s="42" t="s">
        <v>39</v>
      </c>
      <c r="B19" s="42" t="s">
        <v>40</v>
      </c>
      <c r="C19" s="43"/>
      <c r="D19" s="44"/>
      <c r="E19" s="45" t="s">
        <v>58</v>
      </c>
      <c r="F19" s="42" t="s">
        <v>49</v>
      </c>
      <c r="G19" s="224" t="s">
        <v>344</v>
      </c>
      <c r="H19" s="226"/>
      <c r="I19" s="65" t="s">
        <v>345</v>
      </c>
      <c r="J19" s="42" t="s">
        <v>46</v>
      </c>
      <c r="K19" s="49"/>
      <c r="L19" s="50"/>
      <c r="M19" s="61"/>
      <c r="N19" s="62">
        <v>350.0</v>
      </c>
      <c r="O19" s="51"/>
      <c r="P19" s="52"/>
      <c r="Q19" s="53"/>
      <c r="R19" s="63"/>
      <c r="S19" s="55">
        <v>50.0</v>
      </c>
      <c r="T19" s="89"/>
      <c r="U19" s="90"/>
      <c r="V19" s="7"/>
      <c r="W19" s="7"/>
      <c r="X19" s="7"/>
      <c r="Y19" s="7"/>
      <c r="Z19" s="7"/>
      <c r="AA19" s="7"/>
      <c r="AB19" s="7"/>
    </row>
    <row r="20">
      <c r="A20" s="42" t="s">
        <v>39</v>
      </c>
      <c r="B20" s="42" t="s">
        <v>40</v>
      </c>
      <c r="C20" s="43"/>
      <c r="D20" s="44" t="s">
        <v>41</v>
      </c>
      <c r="E20" s="45" t="s">
        <v>65</v>
      </c>
      <c r="F20" s="42" t="s">
        <v>49</v>
      </c>
      <c r="G20" s="224" t="s">
        <v>346</v>
      </c>
      <c r="H20" s="226" t="s">
        <v>347</v>
      </c>
      <c r="I20" s="65" t="s">
        <v>348</v>
      </c>
      <c r="J20" s="42" t="s">
        <v>30</v>
      </c>
      <c r="K20" s="49"/>
      <c r="L20" s="50"/>
      <c r="M20" s="61">
        <v>350.0</v>
      </c>
      <c r="N20" s="62"/>
      <c r="O20" s="51"/>
      <c r="P20" s="52"/>
      <c r="Q20" s="53"/>
      <c r="R20" s="63"/>
      <c r="S20" s="55">
        <v>50.0</v>
      </c>
      <c r="T20" s="91" t="s">
        <v>17</v>
      </c>
      <c r="U20" s="10"/>
      <c r="V20" s="7"/>
      <c r="W20" s="7"/>
      <c r="X20" s="7"/>
      <c r="Y20" s="7"/>
      <c r="Z20" s="7"/>
      <c r="AA20" s="7"/>
      <c r="AB20" s="7"/>
    </row>
    <row r="21">
      <c r="A21" s="42" t="s">
        <v>39</v>
      </c>
      <c r="B21" s="42" t="s">
        <v>40</v>
      </c>
      <c r="C21" s="43"/>
      <c r="D21" s="44"/>
      <c r="E21" s="45" t="s">
        <v>53</v>
      </c>
      <c r="F21" s="42" t="s">
        <v>49</v>
      </c>
      <c r="G21" s="224" t="s">
        <v>349</v>
      </c>
      <c r="H21" s="226" t="s">
        <v>350</v>
      </c>
      <c r="I21" s="48" t="s">
        <v>351</v>
      </c>
      <c r="J21" s="42" t="s">
        <v>29</v>
      </c>
      <c r="K21" s="49"/>
      <c r="L21" s="50"/>
      <c r="M21" s="61"/>
      <c r="N21" s="62"/>
      <c r="O21" s="51"/>
      <c r="P21" s="52">
        <v>350.0</v>
      </c>
      <c r="Q21" s="53"/>
      <c r="R21" s="63"/>
      <c r="S21" s="55">
        <v>50.0</v>
      </c>
      <c r="T21" s="92" t="s">
        <v>18</v>
      </c>
      <c r="U21" s="93">
        <f t="shared" ref="U21:U22" si="1">SUM(U7,U9)</f>
        <v>9334</v>
      </c>
      <c r="V21" s="7"/>
      <c r="W21" s="7"/>
      <c r="X21" s="7"/>
      <c r="Y21" s="7"/>
      <c r="Z21" s="7"/>
      <c r="AA21" s="7"/>
      <c r="AB21" s="7"/>
    </row>
    <row r="22" ht="17.25" customHeight="1">
      <c r="A22" s="42" t="s">
        <v>39</v>
      </c>
      <c r="B22" s="42" t="s">
        <v>40</v>
      </c>
      <c r="C22" s="43"/>
      <c r="D22" s="66"/>
      <c r="E22" s="45" t="s">
        <v>80</v>
      </c>
      <c r="F22" s="42" t="s">
        <v>49</v>
      </c>
      <c r="G22" s="224" t="s">
        <v>352</v>
      </c>
      <c r="H22" s="226" t="s">
        <v>353</v>
      </c>
      <c r="I22" s="65" t="s">
        <v>354</v>
      </c>
      <c r="J22" s="42" t="s">
        <v>29</v>
      </c>
      <c r="K22" s="231"/>
      <c r="L22" s="50"/>
      <c r="M22" s="61"/>
      <c r="N22" s="62"/>
      <c r="O22" s="51">
        <v>294.0</v>
      </c>
      <c r="P22" s="52"/>
      <c r="Q22" s="53"/>
      <c r="R22" s="63"/>
      <c r="S22" s="55">
        <v>50.0</v>
      </c>
      <c r="T22" s="92" t="s">
        <v>19</v>
      </c>
      <c r="U22" s="93">
        <f t="shared" si="1"/>
        <v>10988</v>
      </c>
      <c r="V22" s="7"/>
      <c r="W22" s="7"/>
      <c r="X22" s="7"/>
      <c r="Y22" s="7"/>
      <c r="Z22" s="7"/>
      <c r="AA22" s="7"/>
      <c r="AB22" s="7"/>
    </row>
    <row r="23" ht="15.75" customHeight="1">
      <c r="A23" s="42" t="s">
        <v>39</v>
      </c>
      <c r="B23" s="42" t="s">
        <v>40</v>
      </c>
      <c r="C23" s="43"/>
      <c r="D23" s="94" t="s">
        <v>355</v>
      </c>
      <c r="E23" s="45" t="s">
        <v>53</v>
      </c>
      <c r="F23" s="42" t="s">
        <v>49</v>
      </c>
      <c r="G23" s="259" t="s">
        <v>356</v>
      </c>
      <c r="H23" s="226" t="s">
        <v>357</v>
      </c>
      <c r="I23" s="48" t="s">
        <v>358</v>
      </c>
      <c r="J23" s="42" t="s">
        <v>29</v>
      </c>
      <c r="K23" s="49">
        <v>500.0</v>
      </c>
      <c r="L23" s="68"/>
      <c r="M23" s="61"/>
      <c r="N23" s="62"/>
      <c r="O23" s="51"/>
      <c r="P23" s="69"/>
      <c r="Q23" s="70"/>
      <c r="R23" s="63"/>
      <c r="S23" s="55">
        <v>100.0</v>
      </c>
      <c r="T23" s="95" t="s">
        <v>20</v>
      </c>
      <c r="U23" s="96">
        <f>SUM(U14,U15)</f>
        <v>6764</v>
      </c>
      <c r="V23" s="7"/>
      <c r="W23" s="7"/>
      <c r="X23" s="7"/>
      <c r="Y23" s="7"/>
      <c r="Z23" s="7"/>
      <c r="AA23" s="7"/>
      <c r="AB23" s="7"/>
    </row>
    <row r="24">
      <c r="A24" s="42" t="s">
        <v>39</v>
      </c>
      <c r="B24" s="42" t="s">
        <v>40</v>
      </c>
      <c r="C24" s="66"/>
      <c r="D24" s="44" t="s">
        <v>41</v>
      </c>
      <c r="E24" s="45" t="s">
        <v>42</v>
      </c>
      <c r="F24" s="42" t="s">
        <v>49</v>
      </c>
      <c r="G24" s="224" t="s">
        <v>359</v>
      </c>
      <c r="H24" s="226" t="s">
        <v>360</v>
      </c>
      <c r="I24" s="58" t="s">
        <v>361</v>
      </c>
      <c r="J24" s="42" t="s">
        <v>46</v>
      </c>
      <c r="K24" s="60"/>
      <c r="L24" s="50"/>
      <c r="M24" s="61"/>
      <c r="N24" s="82"/>
      <c r="O24" s="51">
        <v>294.0</v>
      </c>
      <c r="P24" s="97"/>
      <c r="Q24" s="98"/>
      <c r="R24" s="85"/>
      <c r="S24" s="55">
        <v>50.0</v>
      </c>
      <c r="T24" s="7"/>
      <c r="U24" s="7"/>
      <c r="V24" s="7"/>
      <c r="W24" s="7"/>
      <c r="X24" s="7"/>
      <c r="Y24" s="7"/>
      <c r="Z24" s="7"/>
      <c r="AA24" s="7"/>
      <c r="AB24" s="7"/>
    </row>
    <row r="25">
      <c r="A25" s="42" t="s">
        <v>39</v>
      </c>
      <c r="B25" s="42" t="s">
        <v>40</v>
      </c>
      <c r="C25" s="66"/>
      <c r="D25" s="76"/>
      <c r="E25" s="45" t="s">
        <v>42</v>
      </c>
      <c r="F25" s="42" t="s">
        <v>49</v>
      </c>
      <c r="G25" s="228" t="s">
        <v>362</v>
      </c>
      <c r="H25" s="226"/>
      <c r="I25" s="58" t="s">
        <v>363</v>
      </c>
      <c r="J25" s="42" t="s">
        <v>46</v>
      </c>
      <c r="K25" s="99"/>
      <c r="L25" s="80"/>
      <c r="M25" s="61"/>
      <c r="N25" s="62">
        <v>350.0</v>
      </c>
      <c r="O25" s="51"/>
      <c r="P25" s="83"/>
      <c r="Q25" s="84"/>
      <c r="R25" s="63"/>
      <c r="S25" s="55">
        <v>50.0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2" t="s">
        <v>39</v>
      </c>
      <c r="B26" s="42" t="s">
        <v>40</v>
      </c>
      <c r="C26" s="66"/>
      <c r="D26" s="44" t="s">
        <v>41</v>
      </c>
      <c r="E26" s="45" t="s">
        <v>103</v>
      </c>
      <c r="F26" s="42" t="s">
        <v>213</v>
      </c>
      <c r="G26" s="224" t="s">
        <v>364</v>
      </c>
      <c r="H26" s="226" t="s">
        <v>365</v>
      </c>
      <c r="I26" s="227" t="s">
        <v>366</v>
      </c>
      <c r="J26" s="42" t="s">
        <v>46</v>
      </c>
      <c r="K26" s="99"/>
      <c r="L26" s="50"/>
      <c r="M26" s="61"/>
      <c r="N26" s="62"/>
      <c r="O26" s="51">
        <v>250.0</v>
      </c>
      <c r="P26" s="52"/>
      <c r="Q26" s="53"/>
      <c r="R26" s="63"/>
      <c r="S26" s="55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2" t="s">
        <v>39</v>
      </c>
      <c r="B27" s="42" t="s">
        <v>40</v>
      </c>
      <c r="C27" s="66"/>
      <c r="D27" s="67" t="s">
        <v>367</v>
      </c>
      <c r="E27" s="45" t="s">
        <v>139</v>
      </c>
      <c r="F27" s="42" t="s">
        <v>49</v>
      </c>
      <c r="G27" s="224" t="s">
        <v>368</v>
      </c>
      <c r="H27" s="226" t="s">
        <v>357</v>
      </c>
      <c r="I27" s="227" t="s">
        <v>369</v>
      </c>
      <c r="J27" s="42" t="s">
        <v>46</v>
      </c>
      <c r="K27" s="49">
        <v>350.0</v>
      </c>
      <c r="L27" s="50"/>
      <c r="M27" s="61"/>
      <c r="N27" s="62"/>
      <c r="O27" s="51"/>
      <c r="P27" s="52"/>
      <c r="Q27" s="53"/>
      <c r="R27" s="63"/>
      <c r="S27" s="55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2" t="s">
        <v>39</v>
      </c>
      <c r="B28" s="42" t="s">
        <v>40</v>
      </c>
      <c r="C28" s="43"/>
      <c r="D28" s="111"/>
      <c r="E28" s="45" t="s">
        <v>103</v>
      </c>
      <c r="F28" s="42" t="s">
        <v>43</v>
      </c>
      <c r="G28" s="224" t="s">
        <v>370</v>
      </c>
      <c r="H28" s="226" t="s">
        <v>371</v>
      </c>
      <c r="I28" s="58" t="s">
        <v>372</v>
      </c>
      <c r="J28" s="42" t="s">
        <v>46</v>
      </c>
      <c r="K28" s="49"/>
      <c r="L28" s="50">
        <v>350.0</v>
      </c>
      <c r="M28" s="61"/>
      <c r="N28" s="62"/>
      <c r="O28" s="51"/>
      <c r="P28" s="52"/>
      <c r="Q28" s="53"/>
      <c r="R28" s="63"/>
      <c r="S28" s="55">
        <v>50.0</v>
      </c>
      <c r="T28" s="87" t="s">
        <v>21</v>
      </c>
      <c r="U28" s="101">
        <f>SUM(U11,U17)</f>
        <v>28286</v>
      </c>
      <c r="V28" s="7"/>
      <c r="W28" s="7"/>
      <c r="X28" s="7"/>
      <c r="Y28" s="7"/>
      <c r="Z28" s="7"/>
      <c r="AA28" s="7"/>
      <c r="AB28" s="7"/>
    </row>
    <row r="29">
      <c r="A29" s="42" t="s">
        <v>39</v>
      </c>
      <c r="B29" s="42" t="s">
        <v>137</v>
      </c>
      <c r="C29" s="94"/>
      <c r="D29" s="67" t="s">
        <v>138</v>
      </c>
      <c r="E29" s="45"/>
      <c r="F29" s="42" t="s">
        <v>43</v>
      </c>
      <c r="G29" s="224" t="s">
        <v>373</v>
      </c>
      <c r="H29" s="226"/>
      <c r="I29" s="58" t="s">
        <v>374</v>
      </c>
      <c r="J29" s="42" t="s">
        <v>46</v>
      </c>
      <c r="K29" s="49"/>
      <c r="L29" s="50"/>
      <c r="M29" s="35"/>
      <c r="N29" s="36" t="s">
        <v>143</v>
      </c>
      <c r="O29" s="51"/>
      <c r="P29" s="52"/>
      <c r="Q29" s="53"/>
      <c r="R29" s="54"/>
      <c r="S29" s="55" t="s">
        <v>138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2" t="s">
        <v>39</v>
      </c>
      <c r="B30" s="42" t="s">
        <v>40</v>
      </c>
      <c r="C30" s="43"/>
      <c r="D30" s="67" t="s">
        <v>375</v>
      </c>
      <c r="E30" s="45" t="s">
        <v>139</v>
      </c>
      <c r="F30" s="42" t="s">
        <v>49</v>
      </c>
      <c r="G30" s="234" t="s">
        <v>376</v>
      </c>
      <c r="H30" s="235"/>
      <c r="I30" s="58" t="s">
        <v>377</v>
      </c>
      <c r="J30" s="42" t="s">
        <v>46</v>
      </c>
      <c r="K30" s="49">
        <v>344.0</v>
      </c>
      <c r="L30" s="108"/>
      <c r="M30" s="61"/>
      <c r="N30" s="62"/>
      <c r="O30" s="51"/>
      <c r="P30" s="106"/>
      <c r="Q30" s="120"/>
      <c r="R30" s="63"/>
      <c r="S30" s="55">
        <v>100.0</v>
      </c>
      <c r="V30" s="7"/>
      <c r="W30" s="7"/>
      <c r="X30" s="7"/>
      <c r="Y30" s="7"/>
      <c r="Z30" s="7"/>
      <c r="AA30" s="7"/>
      <c r="AB30" s="7"/>
    </row>
    <row r="31">
      <c r="A31" s="42" t="s">
        <v>39</v>
      </c>
      <c r="B31" s="42" t="s">
        <v>40</v>
      </c>
      <c r="C31" s="107"/>
      <c r="D31" s="44"/>
      <c r="E31" s="45" t="s">
        <v>103</v>
      </c>
      <c r="F31" s="42" t="s">
        <v>43</v>
      </c>
      <c r="G31" s="224" t="s">
        <v>378</v>
      </c>
      <c r="H31" s="226" t="s">
        <v>371</v>
      </c>
      <c r="I31" s="58" t="s">
        <v>372</v>
      </c>
      <c r="J31" s="42" t="s">
        <v>46</v>
      </c>
      <c r="K31" s="49"/>
      <c r="L31" s="80">
        <v>350.0</v>
      </c>
      <c r="M31" s="61"/>
      <c r="N31" s="62"/>
      <c r="O31" s="51"/>
      <c r="P31" s="106"/>
      <c r="Q31" s="120"/>
      <c r="R31" s="63"/>
      <c r="S31" s="45">
        <v>50.0</v>
      </c>
      <c r="V31" s="7"/>
      <c r="W31" s="7"/>
      <c r="X31" s="7"/>
      <c r="Y31" s="7"/>
      <c r="Z31" s="7"/>
      <c r="AA31" s="7"/>
      <c r="AB31" s="7"/>
    </row>
    <row r="32">
      <c r="A32" s="42" t="s">
        <v>39</v>
      </c>
      <c r="B32" s="42" t="s">
        <v>40</v>
      </c>
      <c r="C32" s="43"/>
      <c r="D32" s="109" t="s">
        <v>379</v>
      </c>
      <c r="E32" s="45" t="s">
        <v>65</v>
      </c>
      <c r="F32" s="42" t="s">
        <v>49</v>
      </c>
      <c r="G32" s="228" t="s">
        <v>380</v>
      </c>
      <c r="H32" s="226" t="s">
        <v>381</v>
      </c>
      <c r="I32" s="58" t="s">
        <v>382</v>
      </c>
      <c r="J32" s="42" t="s">
        <v>30</v>
      </c>
      <c r="K32" s="49"/>
      <c r="L32" s="80"/>
      <c r="M32" s="61">
        <v>350.0</v>
      </c>
      <c r="N32" s="82"/>
      <c r="O32" s="51"/>
      <c r="P32" s="83"/>
      <c r="Q32" s="84"/>
      <c r="R32" s="85"/>
      <c r="S32" s="45">
        <v>50.0</v>
      </c>
      <c r="V32" s="7"/>
      <c r="W32" s="7"/>
      <c r="X32" s="7"/>
      <c r="Y32" s="7"/>
      <c r="Z32" s="7"/>
      <c r="AA32" s="7"/>
      <c r="AB32" s="7"/>
    </row>
    <row r="33">
      <c r="A33" s="42" t="s">
        <v>39</v>
      </c>
      <c r="B33" s="42" t="s">
        <v>40</v>
      </c>
      <c r="C33" s="43"/>
      <c r="D33" s="109" t="s">
        <v>383</v>
      </c>
      <c r="E33" s="45" t="s">
        <v>65</v>
      </c>
      <c r="F33" s="42" t="s">
        <v>49</v>
      </c>
      <c r="G33" s="224" t="s">
        <v>384</v>
      </c>
      <c r="H33" s="226" t="s">
        <v>385</v>
      </c>
      <c r="I33" s="226" t="s">
        <v>386</v>
      </c>
      <c r="J33" s="42" t="s">
        <v>30</v>
      </c>
      <c r="K33" s="49"/>
      <c r="L33" s="50">
        <v>600.0</v>
      </c>
      <c r="M33" s="35"/>
      <c r="N33" s="36"/>
      <c r="O33" s="51"/>
      <c r="P33" s="69"/>
      <c r="Q33" s="70"/>
      <c r="R33" s="54"/>
      <c r="S33" s="256">
        <v>600.0</v>
      </c>
      <c r="V33" s="7"/>
      <c r="W33" s="7"/>
      <c r="X33" s="7"/>
      <c r="Y33" s="7"/>
      <c r="Z33" s="7"/>
      <c r="AA33" s="7"/>
      <c r="AB33" s="7"/>
    </row>
    <row r="34">
      <c r="A34" s="42" t="s">
        <v>39</v>
      </c>
      <c r="B34" s="42" t="s">
        <v>40</v>
      </c>
      <c r="C34" s="66"/>
      <c r="D34" s="109"/>
      <c r="E34" s="45" t="s">
        <v>42</v>
      </c>
      <c r="F34" s="42" t="s">
        <v>49</v>
      </c>
      <c r="G34" s="224" t="s">
        <v>387</v>
      </c>
      <c r="H34" s="226" t="s">
        <v>387</v>
      </c>
      <c r="I34" s="226">
        <v>4.195344781E9</v>
      </c>
      <c r="J34" s="42" t="s">
        <v>46</v>
      </c>
      <c r="K34" s="60"/>
      <c r="L34" s="50">
        <v>450.0</v>
      </c>
      <c r="M34" s="61"/>
      <c r="N34" s="62"/>
      <c r="O34" s="51"/>
      <c r="P34" s="52"/>
      <c r="Q34" s="53"/>
      <c r="R34" s="63"/>
      <c r="S34" s="45">
        <v>150.0</v>
      </c>
      <c r="T34" s="7"/>
      <c r="U34" s="7"/>
      <c r="V34" s="7"/>
      <c r="W34" s="7"/>
      <c r="X34" s="7"/>
      <c r="Y34" s="7"/>
      <c r="Z34" s="7"/>
      <c r="AA34" s="7"/>
      <c r="AB34" s="7"/>
    </row>
    <row r="35">
      <c r="A35" s="42" t="s">
        <v>39</v>
      </c>
      <c r="B35" s="42" t="s">
        <v>40</v>
      </c>
      <c r="C35" s="66"/>
      <c r="D35" s="111"/>
      <c r="E35" s="45"/>
      <c r="F35" s="42" t="s">
        <v>49</v>
      </c>
      <c r="G35" s="47" t="s">
        <v>388</v>
      </c>
      <c r="H35" s="225" t="s">
        <v>389</v>
      </c>
      <c r="I35" s="226" t="s">
        <v>390</v>
      </c>
      <c r="J35" s="105"/>
      <c r="K35" s="60"/>
      <c r="L35" s="50"/>
      <c r="M35" s="61"/>
      <c r="N35" s="62"/>
      <c r="O35" s="51">
        <v>294.0</v>
      </c>
      <c r="P35" s="52"/>
      <c r="Q35" s="53"/>
      <c r="R35" s="63"/>
      <c r="S35" s="45">
        <v>50.0</v>
      </c>
      <c r="T35" s="7"/>
      <c r="U35" s="7"/>
      <c r="V35" s="7"/>
      <c r="W35" s="7"/>
      <c r="X35" s="7"/>
      <c r="Y35" s="7"/>
      <c r="Z35" s="7"/>
      <c r="AA35" s="7"/>
      <c r="AB35" s="7"/>
    </row>
    <row r="36">
      <c r="A36" s="42" t="s">
        <v>39</v>
      </c>
      <c r="B36" s="42" t="s">
        <v>40</v>
      </c>
      <c r="C36" s="66"/>
      <c r="D36" s="111"/>
      <c r="E36" s="45" t="s">
        <v>192</v>
      </c>
      <c r="F36" s="42" t="s">
        <v>49</v>
      </c>
      <c r="G36" s="237" t="s">
        <v>391</v>
      </c>
      <c r="H36" s="238"/>
      <c r="I36" s="58" t="s">
        <v>392</v>
      </c>
      <c r="J36" s="42" t="s">
        <v>30</v>
      </c>
      <c r="K36" s="49"/>
      <c r="L36" s="50"/>
      <c r="M36" s="81"/>
      <c r="N36" s="62">
        <v>350.0</v>
      </c>
      <c r="O36" s="51"/>
      <c r="P36" s="52"/>
      <c r="Q36" s="53"/>
      <c r="R36" s="85"/>
      <c r="S36" s="45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2" t="s">
        <v>39</v>
      </c>
      <c r="B37" s="42" t="s">
        <v>40</v>
      </c>
      <c r="C37" s="43"/>
      <c r="D37" s="67"/>
      <c r="E37" s="45" t="s">
        <v>48</v>
      </c>
      <c r="F37" s="42" t="s">
        <v>49</v>
      </c>
      <c r="G37" s="224" t="s">
        <v>393</v>
      </c>
      <c r="H37" s="226"/>
      <c r="I37" s="58" t="s">
        <v>394</v>
      </c>
      <c r="J37" s="42" t="s">
        <v>46</v>
      </c>
      <c r="K37" s="49"/>
      <c r="L37" s="50"/>
      <c r="M37" s="113"/>
      <c r="N37" s="114"/>
      <c r="O37" s="51">
        <v>350.0</v>
      </c>
      <c r="P37" s="52"/>
      <c r="Q37" s="53"/>
      <c r="R37" s="115"/>
      <c r="S37" s="45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2" t="s">
        <v>39</v>
      </c>
      <c r="B38" s="42" t="s">
        <v>40</v>
      </c>
      <c r="C38" s="43"/>
      <c r="D38" s="111"/>
      <c r="E38" s="45" t="s">
        <v>48</v>
      </c>
      <c r="F38" s="42" t="s">
        <v>49</v>
      </c>
      <c r="G38" s="224" t="s">
        <v>395</v>
      </c>
      <c r="H38" s="226"/>
      <c r="I38" s="45" t="s">
        <v>396</v>
      </c>
      <c r="J38" s="42" t="s">
        <v>46</v>
      </c>
      <c r="K38" s="99"/>
      <c r="L38" s="50"/>
      <c r="M38" s="61"/>
      <c r="N38" s="62">
        <v>350.0</v>
      </c>
      <c r="O38" s="51"/>
      <c r="P38" s="52"/>
      <c r="Q38" s="53"/>
      <c r="R38" s="63"/>
      <c r="S38" s="45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2" t="s">
        <v>39</v>
      </c>
      <c r="B39" s="42" t="s">
        <v>40</v>
      </c>
      <c r="C39" s="43"/>
      <c r="D39" s="44" t="s">
        <v>397</v>
      </c>
      <c r="E39" s="45" t="s">
        <v>29</v>
      </c>
      <c r="F39" s="42" t="s">
        <v>49</v>
      </c>
      <c r="G39" s="224" t="s">
        <v>398</v>
      </c>
      <c r="H39" s="226" t="s">
        <v>399</v>
      </c>
      <c r="I39" s="58" t="s">
        <v>400</v>
      </c>
      <c r="J39" s="42" t="s">
        <v>30</v>
      </c>
      <c r="K39" s="49">
        <v>350.0</v>
      </c>
      <c r="L39" s="68"/>
      <c r="M39" s="61"/>
      <c r="N39" s="62"/>
      <c r="O39" s="51"/>
      <c r="P39" s="69"/>
      <c r="Q39" s="70"/>
      <c r="R39" s="63"/>
      <c r="S39" s="45">
        <v>50.0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2" t="s">
        <v>39</v>
      </c>
      <c r="B40" s="42" t="s">
        <v>40</v>
      </c>
      <c r="C40" s="43"/>
      <c r="D40" s="111"/>
      <c r="E40" s="45" t="s">
        <v>80</v>
      </c>
      <c r="F40" s="42" t="s">
        <v>49</v>
      </c>
      <c r="G40" s="224" t="s">
        <v>401</v>
      </c>
      <c r="H40" s="226"/>
      <c r="I40" s="58" t="s">
        <v>402</v>
      </c>
      <c r="J40" s="42" t="s">
        <v>29</v>
      </c>
      <c r="K40" s="49"/>
      <c r="L40" s="50"/>
      <c r="M40" s="61"/>
      <c r="N40" s="62">
        <v>350.0</v>
      </c>
      <c r="O40" s="51"/>
      <c r="P40" s="52"/>
      <c r="Q40" s="53"/>
      <c r="R40" s="63"/>
      <c r="S40" s="45">
        <v>100.0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2" t="s">
        <v>39</v>
      </c>
      <c r="B41" s="42" t="s">
        <v>40</v>
      </c>
      <c r="C41" s="66"/>
      <c r="D41" s="116"/>
      <c r="E41" s="103"/>
      <c r="F41" s="42" t="s">
        <v>403</v>
      </c>
      <c r="G41" s="258" t="s">
        <v>404</v>
      </c>
      <c r="H41" s="239"/>
      <c r="I41" s="42" t="s">
        <v>405</v>
      </c>
      <c r="J41" s="42" t="s">
        <v>29</v>
      </c>
      <c r="K41" s="118"/>
      <c r="L41" s="50"/>
      <c r="M41" s="61"/>
      <c r="N41" s="62"/>
      <c r="O41" s="51"/>
      <c r="P41" s="52">
        <v>1000.0</v>
      </c>
      <c r="Q41" s="53"/>
      <c r="R41" s="63"/>
      <c r="S41" s="265">
        <v>1000.0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2" t="s">
        <v>39</v>
      </c>
      <c r="B42" s="42" t="s">
        <v>40</v>
      </c>
      <c r="C42" s="66"/>
      <c r="D42" s="76"/>
      <c r="E42" s="45" t="s">
        <v>103</v>
      </c>
      <c r="F42" s="42" t="s">
        <v>49</v>
      </c>
      <c r="G42" s="233" t="s">
        <v>406</v>
      </c>
      <c r="H42" s="226"/>
      <c r="I42" s="58" t="s">
        <v>407</v>
      </c>
      <c r="J42" s="42" t="s">
        <v>46</v>
      </c>
      <c r="K42" s="49"/>
      <c r="L42" s="50"/>
      <c r="M42" s="61"/>
      <c r="N42" s="62">
        <v>350.0</v>
      </c>
      <c r="O42" s="51"/>
      <c r="P42" s="52"/>
      <c r="Q42" s="53"/>
      <c r="R42" s="63"/>
      <c r="S42" s="45">
        <v>50.0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2" t="s">
        <v>39</v>
      </c>
      <c r="B43" s="42" t="s">
        <v>40</v>
      </c>
      <c r="C43" s="43"/>
      <c r="D43" s="44" t="s">
        <v>383</v>
      </c>
      <c r="E43" s="103"/>
      <c r="F43" s="42" t="s">
        <v>403</v>
      </c>
      <c r="G43" s="224" t="s">
        <v>408</v>
      </c>
      <c r="H43" s="226" t="s">
        <v>408</v>
      </c>
      <c r="I43" s="58">
        <v>6.581141363E9</v>
      </c>
      <c r="J43" s="42" t="s">
        <v>29</v>
      </c>
      <c r="K43" s="60"/>
      <c r="L43" s="50">
        <v>900.0</v>
      </c>
      <c r="M43" s="61"/>
      <c r="N43" s="62"/>
      <c r="O43" s="51"/>
      <c r="P43" s="52"/>
      <c r="Q43" s="53"/>
      <c r="R43" s="63"/>
      <c r="S43" s="256">
        <v>900.0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2" t="s">
        <v>39</v>
      </c>
      <c r="B44" s="42" t="s">
        <v>40</v>
      </c>
      <c r="C44" s="43"/>
      <c r="D44" s="109" t="s">
        <v>409</v>
      </c>
      <c r="E44" s="45" t="s">
        <v>90</v>
      </c>
      <c r="F44" s="42" t="s">
        <v>49</v>
      </c>
      <c r="G44" s="224" t="s">
        <v>410</v>
      </c>
      <c r="H44" s="226" t="s">
        <v>411</v>
      </c>
      <c r="I44" s="58" t="s">
        <v>412</v>
      </c>
      <c r="J44" s="42" t="s">
        <v>29</v>
      </c>
      <c r="K44" s="49"/>
      <c r="L44" s="50"/>
      <c r="M44" s="61"/>
      <c r="N44" s="62"/>
      <c r="O44" s="51"/>
      <c r="P44" s="52">
        <v>350.0</v>
      </c>
      <c r="Q44" s="53"/>
      <c r="R44" s="63"/>
      <c r="S44" s="45">
        <v>50.0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2" t="s">
        <v>39</v>
      </c>
      <c r="B45" s="42" t="s">
        <v>40</v>
      </c>
      <c r="C45" s="43"/>
      <c r="D45" s="111"/>
      <c r="E45" s="103"/>
      <c r="F45" s="42" t="s">
        <v>413</v>
      </c>
      <c r="G45" s="266" t="s">
        <v>414</v>
      </c>
      <c r="H45" s="240" t="s">
        <v>415</v>
      </c>
      <c r="I45" s="58" t="s">
        <v>416</v>
      </c>
      <c r="J45" s="105"/>
      <c r="K45" s="49"/>
      <c r="L45" s="108"/>
      <c r="M45" s="81"/>
      <c r="N45" s="82"/>
      <c r="O45" s="51"/>
      <c r="P45" s="106"/>
      <c r="Q45" s="84">
        <v>300.0</v>
      </c>
      <c r="R45" s="85"/>
      <c r="S45" s="45">
        <v>50.0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2" t="s">
        <v>39</v>
      </c>
      <c r="B46" s="42" t="s">
        <v>40</v>
      </c>
      <c r="C46" s="66"/>
      <c r="D46" s="111"/>
      <c r="E46" s="103"/>
      <c r="F46" s="42" t="s">
        <v>413</v>
      </c>
      <c r="G46" s="267" t="s">
        <v>417</v>
      </c>
      <c r="H46" s="226" t="s">
        <v>415</v>
      </c>
      <c r="I46" s="226" t="s">
        <v>416</v>
      </c>
      <c r="J46" s="105"/>
      <c r="K46" s="49"/>
      <c r="L46" s="121"/>
      <c r="M46" s="61"/>
      <c r="N46" s="62"/>
      <c r="O46" s="51"/>
      <c r="P46" s="122"/>
      <c r="Q46" s="123">
        <v>300.0</v>
      </c>
      <c r="R46" s="63"/>
      <c r="S46" s="45">
        <v>50.0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2" t="s">
        <v>39</v>
      </c>
      <c r="B47" s="42" t="s">
        <v>40</v>
      </c>
      <c r="C47" s="43"/>
      <c r="D47" s="67" t="s">
        <v>418</v>
      </c>
      <c r="E47" s="45" t="s">
        <v>29</v>
      </c>
      <c r="F47" s="42" t="s">
        <v>49</v>
      </c>
      <c r="G47" s="224" t="s">
        <v>419</v>
      </c>
      <c r="H47" s="226" t="s">
        <v>420</v>
      </c>
      <c r="I47" s="226" t="s">
        <v>421</v>
      </c>
      <c r="J47" s="42" t="s">
        <v>30</v>
      </c>
      <c r="K47" s="49"/>
      <c r="L47" s="121"/>
      <c r="M47" s="35"/>
      <c r="N47" s="36"/>
      <c r="O47" s="51">
        <v>350.0</v>
      </c>
      <c r="P47" s="122"/>
      <c r="Q47" s="123"/>
      <c r="R47" s="54"/>
      <c r="S47" s="45">
        <v>50.0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2" t="s">
        <v>39</v>
      </c>
      <c r="B48" s="42" t="s">
        <v>40</v>
      </c>
      <c r="C48" s="43"/>
      <c r="D48" s="124"/>
      <c r="E48" s="45" t="s">
        <v>29</v>
      </c>
      <c r="F48" s="42" t="s">
        <v>49</v>
      </c>
      <c r="G48" s="224" t="s">
        <v>422</v>
      </c>
      <c r="H48" s="226" t="s">
        <v>423</v>
      </c>
      <c r="I48" s="241" t="s">
        <v>424</v>
      </c>
      <c r="J48" s="42" t="s">
        <v>30</v>
      </c>
      <c r="K48" s="60"/>
      <c r="L48" s="121"/>
      <c r="M48" s="81"/>
      <c r="N48" s="62">
        <v>350.0</v>
      </c>
      <c r="O48" s="51"/>
      <c r="P48" s="122"/>
      <c r="Q48" s="123"/>
      <c r="R48" s="85"/>
      <c r="S48" s="45">
        <v>50.0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2" t="s">
        <v>39</v>
      </c>
      <c r="B49" s="42" t="s">
        <v>40</v>
      </c>
      <c r="C49" s="43"/>
      <c r="D49" s="125"/>
      <c r="E49" s="45" t="s">
        <v>103</v>
      </c>
      <c r="F49" s="42" t="s">
        <v>43</v>
      </c>
      <c r="G49" s="224" t="s">
        <v>425</v>
      </c>
      <c r="H49" s="226"/>
      <c r="I49" s="58" t="s">
        <v>426</v>
      </c>
      <c r="J49" s="42" t="s">
        <v>46</v>
      </c>
      <c r="K49" s="60"/>
      <c r="L49" s="126"/>
      <c r="M49" s="81"/>
      <c r="N49" s="82"/>
      <c r="O49" s="51"/>
      <c r="P49" s="122">
        <v>350.0</v>
      </c>
      <c r="Q49" s="128"/>
      <c r="R49" s="85"/>
      <c r="S49" s="45">
        <v>175.0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2" t="s">
        <v>39</v>
      </c>
      <c r="B50" s="42" t="s">
        <v>96</v>
      </c>
      <c r="C50" s="43"/>
      <c r="D50" s="66"/>
      <c r="E50" s="45" t="s">
        <v>90</v>
      </c>
      <c r="F50" s="42" t="s">
        <v>49</v>
      </c>
      <c r="G50" s="224" t="s">
        <v>427</v>
      </c>
      <c r="H50" s="226"/>
      <c r="I50" s="58" t="s">
        <v>428</v>
      </c>
      <c r="J50" s="42" t="s">
        <v>30</v>
      </c>
      <c r="K50" s="49">
        <v>294.0</v>
      </c>
      <c r="L50" s="121"/>
      <c r="M50" s="61"/>
      <c r="N50" s="62"/>
      <c r="O50" s="51"/>
      <c r="P50" s="122"/>
      <c r="Q50" s="123"/>
      <c r="R50" s="63"/>
      <c r="S50" s="256">
        <v>294.0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2" t="s">
        <v>39</v>
      </c>
      <c r="B51" s="42" t="s">
        <v>96</v>
      </c>
      <c r="C51" s="43"/>
      <c r="D51" s="43"/>
      <c r="E51" s="45" t="s">
        <v>165</v>
      </c>
      <c r="F51" s="42" t="s">
        <v>199</v>
      </c>
      <c r="G51" s="236" t="s">
        <v>429</v>
      </c>
      <c r="H51" s="225"/>
      <c r="I51" s="58" t="s">
        <v>428</v>
      </c>
      <c r="J51" s="42" t="s">
        <v>30</v>
      </c>
      <c r="K51" s="60">
        <v>120.0</v>
      </c>
      <c r="L51" s="121"/>
      <c r="M51" s="81"/>
      <c r="N51" s="82"/>
      <c r="O51" s="51"/>
      <c r="P51" s="122"/>
      <c r="Q51" s="123"/>
      <c r="R51" s="85"/>
      <c r="S51" s="256">
        <v>120.0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2" t="s">
        <v>39</v>
      </c>
      <c r="B52" s="42" t="s">
        <v>96</v>
      </c>
      <c r="C52" s="43"/>
      <c r="D52" s="43"/>
      <c r="E52" s="129" t="s">
        <v>165</v>
      </c>
      <c r="F52" s="42" t="s">
        <v>199</v>
      </c>
      <c r="G52" s="224" t="s">
        <v>430</v>
      </c>
      <c r="H52" s="226"/>
      <c r="I52" s="58" t="s">
        <v>428</v>
      </c>
      <c r="J52" s="42" t="s">
        <v>431</v>
      </c>
      <c r="K52" s="49">
        <v>120.0</v>
      </c>
      <c r="L52" s="121"/>
      <c r="M52" s="61"/>
      <c r="N52" s="62"/>
      <c r="O52" s="51"/>
      <c r="P52" s="122"/>
      <c r="Q52" s="123"/>
      <c r="R52" s="63"/>
      <c r="S52" s="230">
        <v>120.0</v>
      </c>
      <c r="T52" s="7"/>
      <c r="U52" s="7"/>
      <c r="V52" s="7"/>
      <c r="W52" s="7"/>
      <c r="X52" s="7"/>
      <c r="Y52" s="7"/>
      <c r="Z52" s="7"/>
      <c r="AA52" s="7"/>
      <c r="AB52" s="7"/>
    </row>
    <row r="53">
      <c r="A53" s="42" t="s">
        <v>39</v>
      </c>
      <c r="B53" s="42" t="s">
        <v>40</v>
      </c>
      <c r="C53" s="43"/>
      <c r="D53" s="43"/>
      <c r="E53" s="129" t="s">
        <v>139</v>
      </c>
      <c r="F53" s="42" t="s">
        <v>43</v>
      </c>
      <c r="G53" s="268" t="s">
        <v>432</v>
      </c>
      <c r="H53" s="242" t="s">
        <v>433</v>
      </c>
      <c r="I53" s="58" t="s">
        <v>434</v>
      </c>
      <c r="J53" s="42" t="s">
        <v>46</v>
      </c>
      <c r="K53" s="49"/>
      <c r="L53" s="121"/>
      <c r="M53" s="61"/>
      <c r="N53" s="62"/>
      <c r="O53" s="51"/>
      <c r="P53" s="122"/>
      <c r="Q53" s="123">
        <v>250.0</v>
      </c>
      <c r="R53" s="63"/>
      <c r="S53" s="45">
        <v>50.0</v>
      </c>
      <c r="T53" s="7"/>
      <c r="U53" s="7"/>
      <c r="V53" s="7"/>
      <c r="W53" s="7"/>
      <c r="X53" s="7"/>
      <c r="Y53" s="7"/>
      <c r="Z53" s="7"/>
      <c r="AA53" s="7"/>
      <c r="AB53" s="7"/>
    </row>
    <row r="54">
      <c r="A54" s="42" t="s">
        <v>39</v>
      </c>
      <c r="B54" s="42" t="s">
        <v>40</v>
      </c>
      <c r="C54" s="43"/>
      <c r="D54" s="43"/>
      <c r="E54" s="22"/>
      <c r="F54" s="42" t="s">
        <v>403</v>
      </c>
      <c r="G54" s="224" t="s">
        <v>435</v>
      </c>
      <c r="H54" s="226" t="s">
        <v>435</v>
      </c>
      <c r="I54" s="58">
        <v>6.1961176E9</v>
      </c>
      <c r="J54" s="42" t="s">
        <v>29</v>
      </c>
      <c r="K54" s="131"/>
      <c r="L54" s="121">
        <v>1000.0</v>
      </c>
      <c r="M54" s="113"/>
      <c r="N54" s="114"/>
      <c r="O54" s="51"/>
      <c r="P54" s="122"/>
      <c r="Q54" s="123"/>
      <c r="R54" s="115"/>
      <c r="S54" s="256">
        <v>1000.0</v>
      </c>
      <c r="T54" s="7"/>
      <c r="U54" s="7"/>
      <c r="V54" s="7"/>
      <c r="W54" s="7"/>
      <c r="X54" s="7"/>
      <c r="Y54" s="7"/>
      <c r="Z54" s="7"/>
      <c r="AA54" s="7"/>
      <c r="AB54" s="7"/>
    </row>
    <row r="55">
      <c r="A55" s="42" t="s">
        <v>39</v>
      </c>
      <c r="B55" s="42" t="s">
        <v>40</v>
      </c>
      <c r="C55" s="43"/>
      <c r="D55" s="43"/>
      <c r="E55" s="129" t="s">
        <v>58</v>
      </c>
      <c r="F55" s="42" t="s">
        <v>49</v>
      </c>
      <c r="G55" s="224" t="s">
        <v>436</v>
      </c>
      <c r="H55" s="226" t="s">
        <v>437</v>
      </c>
      <c r="I55" s="58" t="s">
        <v>438</v>
      </c>
      <c r="J55" s="42" t="s">
        <v>46</v>
      </c>
      <c r="K55" s="131">
        <v>350.0</v>
      </c>
      <c r="L55" s="121"/>
      <c r="M55" s="113"/>
      <c r="N55" s="114"/>
      <c r="O55" s="51"/>
      <c r="P55" s="122"/>
      <c r="Q55" s="123"/>
      <c r="R55" s="115"/>
      <c r="S55" s="45">
        <v>50.0</v>
      </c>
      <c r="T55" s="7"/>
      <c r="U55" s="7"/>
      <c r="V55" s="7"/>
      <c r="W55" s="7"/>
      <c r="X55" s="7"/>
      <c r="Y55" s="7"/>
      <c r="Z55" s="7"/>
      <c r="AA55" s="7"/>
      <c r="AB55" s="7"/>
    </row>
    <row r="56">
      <c r="A56" s="42" t="s">
        <v>39</v>
      </c>
      <c r="B56" s="42" t="s">
        <v>40</v>
      </c>
      <c r="C56" s="43"/>
      <c r="D56" s="94" t="s">
        <v>439</v>
      </c>
      <c r="E56" s="129" t="s">
        <v>192</v>
      </c>
      <c r="F56" s="42" t="s">
        <v>49</v>
      </c>
      <c r="G56" s="228" t="s">
        <v>440</v>
      </c>
      <c r="H56" s="226" t="s">
        <v>441</v>
      </c>
      <c r="I56" s="58" t="s">
        <v>442</v>
      </c>
      <c r="J56" s="42" t="s">
        <v>30</v>
      </c>
      <c r="K56" s="131"/>
      <c r="L56" s="133"/>
      <c r="M56" s="61">
        <v>350.0</v>
      </c>
      <c r="N56" s="62"/>
      <c r="O56" s="51"/>
      <c r="P56" s="134"/>
      <c r="Q56" s="135"/>
      <c r="R56" s="63"/>
      <c r="S56" s="45">
        <v>50.0</v>
      </c>
      <c r="T56" s="7"/>
      <c r="U56" s="7"/>
      <c r="V56" s="7"/>
      <c r="W56" s="7"/>
      <c r="X56" s="7"/>
      <c r="Y56" s="7"/>
      <c r="Z56" s="7"/>
      <c r="AA56" s="7"/>
      <c r="AB56" s="7"/>
    </row>
    <row r="57">
      <c r="A57" s="42" t="s">
        <v>39</v>
      </c>
      <c r="B57" s="42" t="s">
        <v>40</v>
      </c>
      <c r="C57" s="43"/>
      <c r="D57" s="94" t="s">
        <v>443</v>
      </c>
      <c r="E57" s="129" t="s">
        <v>80</v>
      </c>
      <c r="F57" s="42" t="s">
        <v>49</v>
      </c>
      <c r="G57" s="224" t="s">
        <v>444</v>
      </c>
      <c r="H57" s="226" t="s">
        <v>445</v>
      </c>
      <c r="I57" s="58" t="s">
        <v>446</v>
      </c>
      <c r="J57" s="42" t="s">
        <v>29</v>
      </c>
      <c r="K57" s="131"/>
      <c r="L57" s="121"/>
      <c r="M57" s="61">
        <v>350.0</v>
      </c>
      <c r="N57" s="82"/>
      <c r="O57" s="51"/>
      <c r="P57" s="122"/>
      <c r="Q57" s="123"/>
      <c r="R57" s="85"/>
      <c r="S57" s="45">
        <v>50.0</v>
      </c>
      <c r="T57" s="7"/>
      <c r="U57" s="7"/>
      <c r="V57" s="7"/>
      <c r="W57" s="7"/>
      <c r="X57" s="7"/>
      <c r="Y57" s="7"/>
      <c r="Z57" s="7"/>
      <c r="AA57" s="7"/>
      <c r="AB57" s="7"/>
    </row>
    <row r="58">
      <c r="A58" s="42" t="s">
        <v>39</v>
      </c>
      <c r="B58" s="42" t="s">
        <v>40</v>
      </c>
      <c r="C58" s="66"/>
      <c r="D58" s="94" t="s">
        <v>447</v>
      </c>
      <c r="E58" s="129" t="s">
        <v>165</v>
      </c>
      <c r="F58" s="42" t="s">
        <v>49</v>
      </c>
      <c r="G58" s="224" t="s">
        <v>448</v>
      </c>
      <c r="H58" s="226"/>
      <c r="I58" s="58" t="s">
        <v>449</v>
      </c>
      <c r="J58" s="42" t="s">
        <v>30</v>
      </c>
      <c r="K58" s="131"/>
      <c r="L58" s="121"/>
      <c r="M58" s="81"/>
      <c r="N58" s="62">
        <v>350.0</v>
      </c>
      <c r="O58" s="51"/>
      <c r="P58" s="122"/>
      <c r="Q58" s="123"/>
      <c r="R58" s="85"/>
      <c r="S58" s="45">
        <v>50.0</v>
      </c>
      <c r="T58" s="7"/>
      <c r="U58" s="7"/>
      <c r="V58" s="7"/>
      <c r="W58" s="7"/>
      <c r="X58" s="7"/>
      <c r="Y58" s="7"/>
      <c r="Z58" s="7"/>
      <c r="AA58" s="7"/>
      <c r="AB58" s="7"/>
    </row>
    <row r="59">
      <c r="A59" s="42" t="s">
        <v>39</v>
      </c>
      <c r="B59" s="42" t="s">
        <v>40</v>
      </c>
      <c r="C59" s="43"/>
      <c r="D59" s="94" t="s">
        <v>450</v>
      </c>
      <c r="E59" s="129" t="s">
        <v>53</v>
      </c>
      <c r="F59" s="42" t="s">
        <v>49</v>
      </c>
      <c r="G59" s="224" t="s">
        <v>451</v>
      </c>
      <c r="H59" s="226" t="s">
        <v>265</v>
      </c>
      <c r="I59" s="58" t="s">
        <v>452</v>
      </c>
      <c r="J59" s="42" t="s">
        <v>29</v>
      </c>
      <c r="K59" s="131"/>
      <c r="L59" s="121"/>
      <c r="M59" s="81"/>
      <c r="N59" s="82"/>
      <c r="O59" s="51">
        <v>350.0</v>
      </c>
      <c r="P59" s="122"/>
      <c r="Q59" s="123"/>
      <c r="R59" s="85"/>
      <c r="S59" s="45">
        <v>50.0</v>
      </c>
      <c r="T59" s="7"/>
      <c r="U59" s="7"/>
      <c r="V59" s="7"/>
      <c r="W59" s="7"/>
      <c r="X59" s="7"/>
      <c r="Y59" s="7"/>
      <c r="Z59" s="7"/>
      <c r="AA59" s="7"/>
      <c r="AB59" s="7"/>
    </row>
    <row r="60">
      <c r="A60" s="42" t="s">
        <v>39</v>
      </c>
      <c r="B60" s="42" t="s">
        <v>40</v>
      </c>
      <c r="C60" s="43"/>
      <c r="D60" s="94" t="s">
        <v>453</v>
      </c>
      <c r="E60" s="129" t="s">
        <v>42</v>
      </c>
      <c r="F60" s="42" t="s">
        <v>49</v>
      </c>
      <c r="G60" s="224" t="s">
        <v>454</v>
      </c>
      <c r="H60" s="226"/>
      <c r="I60" s="58" t="s">
        <v>455</v>
      </c>
      <c r="J60" s="42" t="s">
        <v>46</v>
      </c>
      <c r="K60" s="131">
        <v>350.0</v>
      </c>
      <c r="L60" s="121"/>
      <c r="M60" s="81"/>
      <c r="N60" s="82"/>
      <c r="O60" s="51"/>
      <c r="P60" s="122"/>
      <c r="Q60" s="123"/>
      <c r="R60" s="85"/>
      <c r="S60" s="45">
        <v>50.0</v>
      </c>
      <c r="T60" s="7"/>
      <c r="U60" s="7"/>
      <c r="V60" s="7"/>
      <c r="W60" s="7"/>
      <c r="X60" s="7"/>
      <c r="Y60" s="7"/>
      <c r="Z60" s="7"/>
      <c r="AA60" s="7"/>
      <c r="AB60" s="7"/>
    </row>
    <row r="61">
      <c r="A61" s="42" t="s">
        <v>39</v>
      </c>
      <c r="B61" s="42" t="s">
        <v>40</v>
      </c>
      <c r="C61" s="43"/>
      <c r="D61" s="94" t="s">
        <v>41</v>
      </c>
      <c r="E61" s="129" t="s">
        <v>165</v>
      </c>
      <c r="F61" s="42" t="s">
        <v>49</v>
      </c>
      <c r="G61" s="224" t="s">
        <v>456</v>
      </c>
      <c r="H61" s="226"/>
      <c r="I61" s="58" t="s">
        <v>457</v>
      </c>
      <c r="J61" s="42" t="s">
        <v>30</v>
      </c>
      <c r="K61" s="131"/>
      <c r="L61" s="126"/>
      <c r="M61" s="61"/>
      <c r="N61" s="62">
        <v>350.0</v>
      </c>
      <c r="O61" s="51"/>
      <c r="P61" s="127"/>
      <c r="Q61" s="128"/>
      <c r="R61" s="63"/>
      <c r="S61" s="45">
        <v>50.0</v>
      </c>
      <c r="T61" s="7"/>
      <c r="U61" s="7"/>
      <c r="V61" s="7"/>
      <c r="W61" s="7"/>
      <c r="X61" s="7"/>
      <c r="Y61" s="7"/>
      <c r="Z61" s="7"/>
      <c r="AA61" s="7"/>
      <c r="AB61" s="7"/>
    </row>
    <row r="62">
      <c r="A62" s="42" t="s">
        <v>39</v>
      </c>
      <c r="B62" s="42" t="s">
        <v>40</v>
      </c>
      <c r="C62" s="43"/>
      <c r="D62" s="43"/>
      <c r="E62" s="129" t="s">
        <v>165</v>
      </c>
      <c r="F62" s="42" t="s">
        <v>458</v>
      </c>
      <c r="G62" s="224" t="s">
        <v>459</v>
      </c>
      <c r="H62" s="226" t="s">
        <v>460</v>
      </c>
      <c r="I62" s="58" t="s">
        <v>461</v>
      </c>
      <c r="J62" s="42" t="s">
        <v>30</v>
      </c>
      <c r="K62" s="131">
        <v>165.0</v>
      </c>
      <c r="L62" s="126"/>
      <c r="M62" s="81"/>
      <c r="N62" s="82"/>
      <c r="O62" s="51"/>
      <c r="P62" s="127"/>
      <c r="Q62" s="128"/>
      <c r="R62" s="85"/>
      <c r="S62" s="45">
        <v>50.0</v>
      </c>
      <c r="T62" s="7"/>
      <c r="U62" s="7"/>
      <c r="V62" s="7"/>
      <c r="W62" s="7"/>
      <c r="X62" s="7"/>
      <c r="Y62" s="7"/>
      <c r="Z62" s="7"/>
      <c r="AA62" s="7"/>
      <c r="AB62" s="7"/>
    </row>
    <row r="63">
      <c r="A63" s="42" t="s">
        <v>39</v>
      </c>
      <c r="B63" s="42" t="s">
        <v>40</v>
      </c>
      <c r="C63" s="43"/>
      <c r="D63" s="94" t="s">
        <v>462</v>
      </c>
      <c r="E63" s="129" t="s">
        <v>58</v>
      </c>
      <c r="F63" s="42" t="s">
        <v>49</v>
      </c>
      <c r="G63" s="224" t="s">
        <v>463</v>
      </c>
      <c r="H63" s="226" t="s">
        <v>113</v>
      </c>
      <c r="I63" s="58" t="s">
        <v>464</v>
      </c>
      <c r="J63" s="42" t="s">
        <v>46</v>
      </c>
      <c r="K63" s="131">
        <v>400.0</v>
      </c>
      <c r="L63" s="121"/>
      <c r="M63" s="61"/>
      <c r="N63" s="62"/>
      <c r="O63" s="51"/>
      <c r="P63" s="122"/>
      <c r="Q63" s="123"/>
      <c r="R63" s="63"/>
      <c r="S63" s="45">
        <v>50.0</v>
      </c>
      <c r="T63" s="7"/>
      <c r="U63" s="7"/>
      <c r="V63" s="7"/>
      <c r="W63" s="7"/>
      <c r="X63" s="7"/>
      <c r="Y63" s="7"/>
      <c r="Z63" s="7"/>
      <c r="AA63" s="7"/>
      <c r="AB63" s="7"/>
    </row>
    <row r="64">
      <c r="A64" s="42" t="s">
        <v>39</v>
      </c>
      <c r="B64" s="42" t="s">
        <v>40</v>
      </c>
      <c r="C64" s="43"/>
      <c r="D64" s="94" t="s">
        <v>465</v>
      </c>
      <c r="E64" s="129" t="s">
        <v>165</v>
      </c>
      <c r="F64" s="42" t="s">
        <v>199</v>
      </c>
      <c r="G64" s="224" t="s">
        <v>466</v>
      </c>
      <c r="H64" s="226" t="s">
        <v>467</v>
      </c>
      <c r="I64" s="58" t="s">
        <v>468</v>
      </c>
      <c r="J64" s="42" t="s">
        <v>30</v>
      </c>
      <c r="K64" s="132"/>
      <c r="L64" s="121">
        <v>147.0</v>
      </c>
      <c r="M64" s="81"/>
      <c r="N64" s="82"/>
      <c r="O64" s="51"/>
      <c r="P64" s="127"/>
      <c r="Q64" s="128"/>
      <c r="R64" s="85"/>
      <c r="S64" s="45">
        <v>50.0</v>
      </c>
      <c r="T64" s="7"/>
      <c r="U64" s="7"/>
      <c r="V64" s="7"/>
      <c r="W64" s="7"/>
      <c r="X64" s="7"/>
      <c r="Y64" s="7"/>
      <c r="Z64" s="7"/>
      <c r="AA64" s="7"/>
      <c r="AB64" s="7"/>
    </row>
    <row r="65">
      <c r="A65" s="42" t="s">
        <v>39</v>
      </c>
      <c r="B65" s="42" t="s">
        <v>40</v>
      </c>
      <c r="C65" s="43"/>
      <c r="D65" s="43"/>
      <c r="E65" s="129" t="s">
        <v>139</v>
      </c>
      <c r="F65" s="42" t="s">
        <v>49</v>
      </c>
      <c r="G65" s="224" t="s">
        <v>469</v>
      </c>
      <c r="H65" s="226"/>
      <c r="I65" s="58" t="s">
        <v>470</v>
      </c>
      <c r="J65" s="42" t="s">
        <v>46</v>
      </c>
      <c r="K65" s="131"/>
      <c r="L65" s="126"/>
      <c r="M65" s="81"/>
      <c r="N65" s="62">
        <v>250.0</v>
      </c>
      <c r="O65" s="51"/>
      <c r="P65" s="127"/>
      <c r="Q65" s="128"/>
      <c r="R65" s="85"/>
      <c r="S65" s="45">
        <v>50.0</v>
      </c>
      <c r="T65" s="7"/>
      <c r="U65" s="7"/>
      <c r="V65" s="7"/>
      <c r="W65" s="7"/>
      <c r="X65" s="7"/>
      <c r="Y65" s="7"/>
      <c r="Z65" s="7"/>
      <c r="AA65" s="7"/>
      <c r="AB65" s="7"/>
    </row>
    <row r="66">
      <c r="A66" s="42" t="s">
        <v>39</v>
      </c>
      <c r="B66" s="42" t="s">
        <v>40</v>
      </c>
      <c r="C66" s="43"/>
      <c r="D66" s="43"/>
      <c r="E66" s="269" t="s">
        <v>103</v>
      </c>
      <c r="F66" s="42" t="s">
        <v>49</v>
      </c>
      <c r="G66" s="224" t="s">
        <v>471</v>
      </c>
      <c r="H66" s="226" t="s">
        <v>471</v>
      </c>
      <c r="I66" s="58">
        <v>6.599377769E9</v>
      </c>
      <c r="J66" s="42" t="s">
        <v>46</v>
      </c>
      <c r="K66" s="138"/>
      <c r="L66" s="121">
        <v>350.0</v>
      </c>
      <c r="M66" s="61"/>
      <c r="N66" s="62"/>
      <c r="O66" s="51"/>
      <c r="P66" s="122"/>
      <c r="Q66" s="123"/>
      <c r="R66" s="63"/>
      <c r="S66" s="45">
        <v>50.0</v>
      </c>
      <c r="T66" s="7"/>
      <c r="U66" s="7"/>
      <c r="V66" s="7"/>
      <c r="W66" s="7"/>
      <c r="X66" s="7"/>
      <c r="Y66" s="7"/>
      <c r="Z66" s="7"/>
      <c r="AA66" s="7"/>
      <c r="AB66" s="7"/>
    </row>
    <row r="67">
      <c r="A67" s="42" t="s">
        <v>39</v>
      </c>
      <c r="B67" s="42" t="s">
        <v>40</v>
      </c>
      <c r="C67" s="43"/>
      <c r="D67" s="94" t="s">
        <v>472</v>
      </c>
      <c r="E67" s="269" t="s">
        <v>29</v>
      </c>
      <c r="F67" s="42" t="s">
        <v>49</v>
      </c>
      <c r="G67" s="224" t="s">
        <v>473</v>
      </c>
      <c r="H67" s="226" t="s">
        <v>474</v>
      </c>
      <c r="I67" s="58" t="s">
        <v>475</v>
      </c>
      <c r="J67" s="42" t="s">
        <v>30</v>
      </c>
      <c r="K67" s="139"/>
      <c r="L67" s="126"/>
      <c r="M67" s="61">
        <v>197.0</v>
      </c>
      <c r="N67" s="82"/>
      <c r="O67" s="51"/>
      <c r="P67" s="127"/>
      <c r="Q67" s="128"/>
      <c r="R67" s="85"/>
      <c r="S67" s="45">
        <v>50.0</v>
      </c>
      <c r="T67" s="7"/>
      <c r="U67" s="7"/>
      <c r="V67" s="7"/>
      <c r="W67" s="7"/>
      <c r="X67" s="7"/>
      <c r="Y67" s="7"/>
      <c r="Z67" s="7"/>
      <c r="AA67" s="7"/>
      <c r="AB67" s="7"/>
    </row>
    <row r="68">
      <c r="A68" s="42" t="s">
        <v>39</v>
      </c>
      <c r="B68" s="42" t="s">
        <v>40</v>
      </c>
      <c r="C68" s="43"/>
      <c r="D68" s="43"/>
      <c r="E68" s="137"/>
      <c r="F68" s="42" t="s">
        <v>476</v>
      </c>
      <c r="G68" s="224" t="s">
        <v>477</v>
      </c>
      <c r="H68" s="232" t="s">
        <v>478</v>
      </c>
      <c r="I68" s="58">
        <v>9.291804989E9</v>
      </c>
      <c r="J68" s="42" t="s">
        <v>29</v>
      </c>
      <c r="K68" s="131"/>
      <c r="L68" s="133">
        <v>100.0</v>
      </c>
      <c r="M68" s="81"/>
      <c r="N68" s="82"/>
      <c r="O68" s="51"/>
      <c r="P68" s="141"/>
      <c r="Q68" s="142"/>
      <c r="R68" s="85"/>
      <c r="S68" s="230">
        <v>100.0</v>
      </c>
      <c r="T68" s="7"/>
      <c r="U68" s="7"/>
      <c r="V68" s="7"/>
      <c r="W68" s="7"/>
      <c r="X68" s="7"/>
      <c r="Y68" s="7"/>
      <c r="Z68" s="7"/>
      <c r="AA68" s="7"/>
      <c r="AB68" s="7"/>
    </row>
    <row r="69">
      <c r="A69" s="42" t="s">
        <v>39</v>
      </c>
      <c r="B69" s="42" t="s">
        <v>40</v>
      </c>
      <c r="C69" s="43"/>
      <c r="D69" s="94" t="s">
        <v>479</v>
      </c>
      <c r="E69" s="269" t="s">
        <v>42</v>
      </c>
      <c r="F69" s="42" t="s">
        <v>49</v>
      </c>
      <c r="G69" s="224" t="s">
        <v>480</v>
      </c>
      <c r="H69" s="226" t="s">
        <v>481</v>
      </c>
      <c r="I69" s="58" t="s">
        <v>482</v>
      </c>
      <c r="J69" s="42" t="s">
        <v>46</v>
      </c>
      <c r="K69" s="138"/>
      <c r="L69" s="126"/>
      <c r="M69" s="81"/>
      <c r="N69" s="82"/>
      <c r="O69" s="51">
        <v>294.0</v>
      </c>
      <c r="P69" s="127"/>
      <c r="Q69" s="128"/>
      <c r="R69" s="85"/>
      <c r="S69" s="45">
        <v>50.0</v>
      </c>
      <c r="T69" s="7"/>
      <c r="U69" s="7"/>
      <c r="V69" s="7"/>
      <c r="W69" s="7"/>
      <c r="X69" s="7"/>
      <c r="Y69" s="7"/>
      <c r="Z69" s="7"/>
      <c r="AA69" s="7"/>
      <c r="AB69" s="7"/>
    </row>
    <row r="70">
      <c r="A70" s="42" t="s">
        <v>39</v>
      </c>
      <c r="B70" s="42" t="s">
        <v>40</v>
      </c>
      <c r="C70" s="143"/>
      <c r="D70" s="270" t="s">
        <v>483</v>
      </c>
      <c r="E70" s="269" t="s">
        <v>192</v>
      </c>
      <c r="F70" s="42" t="s">
        <v>49</v>
      </c>
      <c r="G70" s="224" t="s">
        <v>484</v>
      </c>
      <c r="H70" s="226" t="s">
        <v>485</v>
      </c>
      <c r="I70" s="58" t="s">
        <v>486</v>
      </c>
      <c r="J70" s="42" t="s">
        <v>30</v>
      </c>
      <c r="K70" s="144"/>
      <c r="L70" s="145"/>
      <c r="M70" s="81"/>
      <c r="N70" s="82"/>
      <c r="O70" s="51">
        <v>294.0</v>
      </c>
      <c r="P70" s="146"/>
      <c r="Q70" s="147"/>
      <c r="R70" s="85"/>
      <c r="S70" s="45">
        <v>50.0</v>
      </c>
      <c r="T70" s="7"/>
      <c r="U70" s="7"/>
      <c r="V70" s="7"/>
      <c r="W70" s="7"/>
      <c r="X70" s="7"/>
      <c r="Y70" s="7"/>
      <c r="Z70" s="7"/>
      <c r="AA70" s="7"/>
      <c r="AB70" s="7"/>
    </row>
    <row r="71">
      <c r="A71" s="42" t="s">
        <v>39</v>
      </c>
      <c r="B71" s="42" t="s">
        <v>40</v>
      </c>
      <c r="C71" s="143"/>
      <c r="D71" s="43"/>
      <c r="E71" s="269" t="s">
        <v>103</v>
      </c>
      <c r="F71" s="42" t="s">
        <v>49</v>
      </c>
      <c r="G71" s="224" t="s">
        <v>487</v>
      </c>
      <c r="H71" s="226" t="s">
        <v>488</v>
      </c>
      <c r="I71" s="58" t="s">
        <v>489</v>
      </c>
      <c r="J71" s="42" t="s">
        <v>46</v>
      </c>
      <c r="K71" s="148"/>
      <c r="L71" s="271">
        <v>350.0</v>
      </c>
      <c r="M71" s="113"/>
      <c r="N71" s="114"/>
      <c r="O71" s="51"/>
      <c r="P71" s="146"/>
      <c r="Q71" s="147"/>
      <c r="R71" s="115"/>
      <c r="S71" s="45">
        <v>50.0</v>
      </c>
      <c r="T71" s="7"/>
      <c r="U71" s="7"/>
      <c r="V71" s="7"/>
      <c r="W71" s="7"/>
      <c r="X71" s="7"/>
      <c r="Y71" s="7"/>
      <c r="Z71" s="7"/>
      <c r="AA71" s="7"/>
      <c r="AB71" s="7"/>
    </row>
    <row r="72">
      <c r="A72" s="42" t="s">
        <v>39</v>
      </c>
      <c r="B72" s="42" t="s">
        <v>40</v>
      </c>
      <c r="C72" s="143"/>
      <c r="D72" s="76"/>
      <c r="E72" s="137"/>
      <c r="F72" s="42" t="s">
        <v>43</v>
      </c>
      <c r="G72" s="224" t="s">
        <v>490</v>
      </c>
      <c r="H72" s="226" t="s">
        <v>488</v>
      </c>
      <c r="I72" s="226" t="s">
        <v>489</v>
      </c>
      <c r="J72" s="42" t="s">
        <v>46</v>
      </c>
      <c r="K72" s="144"/>
      <c r="L72" s="149">
        <v>350.0</v>
      </c>
      <c r="M72" s="81"/>
      <c r="N72" s="82"/>
      <c r="O72" s="51"/>
      <c r="P72" s="150"/>
      <c r="Q72" s="151"/>
      <c r="R72" s="85"/>
      <c r="S72" s="45">
        <v>50.0</v>
      </c>
      <c r="T72" s="7"/>
      <c r="U72" s="7"/>
      <c r="V72" s="7"/>
      <c r="W72" s="7"/>
      <c r="X72" s="7"/>
      <c r="Y72" s="7"/>
      <c r="Z72" s="7"/>
      <c r="AA72" s="7"/>
      <c r="AB72" s="7"/>
    </row>
    <row r="73">
      <c r="A73" s="42" t="s">
        <v>39</v>
      </c>
      <c r="B73" s="42" t="s">
        <v>40</v>
      </c>
      <c r="C73" s="143"/>
      <c r="D73" s="94" t="s">
        <v>41</v>
      </c>
      <c r="E73" s="269" t="s">
        <v>29</v>
      </c>
      <c r="F73" s="42" t="s">
        <v>213</v>
      </c>
      <c r="G73" s="224" t="s">
        <v>491</v>
      </c>
      <c r="H73" s="226" t="s">
        <v>492</v>
      </c>
      <c r="I73" s="226" t="s">
        <v>493</v>
      </c>
      <c r="J73" s="42" t="s">
        <v>30</v>
      </c>
      <c r="K73" s="144"/>
      <c r="L73" s="145"/>
      <c r="M73" s="81"/>
      <c r="N73" s="82"/>
      <c r="O73" s="51">
        <v>250.0</v>
      </c>
      <c r="P73" s="146"/>
      <c r="Q73" s="147"/>
      <c r="R73" s="85"/>
      <c r="S73" s="45">
        <v>50.0</v>
      </c>
      <c r="T73" s="7"/>
      <c r="U73" s="7"/>
      <c r="V73" s="7"/>
      <c r="W73" s="7"/>
      <c r="X73" s="7"/>
      <c r="Y73" s="7"/>
      <c r="Z73" s="7"/>
      <c r="AA73" s="7"/>
      <c r="AB73" s="7"/>
    </row>
    <row r="74">
      <c r="A74" s="42" t="s">
        <v>39</v>
      </c>
      <c r="B74" s="42" t="s">
        <v>40</v>
      </c>
      <c r="C74" s="143"/>
      <c r="D74" s="94" t="s">
        <v>494</v>
      </c>
      <c r="E74" s="269" t="s">
        <v>48</v>
      </c>
      <c r="F74" s="42" t="s">
        <v>49</v>
      </c>
      <c r="G74" s="224" t="s">
        <v>495</v>
      </c>
      <c r="H74" s="226" t="s">
        <v>496</v>
      </c>
      <c r="I74" s="226" t="s">
        <v>497</v>
      </c>
      <c r="J74" s="42" t="s">
        <v>46</v>
      </c>
      <c r="K74" s="148"/>
      <c r="L74" s="145"/>
      <c r="M74" s="61">
        <v>350.0</v>
      </c>
      <c r="N74" s="82"/>
      <c r="O74" s="51"/>
      <c r="P74" s="146"/>
      <c r="Q74" s="147"/>
      <c r="R74" s="85"/>
      <c r="S74" s="45">
        <v>50.0</v>
      </c>
      <c r="T74" s="7"/>
      <c r="U74" s="7"/>
      <c r="V74" s="7"/>
      <c r="W74" s="7"/>
      <c r="X74" s="7"/>
      <c r="Y74" s="7"/>
      <c r="Z74" s="7"/>
      <c r="AA74" s="7"/>
      <c r="AB74" s="7"/>
    </row>
    <row r="75">
      <c r="A75" s="42" t="s">
        <v>39</v>
      </c>
      <c r="B75" s="42" t="s">
        <v>40</v>
      </c>
      <c r="C75" s="143"/>
      <c r="D75" s="94" t="s">
        <v>41</v>
      </c>
      <c r="E75" s="129" t="s">
        <v>42</v>
      </c>
      <c r="F75" s="42" t="s">
        <v>49</v>
      </c>
      <c r="G75" s="224" t="s">
        <v>498</v>
      </c>
      <c r="H75" s="226"/>
      <c r="I75" s="226" t="s">
        <v>499</v>
      </c>
      <c r="J75" s="42" t="s">
        <v>46</v>
      </c>
      <c r="K75" s="148">
        <v>294.0</v>
      </c>
      <c r="L75" s="145"/>
      <c r="M75" s="81"/>
      <c r="N75" s="82"/>
      <c r="O75" s="51"/>
      <c r="P75" s="146"/>
      <c r="Q75" s="147"/>
      <c r="R75" s="85"/>
      <c r="S75" s="45">
        <v>50.0</v>
      </c>
      <c r="T75" s="7"/>
      <c r="U75" s="7"/>
      <c r="V75" s="7"/>
      <c r="W75" s="7"/>
      <c r="X75" s="7"/>
      <c r="Y75" s="7"/>
      <c r="Z75" s="7"/>
      <c r="AA75" s="7"/>
      <c r="AB75" s="7"/>
    </row>
    <row r="76">
      <c r="A76" s="42" t="s">
        <v>39</v>
      </c>
      <c r="B76" s="42" t="s">
        <v>40</v>
      </c>
      <c r="C76" s="143"/>
      <c r="D76" s="43"/>
      <c r="E76" s="129" t="s">
        <v>42</v>
      </c>
      <c r="F76" s="42" t="s">
        <v>49</v>
      </c>
      <c r="G76" s="224" t="s">
        <v>500</v>
      </c>
      <c r="H76" s="226" t="s">
        <v>501</v>
      </c>
      <c r="I76" s="226">
        <v>3.195778587E9</v>
      </c>
      <c r="J76" s="42" t="s">
        <v>46</v>
      </c>
      <c r="K76" s="148"/>
      <c r="L76" s="149">
        <v>294.0</v>
      </c>
      <c r="M76" s="81"/>
      <c r="N76" s="82"/>
      <c r="O76" s="51"/>
      <c r="P76" s="146"/>
      <c r="Q76" s="147"/>
      <c r="R76" s="85"/>
      <c r="S76" s="45">
        <v>50.0</v>
      </c>
      <c r="T76" s="7"/>
      <c r="U76" s="7"/>
      <c r="V76" s="7"/>
      <c r="W76" s="7"/>
      <c r="X76" s="7"/>
      <c r="Y76" s="7"/>
      <c r="Z76" s="7"/>
      <c r="AA76" s="7"/>
      <c r="AB76" s="7"/>
    </row>
    <row r="77">
      <c r="A77" s="42" t="s">
        <v>39</v>
      </c>
      <c r="B77" s="42" t="s">
        <v>40</v>
      </c>
      <c r="C77" s="143"/>
      <c r="D77" s="43"/>
      <c r="E77" s="129" t="s">
        <v>80</v>
      </c>
      <c r="F77" s="42" t="s">
        <v>49</v>
      </c>
      <c r="G77" s="224" t="s">
        <v>502</v>
      </c>
      <c r="H77" s="243"/>
      <c r="I77" s="226" t="s">
        <v>503</v>
      </c>
      <c r="J77" s="42" t="s">
        <v>29</v>
      </c>
      <c r="K77" s="144"/>
      <c r="L77" s="145"/>
      <c r="M77" s="81"/>
      <c r="N77" s="62">
        <v>197.0</v>
      </c>
      <c r="O77" s="51"/>
      <c r="P77" s="146"/>
      <c r="Q77" s="147"/>
      <c r="R77" s="85"/>
      <c r="S77" s="45">
        <v>50.0</v>
      </c>
      <c r="T77" s="7"/>
      <c r="U77" s="7"/>
      <c r="V77" s="7"/>
      <c r="W77" s="7"/>
      <c r="X77" s="7"/>
      <c r="Y77" s="7"/>
      <c r="Z77" s="7"/>
      <c r="AA77" s="7"/>
      <c r="AB77" s="7"/>
    </row>
    <row r="78">
      <c r="A78" s="42" t="s">
        <v>39</v>
      </c>
      <c r="B78" s="42" t="s">
        <v>40</v>
      </c>
      <c r="C78" s="143"/>
      <c r="D78" s="94" t="s">
        <v>41</v>
      </c>
      <c r="E78" s="129" t="s">
        <v>42</v>
      </c>
      <c r="F78" s="42" t="s">
        <v>49</v>
      </c>
      <c r="G78" s="224" t="s">
        <v>504</v>
      </c>
      <c r="H78" s="226" t="s">
        <v>505</v>
      </c>
      <c r="I78" s="226" t="s">
        <v>506</v>
      </c>
      <c r="J78" s="42" t="s">
        <v>46</v>
      </c>
      <c r="K78" s="144"/>
      <c r="L78" s="145"/>
      <c r="M78" s="61">
        <v>350.0</v>
      </c>
      <c r="N78" s="82"/>
      <c r="O78" s="51"/>
      <c r="P78" s="146"/>
      <c r="Q78" s="147"/>
      <c r="R78" s="85"/>
      <c r="S78" s="45">
        <v>50.0</v>
      </c>
      <c r="T78" s="7"/>
      <c r="U78" s="7"/>
      <c r="V78" s="7"/>
      <c r="W78" s="7"/>
      <c r="X78" s="7"/>
      <c r="Y78" s="7"/>
      <c r="Z78" s="7"/>
      <c r="AA78" s="7"/>
      <c r="AB78" s="7"/>
    </row>
    <row r="79">
      <c r="A79" s="42" t="s">
        <v>39</v>
      </c>
      <c r="B79" s="42" t="s">
        <v>40</v>
      </c>
      <c r="C79" s="143"/>
      <c r="D79" s="43"/>
      <c r="E79" s="129" t="s">
        <v>65</v>
      </c>
      <c r="F79" s="42" t="s">
        <v>49</v>
      </c>
      <c r="G79" s="224" t="s">
        <v>507</v>
      </c>
      <c r="H79" s="226" t="s">
        <v>508</v>
      </c>
      <c r="I79" s="226" t="s">
        <v>509</v>
      </c>
      <c r="J79" s="42" t="s">
        <v>30</v>
      </c>
      <c r="K79" s="148">
        <v>350.0</v>
      </c>
      <c r="L79" s="145"/>
      <c r="M79" s="81"/>
      <c r="N79" s="82"/>
      <c r="O79" s="51"/>
      <c r="P79" s="146"/>
      <c r="Q79" s="147"/>
      <c r="R79" s="85"/>
      <c r="S79" s="45">
        <v>50.0</v>
      </c>
      <c r="T79" s="7"/>
      <c r="U79" s="7"/>
      <c r="V79" s="7"/>
      <c r="W79" s="7"/>
      <c r="X79" s="7"/>
      <c r="Y79" s="7"/>
      <c r="Z79" s="7"/>
      <c r="AA79" s="7"/>
      <c r="AB79" s="7"/>
    </row>
    <row r="80">
      <c r="A80" s="42" t="s">
        <v>39</v>
      </c>
      <c r="B80" s="42" t="s">
        <v>40</v>
      </c>
      <c r="C80" s="143"/>
      <c r="D80" s="94" t="s">
        <v>41</v>
      </c>
      <c r="E80" s="129" t="s">
        <v>73</v>
      </c>
      <c r="F80" s="42" t="s">
        <v>49</v>
      </c>
      <c r="G80" s="224" t="s">
        <v>510</v>
      </c>
      <c r="H80" s="226" t="s">
        <v>511</v>
      </c>
      <c r="I80" s="226" t="s">
        <v>512</v>
      </c>
      <c r="J80" s="42" t="s">
        <v>30</v>
      </c>
      <c r="K80" s="156"/>
      <c r="L80" s="157"/>
      <c r="M80" s="61">
        <v>350.0</v>
      </c>
      <c r="N80" s="159"/>
      <c r="O80" s="51"/>
      <c r="P80" s="160"/>
      <c r="Q80" s="161"/>
      <c r="R80" s="162"/>
      <c r="S80" s="45">
        <v>50.0</v>
      </c>
      <c r="T80" s="7"/>
      <c r="U80" s="7"/>
      <c r="V80" s="7"/>
      <c r="W80" s="7"/>
      <c r="X80" s="7"/>
      <c r="Y80" s="7"/>
      <c r="Z80" s="7"/>
      <c r="AA80" s="7"/>
      <c r="AB80" s="7"/>
    </row>
    <row r="81">
      <c r="A81" s="42" t="s">
        <v>39</v>
      </c>
      <c r="B81" s="42" t="s">
        <v>40</v>
      </c>
      <c r="C81" s="143"/>
      <c r="D81" s="43"/>
      <c r="E81" s="129" t="s">
        <v>29</v>
      </c>
      <c r="F81" s="42" t="s">
        <v>49</v>
      </c>
      <c r="G81" s="228" t="s">
        <v>513</v>
      </c>
      <c r="H81" s="226" t="s">
        <v>514</v>
      </c>
      <c r="I81" s="226" t="s">
        <v>515</v>
      </c>
      <c r="J81" s="42" t="s">
        <v>30</v>
      </c>
      <c r="K81" s="156"/>
      <c r="L81" s="157"/>
      <c r="M81" s="158"/>
      <c r="N81" s="159"/>
      <c r="O81" s="51">
        <v>350.0</v>
      </c>
      <c r="P81" s="160"/>
      <c r="Q81" s="161"/>
      <c r="R81" s="162"/>
      <c r="S81" s="45">
        <v>50.0</v>
      </c>
      <c r="T81" s="7"/>
      <c r="U81" s="7"/>
      <c r="V81" s="7"/>
      <c r="W81" s="7"/>
      <c r="X81" s="7"/>
      <c r="Y81" s="7"/>
      <c r="Z81" s="7"/>
      <c r="AA81" s="7"/>
      <c r="AB81" s="7"/>
    </row>
    <row r="82">
      <c r="A82" s="42" t="s">
        <v>39</v>
      </c>
      <c r="B82" s="42" t="s">
        <v>40</v>
      </c>
      <c r="C82" s="143"/>
      <c r="D82" s="43"/>
      <c r="E82" s="22"/>
      <c r="F82" s="42" t="s">
        <v>49</v>
      </c>
      <c r="G82" s="58" t="s">
        <v>516</v>
      </c>
      <c r="H82" s="226" t="s">
        <v>517</v>
      </c>
      <c r="I82" s="226" t="s">
        <v>518</v>
      </c>
      <c r="J82" s="105"/>
      <c r="K82" s="156"/>
      <c r="L82" s="157"/>
      <c r="M82" s="158"/>
      <c r="N82" s="159"/>
      <c r="O82" s="51">
        <v>294.0</v>
      </c>
      <c r="P82" s="160"/>
      <c r="Q82" s="161"/>
      <c r="R82" s="162"/>
      <c r="S82" s="45">
        <v>50.0</v>
      </c>
      <c r="T82" s="7"/>
      <c r="U82" s="7"/>
      <c r="V82" s="7"/>
      <c r="W82" s="7"/>
      <c r="X82" s="7"/>
      <c r="Y82" s="7"/>
      <c r="Z82" s="7"/>
      <c r="AA82" s="7"/>
      <c r="AB82" s="7"/>
    </row>
    <row r="83">
      <c r="A83" s="42" t="s">
        <v>39</v>
      </c>
      <c r="B83" s="42" t="s">
        <v>40</v>
      </c>
      <c r="C83" s="143"/>
      <c r="D83" s="43"/>
      <c r="E83" s="129" t="s">
        <v>65</v>
      </c>
      <c r="F83" s="42" t="s">
        <v>49</v>
      </c>
      <c r="G83" s="224" t="s">
        <v>519</v>
      </c>
      <c r="H83" s="243"/>
      <c r="I83" s="226" t="s">
        <v>520</v>
      </c>
      <c r="J83" s="42" t="s">
        <v>30</v>
      </c>
      <c r="K83" s="163"/>
      <c r="L83" s="164"/>
      <c r="M83" s="165"/>
      <c r="N83" s="272">
        <v>350.0</v>
      </c>
      <c r="O83" s="51"/>
      <c r="P83" s="167"/>
      <c r="Q83" s="168"/>
      <c r="R83" s="169"/>
      <c r="S83" s="45">
        <v>50.0</v>
      </c>
      <c r="T83" s="7"/>
      <c r="U83" s="7"/>
      <c r="V83" s="7"/>
      <c r="W83" s="7"/>
      <c r="X83" s="7"/>
      <c r="Y83" s="7"/>
      <c r="Z83" s="7"/>
      <c r="AA83" s="7"/>
      <c r="AB83" s="7"/>
    </row>
    <row r="84">
      <c r="A84" s="42" t="s">
        <v>39</v>
      </c>
      <c r="B84" s="42" t="s">
        <v>40</v>
      </c>
      <c r="C84" s="143"/>
      <c r="D84" s="94" t="s">
        <v>521</v>
      </c>
      <c r="E84" s="269" t="s">
        <v>29</v>
      </c>
      <c r="F84" s="42" t="s">
        <v>49</v>
      </c>
      <c r="G84" s="228" t="s">
        <v>522</v>
      </c>
      <c r="H84" s="226" t="s">
        <v>523</v>
      </c>
      <c r="I84" s="226" t="s">
        <v>524</v>
      </c>
      <c r="J84" s="42" t="s">
        <v>30</v>
      </c>
      <c r="K84" s="148">
        <v>350.0</v>
      </c>
      <c r="L84" s="157"/>
      <c r="M84" s="170"/>
      <c r="N84" s="171"/>
      <c r="O84" s="51"/>
      <c r="P84" s="160"/>
      <c r="Q84" s="161"/>
      <c r="R84" s="172"/>
      <c r="S84" s="45">
        <v>50.0</v>
      </c>
      <c r="T84" s="7"/>
      <c r="U84" s="7"/>
      <c r="V84" s="7"/>
      <c r="W84" s="7"/>
      <c r="X84" s="7"/>
      <c r="Y84" s="7"/>
      <c r="Z84" s="7"/>
      <c r="AA84" s="7"/>
      <c r="AB84" s="7"/>
    </row>
    <row r="85">
      <c r="A85" s="42" t="s">
        <v>39</v>
      </c>
      <c r="B85" s="42" t="s">
        <v>40</v>
      </c>
      <c r="C85" s="143"/>
      <c r="D85" s="94" t="s">
        <v>525</v>
      </c>
      <c r="E85" s="269" t="s">
        <v>29</v>
      </c>
      <c r="F85" s="42" t="s">
        <v>49</v>
      </c>
      <c r="G85" s="224" t="s">
        <v>526</v>
      </c>
      <c r="H85" s="226" t="s">
        <v>527</v>
      </c>
      <c r="I85" s="226" t="s">
        <v>528</v>
      </c>
      <c r="J85" s="42" t="s">
        <v>30</v>
      </c>
      <c r="K85" s="156"/>
      <c r="L85" s="157"/>
      <c r="M85" s="273">
        <v>350.0</v>
      </c>
      <c r="N85" s="171"/>
      <c r="O85" s="51"/>
      <c r="P85" s="160"/>
      <c r="Q85" s="161"/>
      <c r="R85" s="172"/>
      <c r="S85" s="45">
        <v>50.0</v>
      </c>
      <c r="T85" s="7"/>
      <c r="U85" s="7"/>
      <c r="V85" s="7"/>
      <c r="W85" s="7"/>
      <c r="X85" s="7"/>
      <c r="Y85" s="7"/>
      <c r="Z85" s="7"/>
      <c r="AA85" s="7"/>
      <c r="AB85" s="7"/>
    </row>
    <row r="86">
      <c r="A86" s="42" t="s">
        <v>39</v>
      </c>
      <c r="B86" s="42" t="s">
        <v>40</v>
      </c>
      <c r="C86" s="143"/>
      <c r="D86" s="43"/>
      <c r="E86" s="269" t="s">
        <v>80</v>
      </c>
      <c r="F86" s="42" t="s">
        <v>49</v>
      </c>
      <c r="G86" s="224" t="s">
        <v>529</v>
      </c>
      <c r="H86" s="243"/>
      <c r="I86" s="226" t="s">
        <v>530</v>
      </c>
      <c r="J86" s="42" t="s">
        <v>29</v>
      </c>
      <c r="K86" s="156"/>
      <c r="L86" s="157"/>
      <c r="M86" s="170"/>
      <c r="N86" s="173">
        <v>350.0</v>
      </c>
      <c r="O86" s="51"/>
      <c r="P86" s="160"/>
      <c r="Q86" s="161"/>
      <c r="R86" s="172"/>
      <c r="S86" s="45">
        <v>50.0</v>
      </c>
      <c r="T86" s="7"/>
      <c r="U86" s="7"/>
      <c r="V86" s="7"/>
      <c r="W86" s="7"/>
      <c r="X86" s="7"/>
      <c r="Y86" s="7"/>
      <c r="Z86" s="7"/>
      <c r="AA86" s="7"/>
      <c r="AB86" s="7"/>
    </row>
    <row r="87">
      <c r="A87" s="42" t="s">
        <v>39</v>
      </c>
      <c r="B87" s="42" t="s">
        <v>40</v>
      </c>
      <c r="C87" s="143"/>
      <c r="D87" s="43"/>
      <c r="E87" s="137"/>
      <c r="F87" s="42" t="s">
        <v>49</v>
      </c>
      <c r="G87" s="58" t="s">
        <v>531</v>
      </c>
      <c r="H87" s="226" t="s">
        <v>532</v>
      </c>
      <c r="I87" s="226" t="s">
        <v>533</v>
      </c>
      <c r="J87" s="105"/>
      <c r="K87" s="148">
        <v>350.0</v>
      </c>
      <c r="L87" s="157"/>
      <c r="M87" s="170"/>
      <c r="N87" s="171"/>
      <c r="O87" s="51"/>
      <c r="P87" s="160"/>
      <c r="Q87" s="161"/>
      <c r="R87" s="172"/>
      <c r="S87" s="45">
        <v>50.0</v>
      </c>
      <c r="T87" s="7"/>
      <c r="U87" s="7"/>
      <c r="V87" s="7"/>
      <c r="W87" s="7"/>
      <c r="X87" s="7"/>
      <c r="Y87" s="7"/>
      <c r="Z87" s="7"/>
      <c r="AA87" s="7"/>
      <c r="AB87" s="7"/>
    </row>
    <row r="88">
      <c r="A88" s="42" t="s">
        <v>39</v>
      </c>
      <c r="B88" s="42" t="s">
        <v>40</v>
      </c>
      <c r="C88" s="143"/>
      <c r="D88" s="43"/>
      <c r="E88" s="269" t="s">
        <v>192</v>
      </c>
      <c r="F88" s="42" t="s">
        <v>199</v>
      </c>
      <c r="G88" s="224" t="s">
        <v>534</v>
      </c>
      <c r="H88" s="243"/>
      <c r="I88" s="226" t="s">
        <v>278</v>
      </c>
      <c r="J88" s="42" t="s">
        <v>30</v>
      </c>
      <c r="K88" s="148" t="s">
        <v>279</v>
      </c>
      <c r="L88" s="157"/>
      <c r="M88" s="170"/>
      <c r="N88" s="171"/>
      <c r="O88" s="51"/>
      <c r="P88" s="160"/>
      <c r="Q88" s="161"/>
      <c r="R88" s="172"/>
      <c r="S88" s="45" t="s">
        <v>138</v>
      </c>
      <c r="T88" s="7"/>
      <c r="U88" s="7"/>
      <c r="V88" s="7"/>
      <c r="W88" s="7"/>
      <c r="X88" s="7"/>
      <c r="Y88" s="7"/>
      <c r="Z88" s="7"/>
      <c r="AA88" s="7"/>
      <c r="AB88" s="7"/>
    </row>
    <row r="89">
      <c r="A89" s="105"/>
      <c r="B89" s="42" t="s">
        <v>40</v>
      </c>
      <c r="C89" s="143"/>
      <c r="D89" s="43"/>
      <c r="E89" s="269" t="s">
        <v>165</v>
      </c>
      <c r="F89" s="42" t="s">
        <v>49</v>
      </c>
      <c r="G89" s="224" t="s">
        <v>535</v>
      </c>
      <c r="H89" s="226" t="s">
        <v>536</v>
      </c>
      <c r="I89" s="226" t="s">
        <v>537</v>
      </c>
      <c r="J89" s="42" t="s">
        <v>30</v>
      </c>
      <c r="K89" s="156"/>
      <c r="L89" s="157"/>
      <c r="M89" s="273">
        <v>350.0</v>
      </c>
      <c r="N89" s="171"/>
      <c r="O89" s="51"/>
      <c r="P89" s="160"/>
      <c r="Q89" s="161"/>
      <c r="R89" s="172"/>
      <c r="S89" s="45">
        <v>50.0</v>
      </c>
      <c r="T89" s="7"/>
      <c r="U89" s="7"/>
      <c r="V89" s="7"/>
      <c r="W89" s="7"/>
      <c r="X89" s="7"/>
      <c r="Y89" s="7"/>
      <c r="Z89" s="7"/>
      <c r="AA89" s="7"/>
      <c r="AB89" s="7"/>
    </row>
    <row r="90">
      <c r="A90" s="42" t="s">
        <v>39</v>
      </c>
      <c r="B90" s="42" t="s">
        <v>40</v>
      </c>
      <c r="C90" s="143"/>
      <c r="D90" s="43"/>
      <c r="E90" s="269" t="s">
        <v>42</v>
      </c>
      <c r="F90" s="42" t="s">
        <v>49</v>
      </c>
      <c r="G90" s="228" t="s">
        <v>538</v>
      </c>
      <c r="H90" s="226" t="s">
        <v>539</v>
      </c>
      <c r="I90" s="226" t="s">
        <v>540</v>
      </c>
      <c r="J90" s="42" t="s">
        <v>46</v>
      </c>
      <c r="K90" s="156"/>
      <c r="L90" s="157"/>
      <c r="M90" s="170"/>
      <c r="N90" s="171"/>
      <c r="O90" s="51">
        <v>350.0</v>
      </c>
      <c r="P90" s="160"/>
      <c r="Q90" s="161"/>
      <c r="R90" s="172"/>
      <c r="S90" s="45">
        <v>50.0</v>
      </c>
      <c r="T90" s="7"/>
      <c r="U90" s="7"/>
      <c r="V90" s="7"/>
      <c r="W90" s="7"/>
      <c r="X90" s="7"/>
      <c r="Y90" s="7"/>
      <c r="Z90" s="7"/>
      <c r="AA90" s="7"/>
      <c r="AB90" s="7"/>
    </row>
    <row r="91">
      <c r="A91" s="42" t="s">
        <v>39</v>
      </c>
      <c r="B91" s="42" t="s">
        <v>40</v>
      </c>
      <c r="C91" s="143"/>
      <c r="D91" s="43"/>
      <c r="E91" s="269" t="s">
        <v>42</v>
      </c>
      <c r="F91" s="42" t="s">
        <v>49</v>
      </c>
      <c r="G91" s="224" t="s">
        <v>541</v>
      </c>
      <c r="H91" s="226" t="s">
        <v>542</v>
      </c>
      <c r="I91" s="226" t="s">
        <v>543</v>
      </c>
      <c r="J91" s="42" t="s">
        <v>46</v>
      </c>
      <c r="K91" s="156"/>
      <c r="L91" s="157"/>
      <c r="M91" s="170"/>
      <c r="N91" s="173"/>
      <c r="O91" s="51">
        <v>350.0</v>
      </c>
      <c r="P91" s="160"/>
      <c r="Q91" s="161"/>
      <c r="R91" s="172"/>
      <c r="S91" s="45">
        <v>50.0</v>
      </c>
      <c r="T91" s="7"/>
      <c r="U91" s="7"/>
      <c r="V91" s="7"/>
      <c r="W91" s="7"/>
      <c r="X91" s="7"/>
      <c r="Y91" s="7"/>
      <c r="Z91" s="7"/>
      <c r="AA91" s="7"/>
      <c r="AB91" s="7"/>
    </row>
    <row r="92">
      <c r="A92" s="42" t="s">
        <v>39</v>
      </c>
      <c r="B92" s="42" t="s">
        <v>40</v>
      </c>
      <c r="C92" s="143"/>
      <c r="D92" s="43"/>
      <c r="E92" s="269" t="s">
        <v>65</v>
      </c>
      <c r="F92" s="42" t="s">
        <v>49</v>
      </c>
      <c r="G92" s="224" t="s">
        <v>544</v>
      </c>
      <c r="H92" s="274"/>
      <c r="I92" s="226" t="s">
        <v>545</v>
      </c>
      <c r="J92" s="42" t="s">
        <v>30</v>
      </c>
      <c r="K92" s="156"/>
      <c r="L92" s="157"/>
      <c r="M92" s="170"/>
      <c r="N92" s="173">
        <v>350.0</v>
      </c>
      <c r="O92" s="275"/>
      <c r="P92" s="160"/>
      <c r="Q92" s="161"/>
      <c r="R92" s="172"/>
      <c r="S92" s="55">
        <v>50.0</v>
      </c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74"/>
      <c r="E93" s="175"/>
      <c r="F93" s="4"/>
      <c r="G93" s="176"/>
      <c r="H93" s="276"/>
      <c r="I93" s="245"/>
      <c r="J93" s="4"/>
      <c r="K93" s="179"/>
      <c r="L93" s="179"/>
      <c r="M93" s="179"/>
      <c r="N93" s="179"/>
      <c r="O93" s="180"/>
      <c r="P93" s="180"/>
      <c r="Q93" s="180"/>
      <c r="R93" s="181"/>
      <c r="S93" s="182">
        <f>SUM(S7:S92)</f>
        <v>8469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83"/>
      <c r="E94" s="184"/>
      <c r="F94" s="2"/>
      <c r="G94" s="185"/>
      <c r="H94" s="246"/>
      <c r="I94" s="247"/>
      <c r="J94" s="2"/>
      <c r="K94" s="33" t="s">
        <v>6</v>
      </c>
      <c r="L94" s="188"/>
      <c r="M94" s="188"/>
      <c r="N94" s="188"/>
      <c r="O94" s="189"/>
      <c r="P94" s="189"/>
      <c r="Q94" s="189"/>
      <c r="R94" s="190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191"/>
      <c r="D95" s="16"/>
      <c r="E95" s="192"/>
      <c r="F95" s="193"/>
      <c r="G95" s="176"/>
      <c r="H95" s="5"/>
      <c r="I95" s="5"/>
      <c r="J95" s="2"/>
      <c r="K95" s="96">
        <f>SUM(K7:K91)</f>
        <v>5037</v>
      </c>
      <c r="L95" s="194" t="s">
        <v>22</v>
      </c>
      <c r="O95" s="195" t="s">
        <v>23</v>
      </c>
      <c r="Q95" s="196"/>
      <c r="R95" s="197" t="s">
        <v>24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176"/>
      <c r="H96" s="5"/>
      <c r="I96" s="5"/>
      <c r="J96" s="2"/>
      <c r="K96" s="96">
        <f>SUM(K95*3%)</f>
        <v>151.11</v>
      </c>
      <c r="L96" s="34" t="s">
        <v>7</v>
      </c>
      <c r="M96" s="198"/>
      <c r="N96" s="198"/>
      <c r="O96" s="199"/>
      <c r="P96" s="200"/>
      <c r="Q96" s="196"/>
      <c r="R96" s="201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2"/>
      <c r="L97" s="203">
        <f>SUM(L6:L90)</f>
        <v>5691</v>
      </c>
      <c r="M97" s="35" t="s">
        <v>8</v>
      </c>
      <c r="N97" s="198"/>
      <c r="O97" s="199"/>
      <c r="P97" s="199"/>
      <c r="Q97" s="199"/>
      <c r="R97" s="201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04" t="s">
        <v>25</v>
      </c>
      <c r="H98" s="205">
        <f>SUM(K95,L97,M98,N99)</f>
        <v>20322</v>
      </c>
      <c r="I98" s="5"/>
      <c r="J98" s="2"/>
      <c r="K98" s="7"/>
      <c r="L98" s="76">
        <f>SUM(L97*3%)</f>
        <v>170.73</v>
      </c>
      <c r="M98" s="16">
        <f>SUM(M6:M90)</f>
        <v>4297</v>
      </c>
      <c r="N98" s="36" t="s">
        <v>9</v>
      </c>
      <c r="O98" s="199"/>
      <c r="P98" s="199"/>
      <c r="Q98" s="199"/>
      <c r="R98" s="181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06"/>
      <c r="G99" s="207" t="s">
        <v>26</v>
      </c>
      <c r="H99" s="205">
        <f>SUM(O100,P103,Q104)</f>
        <v>7964</v>
      </c>
      <c r="I99" s="5"/>
      <c r="J99" s="2"/>
      <c r="K99" s="7"/>
      <c r="L99" s="17"/>
      <c r="M99" s="76">
        <f>SUM(M98*2%)</f>
        <v>85.94</v>
      </c>
      <c r="N99" s="16">
        <f>SUM(N6:N92)</f>
        <v>5297</v>
      </c>
      <c r="O99" s="37" t="s">
        <v>10</v>
      </c>
      <c r="P99" s="199"/>
      <c r="Q99" s="199"/>
      <c r="R99" s="208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06"/>
      <c r="G100" s="209" t="s">
        <v>27</v>
      </c>
      <c r="H100" s="205">
        <f>SUM(R105)</f>
        <v>210</v>
      </c>
      <c r="I100" s="5"/>
      <c r="J100" s="2"/>
      <c r="K100" s="7"/>
      <c r="L100" s="2"/>
      <c r="M100" s="2"/>
      <c r="N100" s="76">
        <f>SUM(N99*3%)</f>
        <v>158.91</v>
      </c>
      <c r="O100" s="16">
        <f>SUM(O6:O93)</f>
        <v>4714</v>
      </c>
      <c r="P100" s="199"/>
      <c r="Q100" s="199"/>
      <c r="R100" s="208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4"/>
      <c r="H101" s="5"/>
      <c r="I101" s="5"/>
      <c r="J101" s="2"/>
      <c r="K101" s="7"/>
      <c r="L101" s="2"/>
      <c r="M101" s="2"/>
      <c r="N101" s="2"/>
      <c r="O101" s="76">
        <f>SUM(O100*2%)</f>
        <v>94.28</v>
      </c>
      <c r="P101" s="199"/>
      <c r="Q101" s="199"/>
      <c r="R101" s="208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210" t="s">
        <v>28</v>
      </c>
      <c r="H102" s="248">
        <f>SUM(R13,N19,O24,N25,O26,K27,L28,K30,L31,L34,O37,N38,N42,P49,Q53,K55,K60,K63,N65,L66,O69,L71,L72,M74,K75,L76,M78,O90,O91)</f>
        <v>9490</v>
      </c>
      <c r="I102" s="248">
        <f>SUM(N25,N42,Q53,O90)</f>
        <v>1300</v>
      </c>
      <c r="J102" s="2"/>
      <c r="K102" s="7"/>
      <c r="L102" s="2"/>
      <c r="M102" s="2"/>
      <c r="N102" s="2"/>
      <c r="O102" s="2"/>
      <c r="P102" s="38" t="s">
        <v>11</v>
      </c>
      <c r="Q102" s="199"/>
      <c r="R102" s="208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12" t="s">
        <v>29</v>
      </c>
      <c r="H103" s="277">
        <f>SUM(M7,Q12,K15,R16,O18,P21,O22,K23,N40,P41,L43,P44,L54,M57,O59,L68,N77,N86)</f>
        <v>7581</v>
      </c>
      <c r="I103" s="253">
        <f>SUM(Q12)</f>
        <v>350</v>
      </c>
      <c r="J103" s="2"/>
      <c r="K103" s="7"/>
      <c r="L103" s="2"/>
      <c r="M103" s="2"/>
      <c r="N103" s="2"/>
      <c r="O103" s="2"/>
      <c r="P103" s="16">
        <f>SUM(P6:P90)</f>
        <v>2050</v>
      </c>
      <c r="Q103" s="39" t="s">
        <v>12</v>
      </c>
      <c r="R103" s="208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14" t="s">
        <v>546</v>
      </c>
      <c r="H104" s="277">
        <f>SUM(N10,N11,L14,M20,M32,L33,N36,K39,O47,N48,K50,K51,K52,M56,N58,N61,K62,L64,M67,O70,O73,K79,M80,O81,N83,K84,M85,M89,N92)</f>
        <v>9237</v>
      </c>
      <c r="I104" s="253">
        <f>SUM(L14,M32,M56,O81,K84)</f>
        <v>1850</v>
      </c>
      <c r="J104" s="2"/>
      <c r="K104" s="7"/>
      <c r="L104" s="2"/>
      <c r="M104" s="2"/>
      <c r="N104" s="2"/>
      <c r="O104" s="2"/>
      <c r="P104" s="76">
        <f>SUM(P103*2%)</f>
        <v>41</v>
      </c>
      <c r="Q104" s="16">
        <f>SUM(Q6:Q90)</f>
        <v>1200</v>
      </c>
      <c r="R104" s="215" t="s">
        <v>13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206"/>
      <c r="H105" s="11"/>
      <c r="I105" s="5"/>
      <c r="J105" s="2"/>
      <c r="K105" s="7"/>
      <c r="L105" s="2"/>
      <c r="M105" s="2"/>
      <c r="N105" s="2"/>
      <c r="O105" s="2"/>
      <c r="P105" s="2"/>
      <c r="Q105" s="76">
        <f>SUM(Q104*1%)</f>
        <v>12</v>
      </c>
      <c r="R105" s="96">
        <f>SUM(R7:R93)</f>
        <v>210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216" t="s">
        <v>31</v>
      </c>
      <c r="H106" s="278">
        <f>SUM(Q12,L14,N25,M32,N42,Q53,M56,O81,K84,O90)</f>
        <v>3500</v>
      </c>
      <c r="I106" s="5"/>
      <c r="J106" s="2"/>
      <c r="K106" s="7"/>
      <c r="L106" s="2"/>
      <c r="M106" s="2"/>
      <c r="N106" s="2"/>
      <c r="O106" s="2"/>
      <c r="P106" s="2"/>
      <c r="Q106" s="2"/>
      <c r="R106" s="96">
        <f>SUM(R105*2%)</f>
        <v>4.2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16" t="s">
        <v>32</v>
      </c>
      <c r="H107" s="249">
        <f>SUM(S8,S12,S14,S17,S25,S32,S35,S42,S45,S46,S53,S56,S81,S82,S84,S87,S90)</f>
        <v>900</v>
      </c>
      <c r="I107" s="5"/>
      <c r="J107" s="2"/>
      <c r="K107" s="7"/>
      <c r="L107" s="2"/>
      <c r="M107" s="2"/>
      <c r="N107" s="2"/>
      <c r="O107" s="2"/>
      <c r="P107" s="2"/>
      <c r="Q107" s="2"/>
      <c r="R107" s="16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218" t="s">
        <v>33</v>
      </c>
      <c r="H108" s="249">
        <f>SUM(M8,M17,O35,O82,K87)</f>
        <v>1588</v>
      </c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19"/>
      <c r="D226" s="219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19"/>
      <c r="D227" s="219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19"/>
      <c r="D228" s="219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19"/>
      <c r="D229" s="219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19"/>
      <c r="D230" s="219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19"/>
      <c r="D231" s="219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19"/>
      <c r="D232" s="219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19"/>
      <c r="D233" s="219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19"/>
      <c r="D234" s="219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19"/>
      <c r="D235" s="219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19"/>
      <c r="D236" s="219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19"/>
      <c r="D237" s="219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19"/>
      <c r="D238" s="219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19"/>
      <c r="D239" s="219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19"/>
      <c r="D240" s="219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19"/>
      <c r="D241" s="219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19"/>
      <c r="D242" s="219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19"/>
      <c r="D243" s="219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19"/>
      <c r="D244" s="219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19"/>
      <c r="D245" s="219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19"/>
      <c r="D246" s="219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19"/>
      <c r="D247" s="219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19"/>
      <c r="D248" s="219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19"/>
      <c r="D249" s="219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19"/>
      <c r="D250" s="219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19"/>
      <c r="D251" s="219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19"/>
      <c r="D252" s="219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19"/>
      <c r="D253" s="219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19"/>
      <c r="D254" s="219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19"/>
      <c r="D255" s="219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19"/>
      <c r="D256" s="219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19"/>
      <c r="D257" s="219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19"/>
      <c r="D258" s="219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19"/>
      <c r="D259" s="219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19"/>
      <c r="D260" s="219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19"/>
      <c r="D261" s="219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19"/>
      <c r="D262" s="219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19"/>
      <c r="D263" s="219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19"/>
      <c r="D264" s="219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19"/>
      <c r="D265" s="219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19"/>
      <c r="D266" s="219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19"/>
      <c r="D267" s="219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19"/>
      <c r="D268" s="219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19"/>
      <c r="D269" s="219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19"/>
      <c r="D270" s="219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19"/>
      <c r="D271" s="219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19"/>
      <c r="D272" s="219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19"/>
      <c r="D273" s="219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19"/>
      <c r="D274" s="219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19"/>
      <c r="D275" s="219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19"/>
      <c r="D276" s="219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19"/>
      <c r="D277" s="219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19"/>
      <c r="D278" s="219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19"/>
      <c r="D279" s="219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19"/>
      <c r="D280" s="219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19"/>
      <c r="D281" s="219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19"/>
      <c r="D282" s="219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19"/>
      <c r="D283" s="219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19"/>
      <c r="D284" s="219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19"/>
      <c r="D285" s="219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19"/>
      <c r="D286" s="219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19"/>
      <c r="D287" s="219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19"/>
      <c r="D288" s="219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19"/>
      <c r="D289" s="219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19"/>
      <c r="D290" s="219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19"/>
      <c r="D291" s="219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19"/>
      <c r="D292" s="219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19"/>
      <c r="D293" s="219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19"/>
      <c r="D294" s="219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19"/>
      <c r="D295" s="219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19"/>
      <c r="D296" s="219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19"/>
      <c r="D297" s="219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19"/>
      <c r="D298" s="219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19"/>
      <c r="D299" s="219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19"/>
      <c r="D300" s="219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19"/>
      <c r="D301" s="219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19"/>
      <c r="D302" s="219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19"/>
      <c r="D303" s="219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19"/>
      <c r="D304" s="219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19"/>
      <c r="D305" s="219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19"/>
      <c r="D306" s="219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19"/>
      <c r="D307" s="219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19"/>
      <c r="D308" s="219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19"/>
      <c r="D309" s="219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19"/>
      <c r="D310" s="219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19"/>
      <c r="D311" s="219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19"/>
      <c r="D312" s="219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19"/>
      <c r="D313" s="219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19"/>
      <c r="D314" s="219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19"/>
      <c r="D315" s="219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19"/>
      <c r="D316" s="219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19"/>
      <c r="D317" s="219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19"/>
      <c r="D318" s="219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19"/>
      <c r="D319" s="219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19"/>
      <c r="D320" s="219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19"/>
      <c r="D321" s="219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19"/>
      <c r="D322" s="219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19"/>
      <c r="D323" s="219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19"/>
      <c r="D324" s="219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19"/>
      <c r="D325" s="219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19"/>
      <c r="D326" s="219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19"/>
      <c r="D327" s="219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19"/>
      <c r="D328" s="219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19"/>
      <c r="D329" s="219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19"/>
      <c r="D330" s="219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19"/>
      <c r="D331" s="219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19"/>
      <c r="D332" s="219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19"/>
      <c r="D333" s="219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19"/>
      <c r="D334" s="219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19"/>
      <c r="D335" s="219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19"/>
      <c r="D336" s="219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19"/>
      <c r="D337" s="219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19"/>
      <c r="D338" s="219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19"/>
      <c r="D339" s="219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19"/>
      <c r="D340" s="219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19"/>
      <c r="D341" s="219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19"/>
      <c r="D342" s="219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19"/>
      <c r="D343" s="219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19"/>
      <c r="D344" s="219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19"/>
      <c r="D345" s="219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19"/>
      <c r="D346" s="219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19"/>
      <c r="D347" s="219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19"/>
      <c r="D348" s="219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19"/>
      <c r="D349" s="219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19"/>
      <c r="D350" s="219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19"/>
      <c r="D351" s="219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19"/>
      <c r="D352" s="219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19"/>
      <c r="D353" s="219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19"/>
      <c r="D354" s="219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19"/>
      <c r="D355" s="219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19"/>
      <c r="D356" s="219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19"/>
      <c r="D357" s="219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19"/>
      <c r="D358" s="219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19"/>
      <c r="D359" s="219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19"/>
      <c r="D360" s="219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19"/>
      <c r="D361" s="219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19"/>
      <c r="D362" s="219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19"/>
      <c r="D363" s="219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19"/>
      <c r="D364" s="219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19"/>
      <c r="D365" s="219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19"/>
      <c r="D366" s="219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19"/>
      <c r="D367" s="219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19"/>
      <c r="D368" s="219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19"/>
      <c r="D369" s="219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19"/>
      <c r="D370" s="219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19"/>
      <c r="D371" s="219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19"/>
      <c r="D372" s="219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19"/>
      <c r="D373" s="219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19"/>
      <c r="D374" s="219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19"/>
      <c r="D375" s="219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19"/>
      <c r="D376" s="219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19"/>
      <c r="D377" s="219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19"/>
      <c r="D378" s="219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19"/>
      <c r="D379" s="219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19"/>
      <c r="D380" s="219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19"/>
      <c r="D381" s="219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19"/>
      <c r="D382" s="219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19"/>
      <c r="D383" s="219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19"/>
      <c r="D384" s="219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19"/>
      <c r="D385" s="219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19"/>
      <c r="D386" s="219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19"/>
      <c r="D387" s="219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19"/>
      <c r="D388" s="219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19"/>
      <c r="D389" s="219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19"/>
      <c r="D390" s="219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19"/>
      <c r="D391" s="219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19"/>
      <c r="D392" s="219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19"/>
      <c r="D393" s="219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19"/>
      <c r="D394" s="219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19"/>
      <c r="D395" s="219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19"/>
      <c r="D396" s="219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19"/>
      <c r="D397" s="219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19"/>
      <c r="D398" s="219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19"/>
      <c r="D399" s="219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19"/>
      <c r="D400" s="219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19"/>
      <c r="D401" s="219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19"/>
      <c r="D402" s="219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19"/>
      <c r="D403" s="219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19"/>
      <c r="D404" s="219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19"/>
      <c r="D405" s="219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19"/>
      <c r="D406" s="219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19"/>
      <c r="D407" s="219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19"/>
      <c r="D408" s="219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19"/>
      <c r="D409" s="219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19"/>
      <c r="D410" s="219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19"/>
      <c r="D411" s="219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19"/>
      <c r="D412" s="219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19"/>
      <c r="D413" s="219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19"/>
      <c r="D414" s="219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19"/>
      <c r="D415" s="219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19"/>
      <c r="D416" s="219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19"/>
      <c r="D417" s="219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19"/>
      <c r="D418" s="219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19"/>
      <c r="D419" s="219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19"/>
      <c r="D420" s="219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19"/>
      <c r="D421" s="219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19"/>
      <c r="D422" s="219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19"/>
      <c r="D423" s="219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19"/>
      <c r="D424" s="219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19"/>
      <c r="D425" s="219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19"/>
      <c r="D426" s="219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19"/>
      <c r="D427" s="219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19"/>
      <c r="D428" s="219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19"/>
      <c r="D429" s="219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19"/>
      <c r="D430" s="219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19"/>
      <c r="D431" s="219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19"/>
      <c r="D432" s="219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19"/>
      <c r="D433" s="219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19"/>
      <c r="D434" s="219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19"/>
      <c r="D435" s="219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19"/>
      <c r="D436" s="219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19"/>
      <c r="D437" s="219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19"/>
      <c r="D438" s="219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19"/>
      <c r="D439" s="219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19"/>
      <c r="D440" s="219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19"/>
      <c r="D441" s="219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19"/>
      <c r="D442" s="219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19"/>
      <c r="D443" s="219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19"/>
      <c r="D444" s="219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19"/>
      <c r="D445" s="219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19"/>
      <c r="D446" s="219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19"/>
      <c r="D447" s="219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19"/>
      <c r="D448" s="219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19"/>
      <c r="D449" s="219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19"/>
      <c r="D450" s="219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19"/>
      <c r="D451" s="219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19"/>
      <c r="D452" s="219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19"/>
      <c r="D453" s="219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19"/>
      <c r="D454" s="219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19"/>
      <c r="D455" s="219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19"/>
      <c r="D456" s="219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19"/>
      <c r="D457" s="219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19"/>
      <c r="D458" s="219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19"/>
      <c r="D459" s="219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19"/>
      <c r="D460" s="219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19"/>
      <c r="D461" s="219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19"/>
      <c r="D462" s="219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19"/>
      <c r="D463" s="219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19"/>
      <c r="D464" s="219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19"/>
      <c r="D465" s="219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19"/>
      <c r="D466" s="219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19"/>
      <c r="D467" s="219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19"/>
      <c r="D468" s="219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19"/>
      <c r="D469" s="219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19"/>
      <c r="D470" s="219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19"/>
      <c r="D471" s="219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19"/>
      <c r="D472" s="219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19"/>
      <c r="D473" s="219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19"/>
      <c r="D474" s="219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19"/>
      <c r="D475" s="219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19"/>
      <c r="D476" s="219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19"/>
      <c r="D477" s="219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19"/>
      <c r="D478" s="219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19"/>
      <c r="D479" s="219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19"/>
      <c r="D480" s="219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19"/>
      <c r="D481" s="219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19"/>
      <c r="D482" s="219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19"/>
      <c r="D483" s="219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19"/>
      <c r="D484" s="219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19"/>
      <c r="D485" s="219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19"/>
      <c r="D486" s="219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19"/>
      <c r="D487" s="219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19"/>
      <c r="D488" s="219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19"/>
      <c r="D489" s="219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19"/>
      <c r="D490" s="219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19"/>
      <c r="D491" s="219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19"/>
      <c r="D492" s="219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19"/>
      <c r="D493" s="219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19"/>
      <c r="D494" s="219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19"/>
      <c r="D495" s="219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19"/>
      <c r="D496" s="219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19"/>
      <c r="D497" s="219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19"/>
      <c r="D498" s="219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19"/>
      <c r="D499" s="219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19"/>
      <c r="D500" s="219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19"/>
      <c r="D501" s="219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19"/>
      <c r="D502" s="219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19"/>
      <c r="D503" s="219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19"/>
      <c r="D504" s="219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19"/>
      <c r="D505" s="219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19"/>
      <c r="D506" s="219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19"/>
      <c r="D507" s="219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19"/>
      <c r="D508" s="219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19"/>
      <c r="D509" s="219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19"/>
      <c r="D510" s="219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19"/>
      <c r="D511" s="219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19"/>
      <c r="D512" s="219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19"/>
      <c r="D513" s="219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19"/>
      <c r="D514" s="219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19"/>
      <c r="D515" s="219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19"/>
      <c r="D516" s="219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19"/>
      <c r="D517" s="219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19"/>
      <c r="D518" s="219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19"/>
      <c r="D519" s="219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19"/>
      <c r="D520" s="219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19"/>
      <c r="D521" s="219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19"/>
      <c r="D522" s="219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19"/>
      <c r="D523" s="219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19"/>
      <c r="D524" s="219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19"/>
      <c r="D525" s="219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19"/>
      <c r="D526" s="219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19"/>
      <c r="D527" s="219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19"/>
      <c r="D528" s="219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19"/>
      <c r="D529" s="219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19"/>
      <c r="D530" s="219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19"/>
      <c r="D531" s="219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19"/>
      <c r="D532" s="219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19"/>
      <c r="D533" s="219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19"/>
      <c r="D534" s="219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19"/>
      <c r="D535" s="219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19"/>
      <c r="D536" s="219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19"/>
      <c r="D537" s="219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19"/>
      <c r="D538" s="219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19"/>
      <c r="D539" s="219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19"/>
      <c r="D540" s="219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19"/>
      <c r="D541" s="219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19"/>
      <c r="D542" s="219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19"/>
      <c r="D543" s="219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19"/>
      <c r="D544" s="219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19"/>
      <c r="D545" s="219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19"/>
      <c r="D546" s="219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19"/>
      <c r="D547" s="219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19"/>
      <c r="D548" s="219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19"/>
      <c r="D549" s="219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19"/>
      <c r="D550" s="219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19"/>
      <c r="D551" s="219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19"/>
      <c r="D552" s="219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19"/>
      <c r="D553" s="219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19"/>
      <c r="D554" s="219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19"/>
      <c r="D555" s="219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19"/>
      <c r="D556" s="219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19"/>
      <c r="D557" s="219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19"/>
      <c r="D558" s="219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19"/>
      <c r="D559" s="219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19"/>
      <c r="D560" s="219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19"/>
      <c r="D561" s="219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19"/>
      <c r="D562" s="219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19"/>
      <c r="D563" s="219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19"/>
      <c r="D564" s="219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19"/>
      <c r="D565" s="219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19"/>
      <c r="D566" s="219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19"/>
      <c r="D567" s="219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19"/>
      <c r="D568" s="219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19"/>
      <c r="D569" s="219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19"/>
      <c r="D570" s="219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19"/>
      <c r="D571" s="219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19"/>
      <c r="D572" s="219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19"/>
      <c r="D573" s="219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19"/>
      <c r="D574" s="219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19"/>
      <c r="D575" s="219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19"/>
      <c r="D576" s="219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19"/>
      <c r="D577" s="219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19"/>
      <c r="D578" s="219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19"/>
      <c r="D579" s="219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19"/>
      <c r="D580" s="219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19"/>
      <c r="D581" s="219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19"/>
      <c r="D582" s="219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19"/>
      <c r="D583" s="219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19"/>
      <c r="D584" s="219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19"/>
      <c r="D585" s="219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19"/>
      <c r="D586" s="219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19"/>
      <c r="D587" s="219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19"/>
      <c r="D588" s="219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19"/>
      <c r="D589" s="219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19"/>
      <c r="D590" s="219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19"/>
      <c r="D591" s="219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19"/>
      <c r="D592" s="219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19"/>
      <c r="D593" s="219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19"/>
      <c r="D594" s="219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19"/>
      <c r="D595" s="219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19"/>
      <c r="D596" s="219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19"/>
      <c r="D597" s="219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19"/>
      <c r="D598" s="219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19"/>
      <c r="D599" s="219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19"/>
      <c r="D600" s="219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19"/>
      <c r="D601" s="219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19"/>
      <c r="D602" s="219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19"/>
      <c r="D603" s="219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19"/>
      <c r="D604" s="219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19"/>
      <c r="D605" s="219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19"/>
      <c r="D606" s="219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19"/>
      <c r="D607" s="219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19"/>
      <c r="D608" s="219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19"/>
      <c r="D609" s="219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19"/>
      <c r="D610" s="219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19"/>
      <c r="D611" s="219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19"/>
      <c r="D612" s="219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19"/>
      <c r="D613" s="219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19"/>
      <c r="D614" s="219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19"/>
      <c r="D615" s="219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19"/>
      <c r="D616" s="219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19"/>
      <c r="D617" s="219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19"/>
      <c r="D618" s="219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19"/>
      <c r="D619" s="219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19"/>
      <c r="D620" s="219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19"/>
      <c r="D621" s="219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19"/>
      <c r="D622" s="219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19"/>
      <c r="D623" s="219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19"/>
      <c r="D624" s="219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19"/>
      <c r="D625" s="219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19"/>
      <c r="D626" s="219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19"/>
      <c r="D627" s="219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19"/>
      <c r="D628" s="219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19"/>
      <c r="D629" s="219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19"/>
      <c r="D630" s="219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19"/>
      <c r="D631" s="219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19"/>
      <c r="D632" s="219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19"/>
      <c r="D633" s="219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19"/>
      <c r="D634" s="219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19"/>
      <c r="D635" s="219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19"/>
      <c r="D636" s="219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19"/>
      <c r="D637" s="219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19"/>
      <c r="D638" s="219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19"/>
      <c r="D639" s="219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19"/>
      <c r="D640" s="219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19"/>
      <c r="D641" s="219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19"/>
      <c r="D642" s="219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19"/>
      <c r="D643" s="219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19"/>
      <c r="D644" s="219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19"/>
      <c r="D645" s="219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19"/>
      <c r="D646" s="219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19"/>
      <c r="D647" s="219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19"/>
      <c r="D648" s="219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19"/>
      <c r="D649" s="219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19"/>
      <c r="D650" s="219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19"/>
      <c r="D651" s="219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19"/>
      <c r="D652" s="219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19"/>
      <c r="D653" s="219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19"/>
      <c r="D654" s="219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19"/>
      <c r="D655" s="219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19"/>
      <c r="D656" s="219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19"/>
      <c r="D657" s="219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19"/>
      <c r="D658" s="219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19"/>
      <c r="D659" s="219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19"/>
      <c r="D660" s="219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19"/>
      <c r="D661" s="219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19"/>
      <c r="D662" s="219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19"/>
      <c r="D663" s="219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19"/>
      <c r="D664" s="219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19"/>
      <c r="D665" s="219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19"/>
      <c r="D666" s="219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19"/>
      <c r="D667" s="219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19"/>
      <c r="D668" s="219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19"/>
      <c r="D669" s="219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19"/>
      <c r="D670" s="219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19"/>
      <c r="D671" s="219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19"/>
      <c r="D672" s="219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19"/>
      <c r="D673" s="219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19"/>
      <c r="D674" s="219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19"/>
      <c r="D675" s="219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19"/>
      <c r="D676" s="219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19"/>
      <c r="D677" s="219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19"/>
      <c r="D678" s="219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19"/>
      <c r="D679" s="219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19"/>
      <c r="D680" s="219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19"/>
      <c r="D681" s="219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19"/>
      <c r="D682" s="219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19"/>
      <c r="D683" s="219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19"/>
      <c r="D684" s="219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19"/>
      <c r="D685" s="219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19"/>
      <c r="D686" s="219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19"/>
      <c r="D687" s="219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19"/>
      <c r="D688" s="219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19"/>
      <c r="D689" s="219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19"/>
      <c r="D690" s="219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19"/>
      <c r="D691" s="219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19"/>
      <c r="D692" s="219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19"/>
      <c r="D693" s="219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19"/>
      <c r="D694" s="219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19"/>
      <c r="D695" s="219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19"/>
      <c r="D696" s="219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19"/>
      <c r="D697" s="219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19"/>
      <c r="D698" s="219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19"/>
      <c r="D699" s="219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19"/>
      <c r="D700" s="219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19"/>
      <c r="D701" s="219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19"/>
      <c r="D702" s="219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19"/>
      <c r="D703" s="219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19"/>
      <c r="D704" s="219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19"/>
      <c r="D705" s="219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19"/>
      <c r="D706" s="219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19"/>
      <c r="D707" s="219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19"/>
      <c r="D708" s="219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19"/>
      <c r="D709" s="219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19"/>
      <c r="D710" s="219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19"/>
      <c r="D711" s="219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19"/>
      <c r="D712" s="219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19"/>
      <c r="D713" s="219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19"/>
      <c r="D714" s="219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19"/>
      <c r="D715" s="219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19"/>
      <c r="D716" s="219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19"/>
      <c r="D717" s="219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19"/>
      <c r="D718" s="219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19"/>
      <c r="D719" s="219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19"/>
      <c r="D720" s="219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19"/>
      <c r="D721" s="219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19"/>
      <c r="D722" s="219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19"/>
      <c r="D723" s="219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19"/>
      <c r="D724" s="219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19"/>
      <c r="D725" s="219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19"/>
      <c r="D726" s="219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19"/>
      <c r="D727" s="219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19"/>
      <c r="D728" s="219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19"/>
      <c r="D729" s="219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19"/>
      <c r="D730" s="219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19"/>
      <c r="D731" s="219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19"/>
      <c r="D732" s="219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19"/>
      <c r="D733" s="219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19"/>
      <c r="D734" s="219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19"/>
      <c r="D735" s="219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19"/>
      <c r="D736" s="219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19"/>
      <c r="D737" s="219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19"/>
      <c r="D738" s="219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19"/>
      <c r="D739" s="219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19"/>
      <c r="D740" s="219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19"/>
      <c r="D741" s="219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19"/>
      <c r="D742" s="219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19"/>
      <c r="D743" s="219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19"/>
      <c r="D744" s="219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19"/>
      <c r="D745" s="219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19"/>
      <c r="D746" s="219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19"/>
      <c r="D747" s="219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19"/>
      <c r="D748" s="219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19"/>
      <c r="D749" s="219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19"/>
      <c r="D750" s="219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19"/>
      <c r="D751" s="219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19"/>
      <c r="D752" s="219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19"/>
      <c r="D753" s="219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19"/>
      <c r="D754" s="219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19"/>
      <c r="D755" s="219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19"/>
      <c r="D756" s="219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19"/>
      <c r="D757" s="219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19"/>
      <c r="D758" s="219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19"/>
      <c r="D759" s="219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19"/>
      <c r="D760" s="219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19"/>
      <c r="D761" s="219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19"/>
      <c r="D762" s="219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19"/>
      <c r="D763" s="219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19"/>
      <c r="D764" s="219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19"/>
      <c r="D765" s="219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19"/>
      <c r="D766" s="219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19"/>
      <c r="D767" s="219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19"/>
      <c r="D768" s="219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19"/>
      <c r="D769" s="219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19"/>
      <c r="D770" s="219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19"/>
      <c r="D771" s="219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19"/>
      <c r="D772" s="219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19"/>
      <c r="D773" s="219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19"/>
      <c r="D774" s="219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19"/>
      <c r="D775" s="219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19"/>
      <c r="D776" s="219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19"/>
      <c r="D777" s="219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19"/>
      <c r="D778" s="219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19"/>
      <c r="D779" s="219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19"/>
      <c r="D780" s="219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19"/>
      <c r="D781" s="219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19"/>
      <c r="D782" s="219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19"/>
      <c r="D783" s="219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19"/>
      <c r="D784" s="219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19"/>
      <c r="D785" s="219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19"/>
      <c r="D786" s="219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19"/>
      <c r="D787" s="219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19"/>
      <c r="D788" s="219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19"/>
      <c r="D789" s="219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19"/>
      <c r="D790" s="219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19"/>
      <c r="D791" s="219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19"/>
      <c r="D792" s="219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19"/>
      <c r="D793" s="219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19"/>
      <c r="D794" s="219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19"/>
      <c r="D795" s="219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19"/>
      <c r="D796" s="219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19"/>
      <c r="D797" s="219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19"/>
      <c r="D798" s="219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19"/>
      <c r="D799" s="219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19"/>
      <c r="D800" s="219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19"/>
      <c r="D801" s="219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19"/>
      <c r="D802" s="219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19"/>
      <c r="D803" s="219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19"/>
      <c r="D804" s="219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19"/>
      <c r="D805" s="219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19"/>
      <c r="D806" s="219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19"/>
      <c r="D807" s="219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19"/>
      <c r="D808" s="219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19"/>
      <c r="D809" s="219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19"/>
      <c r="D810" s="219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19"/>
      <c r="D811" s="219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19"/>
      <c r="D812" s="219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19"/>
      <c r="D813" s="219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19"/>
      <c r="D814" s="219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19"/>
      <c r="D815" s="219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19"/>
      <c r="D816" s="219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19"/>
      <c r="D817" s="219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19"/>
      <c r="D818" s="219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19"/>
      <c r="D819" s="219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19"/>
      <c r="D820" s="219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19"/>
      <c r="D821" s="219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19"/>
      <c r="D822" s="219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19"/>
      <c r="D823" s="219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19"/>
      <c r="D824" s="219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19"/>
      <c r="D825" s="219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19"/>
      <c r="D826" s="219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19"/>
      <c r="D827" s="219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19"/>
      <c r="D828" s="219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19"/>
      <c r="D829" s="219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19"/>
      <c r="D830" s="219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19"/>
      <c r="D831" s="219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19"/>
      <c r="D832" s="219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19"/>
      <c r="D833" s="219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19"/>
      <c r="D834" s="219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19"/>
      <c r="D835" s="219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19"/>
      <c r="D836" s="219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19"/>
      <c r="D837" s="219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19"/>
      <c r="D838" s="219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19"/>
      <c r="D839" s="219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19"/>
      <c r="D840" s="219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19"/>
      <c r="D841" s="219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19"/>
      <c r="D842" s="219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19"/>
      <c r="D843" s="219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19"/>
      <c r="D844" s="219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19"/>
      <c r="D845" s="219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19"/>
      <c r="D846" s="219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19"/>
      <c r="D847" s="219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19"/>
      <c r="D848" s="219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19"/>
      <c r="D849" s="219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19"/>
      <c r="D850" s="219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19"/>
      <c r="D851" s="219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19"/>
      <c r="D852" s="219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19"/>
      <c r="D853" s="219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19"/>
      <c r="D854" s="219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19"/>
      <c r="D855" s="219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19"/>
      <c r="D856" s="219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19"/>
      <c r="D857" s="219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19"/>
      <c r="D858" s="219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19"/>
      <c r="D859" s="219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19"/>
      <c r="D860" s="219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19"/>
      <c r="D861" s="219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19"/>
      <c r="D862" s="219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19"/>
      <c r="D863" s="219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19"/>
      <c r="D864" s="219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19"/>
      <c r="D865" s="219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19"/>
      <c r="D866" s="219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19"/>
      <c r="D867" s="219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19"/>
      <c r="D868" s="219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19"/>
      <c r="D869" s="219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19"/>
      <c r="D870" s="219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19"/>
      <c r="D871" s="219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19"/>
      <c r="D872" s="219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19"/>
      <c r="D873" s="219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19"/>
      <c r="D874" s="219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19"/>
      <c r="D875" s="219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19"/>
      <c r="D876" s="219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19"/>
      <c r="D877" s="219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19"/>
      <c r="D878" s="219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19"/>
      <c r="D879" s="219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19"/>
      <c r="D880" s="219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19"/>
      <c r="D881" s="219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19"/>
      <c r="D882" s="219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19"/>
      <c r="D883" s="219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19"/>
      <c r="D884" s="219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19"/>
      <c r="D885" s="219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19"/>
      <c r="D886" s="219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19"/>
      <c r="D887" s="219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19"/>
      <c r="D888" s="219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19"/>
      <c r="D889" s="219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19"/>
      <c r="D890" s="219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19"/>
      <c r="D891" s="219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19"/>
      <c r="D892" s="219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19"/>
      <c r="D893" s="219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19"/>
      <c r="D894" s="219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19"/>
      <c r="D895" s="219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19"/>
      <c r="D896" s="219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19"/>
      <c r="D897" s="219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19"/>
      <c r="D898" s="219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19"/>
      <c r="D899" s="219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19"/>
      <c r="D900" s="219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19"/>
      <c r="D901" s="219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19"/>
      <c r="D902" s="219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19"/>
      <c r="D903" s="219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19"/>
      <c r="D904" s="219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19"/>
      <c r="D905" s="219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19"/>
      <c r="D906" s="219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19"/>
      <c r="D907" s="219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19"/>
      <c r="D908" s="219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19"/>
      <c r="D909" s="219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19"/>
      <c r="D910" s="219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19"/>
      <c r="D911" s="219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19"/>
      <c r="D912" s="219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19"/>
      <c r="D913" s="219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19"/>
      <c r="D914" s="219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19"/>
      <c r="D915" s="219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19"/>
      <c r="D916" s="219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19"/>
      <c r="D917" s="219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19"/>
      <c r="D918" s="219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19"/>
      <c r="D919" s="219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19"/>
      <c r="D920" s="219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19"/>
      <c r="D921" s="219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19"/>
      <c r="D922" s="219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19"/>
      <c r="D923" s="219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19"/>
      <c r="D924" s="219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19"/>
      <c r="D925" s="219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19"/>
      <c r="D926" s="219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19"/>
      <c r="D927" s="219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19"/>
      <c r="D928" s="219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19"/>
      <c r="D929" s="219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19"/>
      <c r="D930" s="219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19"/>
      <c r="D931" s="219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19"/>
      <c r="D932" s="219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19"/>
      <c r="D933" s="219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19"/>
      <c r="D934" s="219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19"/>
      <c r="D935" s="219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19"/>
      <c r="D936" s="219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19"/>
      <c r="D937" s="219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19"/>
      <c r="D938" s="219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19"/>
      <c r="D939" s="219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19"/>
      <c r="D940" s="219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19"/>
      <c r="D941" s="219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19"/>
      <c r="D942" s="219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19"/>
      <c r="D943" s="219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19"/>
      <c r="D944" s="219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19"/>
      <c r="D945" s="219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19"/>
      <c r="D946" s="219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19"/>
      <c r="D947" s="219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19"/>
      <c r="D948" s="219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19"/>
      <c r="D949" s="219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19"/>
      <c r="D950" s="219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19"/>
      <c r="D951" s="219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19"/>
      <c r="D952" s="219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19"/>
      <c r="D953" s="219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19"/>
      <c r="D954" s="219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19"/>
      <c r="D955" s="219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19"/>
      <c r="D956" s="219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19"/>
      <c r="D957" s="219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19"/>
      <c r="D958" s="219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19"/>
      <c r="D959" s="219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19"/>
      <c r="D960" s="219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19"/>
      <c r="D961" s="219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19"/>
      <c r="D962" s="219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19"/>
      <c r="D963" s="219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19"/>
      <c r="D964" s="219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19"/>
      <c r="D965" s="219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19"/>
      <c r="D966" s="219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19"/>
      <c r="D967" s="219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19"/>
      <c r="D968" s="219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19"/>
      <c r="D969" s="219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19"/>
      <c r="D970" s="219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19"/>
      <c r="D971" s="219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19"/>
      <c r="D972" s="219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19"/>
      <c r="D973" s="219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19"/>
      <c r="D974" s="219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19"/>
      <c r="D975" s="219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19"/>
      <c r="D976" s="219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19"/>
      <c r="D977" s="219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19"/>
      <c r="D978" s="219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19"/>
      <c r="D979" s="219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19"/>
      <c r="D980" s="219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19"/>
      <c r="D981" s="219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19"/>
      <c r="D982" s="219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19"/>
      <c r="D983" s="219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19"/>
      <c r="D984" s="219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19"/>
      <c r="D985" s="219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19"/>
      <c r="D986" s="219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19"/>
      <c r="D987" s="219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19"/>
      <c r="D988" s="219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19"/>
      <c r="D989" s="219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19"/>
      <c r="D990" s="219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19"/>
      <c r="D991" s="219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19"/>
      <c r="D992" s="219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19"/>
      <c r="D993" s="219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19"/>
      <c r="D994" s="219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19"/>
      <c r="D995" s="219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19"/>
      <c r="D996" s="219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19"/>
      <c r="D997" s="219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19"/>
      <c r="D998" s="219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19"/>
      <c r="D999" s="219"/>
      <c r="E999" s="2"/>
      <c r="F999" s="2"/>
      <c r="G999" s="220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19"/>
      <c r="D1000" s="219"/>
      <c r="E1000" s="2"/>
      <c r="F1000" s="2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Y1000" s="7"/>
      <c r="Z1000" s="7"/>
      <c r="AA1000" s="7"/>
      <c r="AB1000" s="7"/>
    </row>
    <row r="1001">
      <c r="L1001" s="220"/>
      <c r="M1001" s="220"/>
      <c r="N1001" s="220"/>
      <c r="O1001" s="220"/>
      <c r="P1001" s="220"/>
      <c r="Q1001" s="220"/>
      <c r="R1001" s="220"/>
    </row>
  </sheetData>
  <mergeCells count="6">
    <mergeCell ref="A2:J2"/>
    <mergeCell ref="A3:J3"/>
    <mergeCell ref="K3:R3"/>
    <mergeCell ref="T20:U20"/>
    <mergeCell ref="L95:N95"/>
    <mergeCell ref="O95:P95"/>
  </mergeCells>
  <dataValidations>
    <dataValidation type="list" allowBlank="1" showErrorMessage="1" sqref="B7:B92">
      <formula1>"Pix,Cartão,Pacote ,Pago "</formula1>
    </dataValidation>
    <dataValidation type="list" allowBlank="1" showErrorMessage="1" sqref="A7:A92">
      <formula1>"Nobre,INFLUENZI"</formula1>
    </dataValidation>
    <dataValidation type="list" allowBlank="1" showErrorMessage="1" sqref="E7:E92 E209:F1000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F7:F92">
      <formula1>"White board,Cartoon ,3D ,3D personalizado,3D Premium,VSL,Logo,Post,Influencer Nayara,3D Estatico ,3D Realista,Edição audio,Pov,Flow,Dia dos Pais VSL,Dia dos Pais 3D,Dia dos Pais Influencer,Mascote,locução,Influencer  JOÃO,Gerenciamento"</formula1>
    </dataValidation>
    <dataValidation type="list" allowBlank="1" showErrorMessage="1" sqref="J7:J92">
      <formula1>"Mel,Flavia,Fernanda,Carla,AMANDA"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7.88"/>
    <col customWidth="1" min="6" max="6" width="18.88"/>
    <col customWidth="1" min="7" max="7" width="30.38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 t="s">
        <v>35</v>
      </c>
      <c r="B1" s="2"/>
      <c r="C1" s="3"/>
      <c r="D1" s="3"/>
      <c r="E1" s="2"/>
      <c r="F1" s="2"/>
      <c r="G1" s="4"/>
      <c r="H1" s="279"/>
      <c r="I1" s="4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280"/>
      <c r="I4" s="4"/>
      <c r="J4" s="4"/>
      <c r="K4" s="5"/>
      <c r="L4" s="4"/>
      <c r="M4" s="4"/>
      <c r="N4" s="4"/>
      <c r="O4" s="4"/>
      <c r="P4" s="18"/>
      <c r="Q4" s="4"/>
      <c r="R4" s="4"/>
      <c r="S4" s="19"/>
      <c r="T4" s="20"/>
      <c r="U4" s="21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2"/>
      <c r="F5" s="23"/>
      <c r="G5" s="24"/>
      <c r="H5" s="281"/>
      <c r="I5" s="25"/>
      <c r="J5" s="26"/>
      <c r="K5" s="27"/>
      <c r="L5" s="26"/>
      <c r="M5" s="26"/>
      <c r="N5" s="26"/>
      <c r="O5" s="26"/>
      <c r="P5" s="26"/>
      <c r="Q5" s="26"/>
      <c r="R5" s="23"/>
      <c r="S5" s="28"/>
      <c r="T5" s="7"/>
      <c r="U5" s="7"/>
      <c r="V5" s="7"/>
      <c r="W5" s="7"/>
      <c r="X5" s="7"/>
      <c r="Y5" s="7"/>
      <c r="Z5" s="7"/>
      <c r="AA5" s="7"/>
      <c r="AB5" s="7"/>
    </row>
    <row r="6">
      <c r="A6" s="29" t="s">
        <v>2</v>
      </c>
      <c r="B6" s="29" t="s">
        <v>36</v>
      </c>
      <c r="C6" s="30" t="s">
        <v>0</v>
      </c>
      <c r="D6" s="31" t="s">
        <v>37</v>
      </c>
      <c r="E6" s="32" t="s">
        <v>1</v>
      </c>
      <c r="F6" s="29" t="s">
        <v>38</v>
      </c>
      <c r="G6" s="32" t="s">
        <v>2</v>
      </c>
      <c r="H6" s="282" t="s">
        <v>3</v>
      </c>
      <c r="I6" s="29" t="s">
        <v>4</v>
      </c>
      <c r="J6" s="29" t="s">
        <v>5</v>
      </c>
      <c r="K6" s="33" t="s">
        <v>6</v>
      </c>
      <c r="L6" s="34" t="s">
        <v>7</v>
      </c>
      <c r="M6" s="35" t="s">
        <v>8</v>
      </c>
      <c r="N6" s="36" t="s">
        <v>9</v>
      </c>
      <c r="O6" s="37" t="s">
        <v>10</v>
      </c>
      <c r="P6" s="38" t="s">
        <v>11</v>
      </c>
      <c r="Q6" s="39" t="s">
        <v>12</v>
      </c>
      <c r="R6" s="40" t="s">
        <v>13</v>
      </c>
      <c r="S6" s="34" t="s">
        <v>14</v>
      </c>
      <c r="T6" s="7"/>
      <c r="U6" s="7"/>
      <c r="V6" s="41"/>
      <c r="Y6" s="7"/>
      <c r="Z6" s="7"/>
      <c r="AA6" s="7"/>
      <c r="AB6" s="7"/>
    </row>
    <row r="7">
      <c r="A7" s="42" t="s">
        <v>39</v>
      </c>
      <c r="B7" s="42" t="s">
        <v>40</v>
      </c>
      <c r="C7" s="43"/>
      <c r="D7" s="44"/>
      <c r="E7" s="45" t="s">
        <v>58</v>
      </c>
      <c r="F7" s="42" t="s">
        <v>49</v>
      </c>
      <c r="G7" s="224" t="s">
        <v>547</v>
      </c>
      <c r="H7" s="283" t="s">
        <v>548</v>
      </c>
      <c r="I7" s="48" t="s">
        <v>549</v>
      </c>
      <c r="J7" s="42" t="s">
        <v>46</v>
      </c>
      <c r="K7" s="49"/>
      <c r="L7" s="50"/>
      <c r="M7" s="35"/>
      <c r="N7" s="36">
        <v>650.0</v>
      </c>
      <c r="O7" s="51"/>
      <c r="P7" s="52"/>
      <c r="Q7" s="53"/>
      <c r="R7" s="54"/>
      <c r="S7" s="55">
        <v>100.0</v>
      </c>
      <c r="T7" s="56" t="s">
        <v>6</v>
      </c>
      <c r="U7" s="57">
        <f>SUM(K7:K91)</f>
        <v>6520</v>
      </c>
      <c r="V7" s="7"/>
      <c r="Y7" s="7"/>
      <c r="Z7" s="7"/>
      <c r="AA7" s="7"/>
      <c r="AB7" s="7"/>
    </row>
    <row r="8">
      <c r="A8" s="42" t="s">
        <v>39</v>
      </c>
      <c r="B8" s="42" t="s">
        <v>40</v>
      </c>
      <c r="C8" s="43"/>
      <c r="D8" s="44" t="s">
        <v>41</v>
      </c>
      <c r="E8" s="45" t="s">
        <v>208</v>
      </c>
      <c r="F8" s="42" t="s">
        <v>209</v>
      </c>
      <c r="G8" s="224" t="s">
        <v>550</v>
      </c>
      <c r="H8" s="284" t="s">
        <v>551</v>
      </c>
      <c r="I8" s="59" t="s">
        <v>552</v>
      </c>
      <c r="J8" s="42" t="s">
        <v>46</v>
      </c>
      <c r="K8" s="60">
        <v>500.0</v>
      </c>
      <c r="L8" s="50"/>
      <c r="M8" s="61"/>
      <c r="N8" s="62"/>
      <c r="O8" s="51"/>
      <c r="P8" s="52"/>
      <c r="Q8" s="53"/>
      <c r="R8" s="63"/>
      <c r="S8" s="55">
        <v>250.0</v>
      </c>
      <c r="T8" s="56" t="s">
        <v>7</v>
      </c>
      <c r="U8" s="57">
        <f>SUM(L96)</f>
        <v>2900</v>
      </c>
      <c r="V8" s="7"/>
      <c r="Y8" s="7"/>
      <c r="Z8" s="7"/>
      <c r="AA8" s="7"/>
      <c r="AB8" s="7"/>
    </row>
    <row r="9">
      <c r="A9" s="42" t="s">
        <v>39</v>
      </c>
      <c r="B9" s="42" t="s">
        <v>40</v>
      </c>
      <c r="C9" s="64"/>
      <c r="D9" s="44" t="s">
        <v>553</v>
      </c>
      <c r="E9" s="45" t="s">
        <v>80</v>
      </c>
      <c r="F9" s="42" t="s">
        <v>49</v>
      </c>
      <c r="G9" s="224" t="s">
        <v>554</v>
      </c>
      <c r="H9" s="284" t="s">
        <v>126</v>
      </c>
      <c r="I9" s="65" t="s">
        <v>555</v>
      </c>
      <c r="J9" s="42" t="s">
        <v>29</v>
      </c>
      <c r="K9" s="60">
        <v>350.0</v>
      </c>
      <c r="L9" s="50"/>
      <c r="M9" s="61"/>
      <c r="N9" s="62"/>
      <c r="O9" s="51"/>
      <c r="P9" s="52"/>
      <c r="Q9" s="53"/>
      <c r="R9" s="63"/>
      <c r="S9" s="55">
        <v>50.0</v>
      </c>
      <c r="T9" s="56" t="s">
        <v>8</v>
      </c>
      <c r="U9" s="57">
        <f>SUM(M97)</f>
        <v>1400</v>
      </c>
      <c r="V9" s="7"/>
      <c r="Y9" s="7"/>
      <c r="Z9" s="7"/>
      <c r="AA9" s="7"/>
      <c r="AB9" s="7"/>
    </row>
    <row r="10" ht="16.5" customHeight="1">
      <c r="A10" s="42" t="s">
        <v>39</v>
      </c>
      <c r="B10" s="42" t="s">
        <v>40</v>
      </c>
      <c r="C10" s="66"/>
      <c r="D10" s="111"/>
      <c r="E10" s="45" t="s">
        <v>53</v>
      </c>
      <c r="F10" s="42" t="s">
        <v>49</v>
      </c>
      <c r="G10" s="224" t="s">
        <v>556</v>
      </c>
      <c r="H10" s="283"/>
      <c r="I10" s="48" t="s">
        <v>557</v>
      </c>
      <c r="J10" s="42" t="s">
        <v>29</v>
      </c>
      <c r="K10" s="49"/>
      <c r="L10" s="68"/>
      <c r="M10" s="35"/>
      <c r="N10" s="36">
        <v>350.0</v>
      </c>
      <c r="O10" s="51"/>
      <c r="P10" s="69"/>
      <c r="Q10" s="70"/>
      <c r="R10" s="54"/>
      <c r="S10" s="55">
        <v>50.0</v>
      </c>
      <c r="T10" s="71" t="s">
        <v>9</v>
      </c>
      <c r="U10" s="57">
        <f>SUM(N98)</f>
        <v>3250</v>
      </c>
      <c r="V10" s="7"/>
      <c r="W10" s="7"/>
      <c r="X10" s="7"/>
      <c r="Y10" s="7"/>
      <c r="Z10" s="7"/>
      <c r="AA10" s="7"/>
      <c r="AB10" s="7"/>
    </row>
    <row r="11">
      <c r="A11" s="42" t="s">
        <v>39</v>
      </c>
      <c r="B11" s="42" t="s">
        <v>40</v>
      </c>
      <c r="C11" s="43"/>
      <c r="D11" s="76"/>
      <c r="E11" s="45"/>
      <c r="F11" s="42"/>
      <c r="G11" s="224" t="s">
        <v>558</v>
      </c>
      <c r="H11" s="283"/>
      <c r="I11" s="59" t="s">
        <v>241</v>
      </c>
      <c r="J11" s="42" t="s">
        <v>29</v>
      </c>
      <c r="K11" s="49"/>
      <c r="L11" s="50"/>
      <c r="M11" s="35"/>
      <c r="N11" s="36"/>
      <c r="O11" s="51"/>
      <c r="P11" s="52"/>
      <c r="Q11" s="53"/>
      <c r="R11" s="54">
        <v>70.0</v>
      </c>
      <c r="S11" s="230">
        <v>70.0</v>
      </c>
      <c r="T11" s="72" t="s">
        <v>15</v>
      </c>
      <c r="U11" s="73">
        <f>SUM(U7:U10)</f>
        <v>14070</v>
      </c>
      <c r="V11" s="7"/>
      <c r="Y11" s="7"/>
      <c r="Z11" s="7"/>
      <c r="AA11" s="7"/>
      <c r="AB11" s="7"/>
    </row>
    <row r="12">
      <c r="A12" s="42" t="s">
        <v>39</v>
      </c>
      <c r="B12" s="42" t="s">
        <v>40</v>
      </c>
      <c r="C12" s="43"/>
      <c r="D12" s="44"/>
      <c r="E12" s="45" t="s">
        <v>42</v>
      </c>
      <c r="F12" s="42" t="s">
        <v>49</v>
      </c>
      <c r="G12" s="224" t="s">
        <v>559</v>
      </c>
      <c r="H12" s="283" t="s">
        <v>560</v>
      </c>
      <c r="I12" s="65" t="s">
        <v>561</v>
      </c>
      <c r="J12" s="42" t="s">
        <v>46</v>
      </c>
      <c r="K12" s="49"/>
      <c r="L12" s="50"/>
      <c r="M12" s="61"/>
      <c r="N12" s="62"/>
      <c r="O12" s="51"/>
      <c r="P12" s="52">
        <v>350.0</v>
      </c>
      <c r="Q12" s="53"/>
      <c r="R12" s="63"/>
      <c r="S12" s="55">
        <v>50.0</v>
      </c>
      <c r="V12" s="7"/>
      <c r="W12" s="7"/>
      <c r="X12" s="7"/>
      <c r="Y12" s="7"/>
      <c r="Z12" s="7"/>
      <c r="AA12" s="7"/>
      <c r="AB12" s="7"/>
    </row>
    <row r="13">
      <c r="A13" s="42" t="s">
        <v>39</v>
      </c>
      <c r="B13" s="42" t="s">
        <v>40</v>
      </c>
      <c r="C13" s="43"/>
      <c r="D13" s="44" t="s">
        <v>562</v>
      </c>
      <c r="E13" s="45" t="s">
        <v>58</v>
      </c>
      <c r="F13" s="42" t="s">
        <v>49</v>
      </c>
      <c r="G13" s="224" t="s">
        <v>563</v>
      </c>
      <c r="H13" s="284" t="s">
        <v>564</v>
      </c>
      <c r="I13" s="48" t="s">
        <v>565</v>
      </c>
      <c r="J13" s="42" t="s">
        <v>46</v>
      </c>
      <c r="K13" s="49">
        <v>350.0</v>
      </c>
      <c r="L13" s="50"/>
      <c r="M13" s="61"/>
      <c r="N13" s="62"/>
      <c r="O13" s="51"/>
      <c r="P13" s="52"/>
      <c r="Q13" s="53"/>
      <c r="R13" s="63"/>
      <c r="S13" s="55">
        <v>50.0</v>
      </c>
      <c r="V13" s="7"/>
      <c r="W13" s="7"/>
      <c r="X13" s="7"/>
      <c r="Y13" s="7"/>
      <c r="Z13" s="7"/>
      <c r="AA13" s="7"/>
      <c r="AB13" s="7"/>
    </row>
    <row r="14">
      <c r="A14" s="42" t="s">
        <v>39</v>
      </c>
      <c r="B14" s="42" t="s">
        <v>40</v>
      </c>
      <c r="C14" s="66"/>
      <c r="D14" s="44" t="s">
        <v>566</v>
      </c>
      <c r="E14" s="45" t="s">
        <v>53</v>
      </c>
      <c r="F14" s="42" t="s">
        <v>49</v>
      </c>
      <c r="G14" s="224" t="s">
        <v>567</v>
      </c>
      <c r="H14" s="284" t="s">
        <v>568</v>
      </c>
      <c r="I14" s="48" t="s">
        <v>569</v>
      </c>
      <c r="J14" s="42" t="s">
        <v>29</v>
      </c>
      <c r="K14" s="49">
        <v>294.0</v>
      </c>
      <c r="L14" s="50"/>
      <c r="M14" s="35"/>
      <c r="N14" s="36"/>
      <c r="O14" s="51"/>
      <c r="P14" s="52"/>
      <c r="Q14" s="53"/>
      <c r="R14" s="54"/>
      <c r="S14" s="55">
        <v>150.0</v>
      </c>
      <c r="V14" s="7"/>
      <c r="W14" s="7"/>
      <c r="X14" s="7"/>
      <c r="Y14" s="7"/>
      <c r="Z14" s="7"/>
      <c r="AA14" s="7"/>
      <c r="AB14" s="7"/>
    </row>
    <row r="15">
      <c r="A15" s="42" t="s">
        <v>39</v>
      </c>
      <c r="B15" s="42" t="s">
        <v>40</v>
      </c>
      <c r="C15" s="66"/>
      <c r="D15" s="44" t="s">
        <v>570</v>
      </c>
      <c r="E15" s="45" t="s">
        <v>103</v>
      </c>
      <c r="F15" s="42" t="s">
        <v>49</v>
      </c>
      <c r="G15" s="285" t="s">
        <v>571</v>
      </c>
      <c r="H15" s="286" t="s">
        <v>201</v>
      </c>
      <c r="I15" s="59" t="s">
        <v>572</v>
      </c>
      <c r="J15" s="42" t="s">
        <v>46</v>
      </c>
      <c r="K15" s="49">
        <v>350.0</v>
      </c>
      <c r="L15" s="50"/>
      <c r="M15" s="61"/>
      <c r="N15" s="62"/>
      <c r="O15" s="51"/>
      <c r="P15" s="52"/>
      <c r="Q15" s="53"/>
      <c r="R15" s="63"/>
      <c r="S15" s="55">
        <v>50.0</v>
      </c>
      <c r="T15" s="75" t="s">
        <v>10</v>
      </c>
      <c r="U15" s="44">
        <f>SUM(O99)</f>
        <v>3091</v>
      </c>
      <c r="V15" s="7"/>
      <c r="W15" s="7"/>
      <c r="X15" s="7"/>
      <c r="Y15" s="7"/>
      <c r="Z15" s="7"/>
      <c r="AA15" s="7"/>
      <c r="AB15" s="7"/>
    </row>
    <row r="16">
      <c r="A16" s="42" t="s">
        <v>39</v>
      </c>
      <c r="B16" s="42" t="s">
        <v>40</v>
      </c>
      <c r="C16" s="43"/>
      <c r="D16" s="76"/>
      <c r="E16" s="45"/>
      <c r="F16" s="42" t="s">
        <v>49</v>
      </c>
      <c r="G16" s="287" t="s">
        <v>573</v>
      </c>
      <c r="H16" s="286" t="s">
        <v>574</v>
      </c>
      <c r="I16" s="59" t="s">
        <v>575</v>
      </c>
      <c r="J16" s="42" t="s">
        <v>29</v>
      </c>
      <c r="K16" s="49"/>
      <c r="L16" s="50"/>
      <c r="M16" s="61"/>
      <c r="N16" s="62"/>
      <c r="O16" s="51"/>
      <c r="P16" s="52">
        <v>2000.0</v>
      </c>
      <c r="Q16" s="53"/>
      <c r="R16" s="63"/>
      <c r="S16" s="230">
        <v>2000.0</v>
      </c>
      <c r="T16" s="77" t="s">
        <v>11</v>
      </c>
      <c r="U16" s="78">
        <f>SUM(P7:P91)</f>
        <v>3000</v>
      </c>
      <c r="V16" s="7"/>
      <c r="W16" s="7"/>
      <c r="X16" s="79"/>
      <c r="Y16" s="7"/>
      <c r="Z16" s="7"/>
      <c r="AA16" s="7"/>
      <c r="AB16" s="7"/>
    </row>
    <row r="17" ht="15.75" customHeight="1">
      <c r="A17" s="42" t="s">
        <v>39</v>
      </c>
      <c r="B17" s="42" t="s">
        <v>40</v>
      </c>
      <c r="C17" s="43"/>
      <c r="D17" s="76"/>
      <c r="E17" s="45" t="s">
        <v>192</v>
      </c>
      <c r="F17" s="42" t="s">
        <v>49</v>
      </c>
      <c r="G17" s="224" t="s">
        <v>576</v>
      </c>
      <c r="H17" s="284" t="s">
        <v>577</v>
      </c>
      <c r="I17" s="65" t="s">
        <v>578</v>
      </c>
      <c r="J17" s="42" t="s">
        <v>30</v>
      </c>
      <c r="K17" s="49"/>
      <c r="L17" s="80">
        <v>262.0</v>
      </c>
      <c r="M17" s="81"/>
      <c r="N17" s="82"/>
      <c r="O17" s="51"/>
      <c r="P17" s="83"/>
      <c r="Q17" s="84"/>
      <c r="R17" s="85"/>
      <c r="S17" s="55">
        <v>50.0</v>
      </c>
      <c r="T17" s="86" t="s">
        <v>12</v>
      </c>
      <c r="U17" s="78">
        <f>SUM(Q2:Q86)</f>
        <v>350</v>
      </c>
      <c r="V17" s="7"/>
      <c r="W17" s="7"/>
      <c r="X17" s="7"/>
      <c r="Y17" s="7"/>
      <c r="Z17" s="7"/>
      <c r="AA17" s="7"/>
      <c r="AB17" s="7"/>
    </row>
    <row r="18" ht="17.25" customHeight="1">
      <c r="A18" s="42" t="s">
        <v>39</v>
      </c>
      <c r="B18" s="42" t="s">
        <v>40</v>
      </c>
      <c r="C18" s="43"/>
      <c r="D18" s="76"/>
      <c r="E18" s="45" t="s">
        <v>192</v>
      </c>
      <c r="F18" s="42" t="s">
        <v>49</v>
      </c>
      <c r="G18" s="229" t="s">
        <v>579</v>
      </c>
      <c r="H18" s="286" t="s">
        <v>577</v>
      </c>
      <c r="I18" s="59" t="s">
        <v>578</v>
      </c>
      <c r="J18" s="42" t="s">
        <v>30</v>
      </c>
      <c r="K18" s="49"/>
      <c r="L18" s="80">
        <v>294.0</v>
      </c>
      <c r="M18" s="61"/>
      <c r="N18" s="62"/>
      <c r="O18" s="51"/>
      <c r="P18" s="83"/>
      <c r="Q18" s="84"/>
      <c r="R18" s="63"/>
      <c r="S18" s="55">
        <v>50.0</v>
      </c>
      <c r="T18" s="87" t="s">
        <v>16</v>
      </c>
      <c r="U18" s="88">
        <f>SUM(U15,U16,U17)</f>
        <v>6441</v>
      </c>
      <c r="V18" s="7"/>
      <c r="W18" s="7"/>
      <c r="X18" s="7"/>
      <c r="Y18" s="7"/>
      <c r="Z18" s="7"/>
      <c r="AA18" s="7"/>
      <c r="AB18" s="7"/>
    </row>
    <row r="19">
      <c r="A19" s="42" t="s">
        <v>39</v>
      </c>
      <c r="B19" s="42" t="s">
        <v>40</v>
      </c>
      <c r="C19" s="43"/>
      <c r="D19" s="76"/>
      <c r="E19" s="45" t="s">
        <v>192</v>
      </c>
      <c r="F19" s="42" t="s">
        <v>49</v>
      </c>
      <c r="G19" s="224" t="s">
        <v>580</v>
      </c>
      <c r="H19" s="284" t="s">
        <v>577</v>
      </c>
      <c r="I19" s="48" t="s">
        <v>578</v>
      </c>
      <c r="J19" s="42" t="s">
        <v>29</v>
      </c>
      <c r="K19" s="49"/>
      <c r="L19" s="50">
        <v>294.0</v>
      </c>
      <c r="M19" s="61"/>
      <c r="N19" s="62"/>
      <c r="O19" s="51"/>
      <c r="P19" s="52"/>
      <c r="Q19" s="53"/>
      <c r="R19" s="63"/>
      <c r="S19" s="55">
        <v>50.0</v>
      </c>
      <c r="V19" s="7"/>
      <c r="W19" s="7"/>
      <c r="X19" s="7"/>
      <c r="Y19" s="7"/>
      <c r="Z19" s="7"/>
      <c r="AA19" s="7"/>
      <c r="AB19" s="7"/>
    </row>
    <row r="20">
      <c r="A20" s="42" t="s">
        <v>39</v>
      </c>
      <c r="B20" s="42" t="s">
        <v>40</v>
      </c>
      <c r="C20" s="43"/>
      <c r="D20" s="44" t="s">
        <v>581</v>
      </c>
      <c r="E20" s="45" t="s">
        <v>42</v>
      </c>
      <c r="F20" s="42" t="s">
        <v>49</v>
      </c>
      <c r="G20" s="224" t="s">
        <v>582</v>
      </c>
      <c r="H20" s="284" t="s">
        <v>583</v>
      </c>
      <c r="I20" s="65" t="s">
        <v>584</v>
      </c>
      <c r="J20" s="42" t="s">
        <v>46</v>
      </c>
      <c r="K20" s="49"/>
      <c r="L20" s="50"/>
      <c r="M20" s="61">
        <v>350.0</v>
      </c>
      <c r="N20" s="62"/>
      <c r="O20" s="51"/>
      <c r="P20" s="52"/>
      <c r="Q20" s="53"/>
      <c r="R20" s="63"/>
      <c r="S20" s="55">
        <v>50.0</v>
      </c>
      <c r="T20" s="89"/>
      <c r="U20" s="90"/>
      <c r="V20" s="7"/>
      <c r="W20" s="7"/>
      <c r="X20" s="7"/>
      <c r="Y20" s="7"/>
      <c r="Z20" s="7"/>
      <c r="AA20" s="7"/>
      <c r="AB20" s="7"/>
    </row>
    <row r="21">
      <c r="A21" s="42"/>
      <c r="B21" s="42" t="s">
        <v>137</v>
      </c>
      <c r="C21" s="43"/>
      <c r="D21" s="44" t="s">
        <v>138</v>
      </c>
      <c r="E21" s="45"/>
      <c r="F21" s="42" t="s">
        <v>199</v>
      </c>
      <c r="G21" s="224" t="s">
        <v>585</v>
      </c>
      <c r="H21" s="284" t="s">
        <v>204</v>
      </c>
      <c r="I21" s="48" t="s">
        <v>205</v>
      </c>
      <c r="J21" s="42" t="s">
        <v>46</v>
      </c>
      <c r="K21" s="49"/>
      <c r="L21" s="50"/>
      <c r="M21" s="61"/>
      <c r="N21" s="62"/>
      <c r="O21" s="51" t="s">
        <v>158</v>
      </c>
      <c r="P21" s="52"/>
      <c r="Q21" s="53"/>
      <c r="R21" s="63"/>
      <c r="S21" s="55" t="s">
        <v>138</v>
      </c>
      <c r="T21" s="91" t="s">
        <v>17</v>
      </c>
      <c r="U21" s="10"/>
      <c r="V21" s="7"/>
      <c r="W21" s="7"/>
      <c r="X21" s="7"/>
      <c r="Y21" s="7"/>
      <c r="Z21" s="7"/>
      <c r="AA21" s="7"/>
      <c r="AB21" s="7"/>
    </row>
    <row r="22">
      <c r="A22" s="42"/>
      <c r="B22" s="42" t="s">
        <v>137</v>
      </c>
      <c r="C22" s="43"/>
      <c r="D22" s="44" t="s">
        <v>138</v>
      </c>
      <c r="E22" s="103"/>
      <c r="F22" s="42" t="s">
        <v>199</v>
      </c>
      <c r="G22" s="224" t="s">
        <v>586</v>
      </c>
      <c r="H22" s="284" t="s">
        <v>204</v>
      </c>
      <c r="I22" s="48" t="s">
        <v>205</v>
      </c>
      <c r="J22" s="42" t="s">
        <v>46</v>
      </c>
      <c r="K22" s="49"/>
      <c r="L22" s="50"/>
      <c r="M22" s="61"/>
      <c r="N22" s="62"/>
      <c r="O22" s="51" t="s">
        <v>158</v>
      </c>
      <c r="P22" s="52"/>
      <c r="Q22" s="53"/>
      <c r="R22" s="63"/>
      <c r="S22" s="55" t="s">
        <v>138</v>
      </c>
      <c r="T22" s="92" t="s">
        <v>18</v>
      </c>
      <c r="U22" s="93">
        <f t="shared" ref="U22:U23" si="1">SUM(U7,U9)</f>
        <v>7920</v>
      </c>
      <c r="V22" s="7"/>
      <c r="W22" s="7"/>
      <c r="X22" s="7"/>
      <c r="Y22" s="7"/>
      <c r="Z22" s="7"/>
      <c r="AA22" s="7"/>
      <c r="AB22" s="7"/>
    </row>
    <row r="23" ht="17.25" customHeight="1">
      <c r="A23" s="42" t="s">
        <v>39</v>
      </c>
      <c r="B23" s="42" t="s">
        <v>40</v>
      </c>
      <c r="C23" s="43"/>
      <c r="D23" s="94" t="s">
        <v>587</v>
      </c>
      <c r="E23" s="45" t="s">
        <v>53</v>
      </c>
      <c r="F23" s="42" t="s">
        <v>49</v>
      </c>
      <c r="G23" s="224" t="s">
        <v>588</v>
      </c>
      <c r="H23" s="284" t="s">
        <v>589</v>
      </c>
      <c r="I23" s="65" t="s">
        <v>590</v>
      </c>
      <c r="J23" s="42" t="s">
        <v>29</v>
      </c>
      <c r="K23" s="60">
        <v>350.0</v>
      </c>
      <c r="L23" s="50"/>
      <c r="M23" s="61"/>
      <c r="N23" s="62"/>
      <c r="O23" s="51"/>
      <c r="P23" s="52"/>
      <c r="Q23" s="53"/>
      <c r="R23" s="63"/>
      <c r="S23" s="55">
        <v>50.0</v>
      </c>
      <c r="T23" s="92" t="s">
        <v>19</v>
      </c>
      <c r="U23" s="93">
        <f t="shared" si="1"/>
        <v>6150</v>
      </c>
      <c r="V23" s="7"/>
      <c r="W23" s="7"/>
      <c r="X23" s="7"/>
      <c r="Y23" s="7"/>
      <c r="Z23" s="7"/>
      <c r="AA23" s="7"/>
      <c r="AB23" s="7"/>
    </row>
    <row r="24" ht="15.75" customHeight="1">
      <c r="A24" s="42" t="s">
        <v>39</v>
      </c>
      <c r="B24" s="42" t="s">
        <v>40</v>
      </c>
      <c r="C24" s="43"/>
      <c r="D24" s="94" t="s">
        <v>591</v>
      </c>
      <c r="E24" s="45" t="s">
        <v>90</v>
      </c>
      <c r="F24" s="42" t="s">
        <v>49</v>
      </c>
      <c r="G24" s="224" t="s">
        <v>592</v>
      </c>
      <c r="H24" s="284" t="s">
        <v>593</v>
      </c>
      <c r="I24" s="48" t="s">
        <v>594</v>
      </c>
      <c r="J24" s="42" t="s">
        <v>29</v>
      </c>
      <c r="K24" s="49"/>
      <c r="L24" s="50">
        <v>350.0</v>
      </c>
      <c r="M24" s="61"/>
      <c r="N24" s="62"/>
      <c r="O24" s="51"/>
      <c r="P24" s="69"/>
      <c r="Q24" s="70"/>
      <c r="R24" s="63"/>
      <c r="S24" s="55">
        <v>50.0</v>
      </c>
      <c r="T24" s="95" t="s">
        <v>20</v>
      </c>
      <c r="U24" s="96">
        <f>SUM(U15,U16)</f>
        <v>6091</v>
      </c>
      <c r="V24" s="7"/>
      <c r="W24" s="7"/>
      <c r="X24" s="7"/>
      <c r="Y24" s="7"/>
      <c r="Z24" s="7"/>
      <c r="AA24" s="7"/>
      <c r="AB24" s="7"/>
    </row>
    <row r="25">
      <c r="A25" s="42" t="s">
        <v>39</v>
      </c>
      <c r="B25" s="42" t="s">
        <v>40</v>
      </c>
      <c r="C25" s="66"/>
      <c r="D25" s="44" t="s">
        <v>41</v>
      </c>
      <c r="E25" s="45" t="s">
        <v>139</v>
      </c>
      <c r="F25" s="42" t="s">
        <v>49</v>
      </c>
      <c r="G25" s="224" t="s">
        <v>595</v>
      </c>
      <c r="H25" s="284"/>
      <c r="I25" s="58" t="s">
        <v>596</v>
      </c>
      <c r="J25" s="42" t="s">
        <v>46</v>
      </c>
      <c r="K25" s="60"/>
      <c r="L25" s="50"/>
      <c r="M25" s="61">
        <v>350.0</v>
      </c>
      <c r="N25" s="82"/>
      <c r="O25" s="51"/>
      <c r="P25" s="97"/>
      <c r="Q25" s="98"/>
      <c r="R25" s="85"/>
      <c r="S25" s="55">
        <v>50.0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2" t="s">
        <v>39</v>
      </c>
      <c r="B26" s="42" t="s">
        <v>40</v>
      </c>
      <c r="C26" s="66"/>
      <c r="D26" s="76"/>
      <c r="E26" s="45" t="s">
        <v>103</v>
      </c>
      <c r="F26" s="42" t="s">
        <v>49</v>
      </c>
      <c r="G26" s="228" t="s">
        <v>597</v>
      </c>
      <c r="H26" s="284"/>
      <c r="I26" s="288" t="s">
        <v>598</v>
      </c>
      <c r="J26" s="42" t="s">
        <v>46</v>
      </c>
      <c r="K26" s="99"/>
      <c r="L26" s="80"/>
      <c r="M26" s="61"/>
      <c r="N26" s="62"/>
      <c r="O26" s="51"/>
      <c r="P26" s="83"/>
      <c r="Q26" s="84">
        <v>350.0</v>
      </c>
      <c r="R26" s="63"/>
      <c r="S26" s="55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2" t="s">
        <v>39</v>
      </c>
      <c r="B27" s="42" t="s">
        <v>40</v>
      </c>
      <c r="C27" s="66"/>
      <c r="D27" s="44" t="s">
        <v>599</v>
      </c>
      <c r="E27" s="45" t="s">
        <v>192</v>
      </c>
      <c r="F27" s="42" t="s">
        <v>49</v>
      </c>
      <c r="G27" s="285" t="s">
        <v>600</v>
      </c>
      <c r="H27" s="284"/>
      <c r="I27" s="288">
        <v>8.488427651E9</v>
      </c>
      <c r="J27" s="42" t="s">
        <v>30</v>
      </c>
      <c r="K27" s="49">
        <v>688.0</v>
      </c>
      <c r="L27" s="50"/>
      <c r="M27" s="61"/>
      <c r="N27" s="62"/>
      <c r="O27" s="51"/>
      <c r="P27" s="52"/>
      <c r="Q27" s="53"/>
      <c r="R27" s="63"/>
      <c r="S27" s="55">
        <v>100.0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2" t="s">
        <v>39</v>
      </c>
      <c r="B28" s="42" t="s">
        <v>40</v>
      </c>
      <c r="C28" s="66"/>
      <c r="D28" s="67" t="s">
        <v>601</v>
      </c>
      <c r="E28" s="45" t="s">
        <v>53</v>
      </c>
      <c r="F28" s="42" t="s">
        <v>49</v>
      </c>
      <c r="G28" s="224" t="s">
        <v>602</v>
      </c>
      <c r="H28" s="284" t="s">
        <v>603</v>
      </c>
      <c r="I28" s="59" t="s">
        <v>604</v>
      </c>
      <c r="J28" s="42" t="s">
        <v>29</v>
      </c>
      <c r="K28" s="49">
        <v>350.0</v>
      </c>
      <c r="L28" s="50"/>
      <c r="M28" s="61"/>
      <c r="N28" s="62"/>
      <c r="O28" s="51"/>
      <c r="P28" s="52"/>
      <c r="Q28" s="53"/>
      <c r="R28" s="63"/>
      <c r="S28" s="55">
        <v>50.0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2" t="s">
        <v>39</v>
      </c>
      <c r="B29" s="42" t="s">
        <v>40</v>
      </c>
      <c r="C29" s="43"/>
      <c r="D29" s="111"/>
      <c r="E29" s="103"/>
      <c r="F29" s="42" t="s">
        <v>49</v>
      </c>
      <c r="G29" s="224" t="s">
        <v>605</v>
      </c>
      <c r="H29" s="284" t="s">
        <v>606</v>
      </c>
      <c r="I29" s="58" t="s">
        <v>607</v>
      </c>
      <c r="J29" s="42" t="s">
        <v>46</v>
      </c>
      <c r="K29" s="49"/>
      <c r="L29" s="50"/>
      <c r="M29" s="61"/>
      <c r="N29" s="62">
        <v>350.0</v>
      </c>
      <c r="O29" s="51"/>
      <c r="P29" s="52"/>
      <c r="Q29" s="53"/>
      <c r="R29" s="63"/>
      <c r="S29" s="55">
        <v>50.0</v>
      </c>
      <c r="T29" s="87" t="s">
        <v>21</v>
      </c>
      <c r="U29" s="101">
        <f>SUM(U11,U18)</f>
        <v>20511</v>
      </c>
      <c r="V29" s="7"/>
      <c r="W29" s="7"/>
      <c r="X29" s="7"/>
      <c r="Y29" s="7"/>
      <c r="Z29" s="7"/>
      <c r="AA29" s="7"/>
      <c r="AB29" s="7"/>
    </row>
    <row r="30">
      <c r="A30" s="42" t="s">
        <v>39</v>
      </c>
      <c r="B30" s="42" t="s">
        <v>40</v>
      </c>
      <c r="C30" s="94"/>
      <c r="D30" s="67"/>
      <c r="E30" s="45" t="s">
        <v>90</v>
      </c>
      <c r="F30" s="42" t="s">
        <v>49</v>
      </c>
      <c r="G30" s="224" t="s">
        <v>608</v>
      </c>
      <c r="H30" s="284"/>
      <c r="I30" s="58" t="s">
        <v>609</v>
      </c>
      <c r="J30" s="42" t="s">
        <v>29</v>
      </c>
      <c r="K30" s="49"/>
      <c r="L30" s="50"/>
      <c r="M30" s="35"/>
      <c r="N30" s="36"/>
      <c r="O30" s="51"/>
      <c r="P30" s="52">
        <v>350.0</v>
      </c>
      <c r="Q30" s="53"/>
      <c r="R30" s="54"/>
      <c r="S30" s="55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2" t="s">
        <v>39</v>
      </c>
      <c r="B31" s="42" t="s">
        <v>40</v>
      </c>
      <c r="C31" s="43"/>
      <c r="D31" s="67" t="s">
        <v>610</v>
      </c>
      <c r="E31" s="45" t="s">
        <v>42</v>
      </c>
      <c r="F31" s="42" t="s">
        <v>49</v>
      </c>
      <c r="G31" s="234" t="s">
        <v>611</v>
      </c>
      <c r="H31" s="235" t="s">
        <v>60</v>
      </c>
      <c r="I31" s="58" t="s">
        <v>612</v>
      </c>
      <c r="J31" s="42" t="s">
        <v>46</v>
      </c>
      <c r="K31" s="49"/>
      <c r="L31" s="108"/>
      <c r="M31" s="61">
        <v>350.0</v>
      </c>
      <c r="N31" s="62"/>
      <c r="O31" s="51"/>
      <c r="P31" s="106"/>
      <c r="Q31" s="120"/>
      <c r="R31" s="63"/>
      <c r="S31" s="55">
        <v>50.0</v>
      </c>
      <c r="V31" s="7"/>
      <c r="W31" s="7"/>
      <c r="X31" s="7"/>
      <c r="Y31" s="7"/>
      <c r="Z31" s="7"/>
      <c r="AA31" s="7"/>
      <c r="AB31" s="7"/>
    </row>
    <row r="32">
      <c r="A32" s="42"/>
      <c r="B32" s="42" t="s">
        <v>137</v>
      </c>
      <c r="C32" s="107"/>
      <c r="D32" s="44" t="s">
        <v>138</v>
      </c>
      <c r="E32" s="45"/>
      <c r="F32" s="42" t="s">
        <v>49</v>
      </c>
      <c r="G32" s="224" t="s">
        <v>613</v>
      </c>
      <c r="H32" s="284" t="s">
        <v>614</v>
      </c>
      <c r="I32" s="58" t="s">
        <v>615</v>
      </c>
      <c r="J32" s="42" t="s">
        <v>46</v>
      </c>
      <c r="K32" s="49"/>
      <c r="L32" s="108"/>
      <c r="M32" s="61"/>
      <c r="N32" s="62"/>
      <c r="O32" s="51" t="s">
        <v>158</v>
      </c>
      <c r="P32" s="106"/>
      <c r="Q32" s="120"/>
      <c r="R32" s="63"/>
      <c r="S32" s="55" t="s">
        <v>138</v>
      </c>
      <c r="V32" s="7"/>
      <c r="W32" s="7"/>
      <c r="X32" s="7"/>
      <c r="Y32" s="7"/>
      <c r="Z32" s="7"/>
      <c r="AA32" s="7"/>
      <c r="AB32" s="7"/>
    </row>
    <row r="33">
      <c r="A33" s="42" t="s">
        <v>39</v>
      </c>
      <c r="B33" s="42" t="s">
        <v>40</v>
      </c>
      <c r="C33" s="43"/>
      <c r="D33" s="124"/>
      <c r="E33" s="45" t="s">
        <v>42</v>
      </c>
      <c r="F33" s="42" t="s">
        <v>302</v>
      </c>
      <c r="G33" s="224" t="s">
        <v>616</v>
      </c>
      <c r="H33" s="284" t="s">
        <v>617</v>
      </c>
      <c r="I33" s="58" t="s">
        <v>618</v>
      </c>
      <c r="J33" s="42" t="s">
        <v>46</v>
      </c>
      <c r="K33" s="49">
        <v>300.0</v>
      </c>
      <c r="L33" s="80"/>
      <c r="M33" s="81"/>
      <c r="N33" s="82"/>
      <c r="O33" s="51"/>
      <c r="P33" s="83"/>
      <c r="Q33" s="84"/>
      <c r="R33" s="85"/>
      <c r="S33" s="256">
        <v>300.0</v>
      </c>
      <c r="V33" s="7"/>
      <c r="W33" s="7"/>
      <c r="X33" s="7"/>
      <c r="Y33" s="7"/>
      <c r="Z33" s="7"/>
      <c r="AA33" s="7"/>
      <c r="AB33" s="7"/>
    </row>
    <row r="34">
      <c r="A34" s="42" t="s">
        <v>39</v>
      </c>
      <c r="B34" s="42" t="s">
        <v>40</v>
      </c>
      <c r="C34" s="43"/>
      <c r="D34" s="110"/>
      <c r="E34" s="103"/>
      <c r="F34" s="42" t="s">
        <v>49</v>
      </c>
      <c r="G34" s="224" t="s">
        <v>619</v>
      </c>
      <c r="H34" s="284" t="s">
        <v>617</v>
      </c>
      <c r="I34" s="58" t="s">
        <v>618</v>
      </c>
      <c r="J34" s="42" t="s">
        <v>46</v>
      </c>
      <c r="K34" s="49">
        <v>294.0</v>
      </c>
      <c r="L34" s="68"/>
      <c r="M34" s="35"/>
      <c r="N34" s="36"/>
      <c r="O34" s="51"/>
      <c r="P34" s="69"/>
      <c r="Q34" s="70"/>
      <c r="R34" s="54"/>
      <c r="S34" s="256">
        <v>294.0</v>
      </c>
      <c r="V34" s="7"/>
      <c r="W34" s="7"/>
      <c r="X34" s="7"/>
      <c r="Y34" s="7"/>
      <c r="Z34" s="7"/>
      <c r="AA34" s="7"/>
      <c r="AB34" s="7"/>
    </row>
    <row r="35">
      <c r="A35" s="42" t="s">
        <v>39</v>
      </c>
      <c r="B35" s="42" t="s">
        <v>40</v>
      </c>
      <c r="C35" s="66"/>
      <c r="D35" s="109" t="s">
        <v>620</v>
      </c>
      <c r="E35" s="45" t="s">
        <v>48</v>
      </c>
      <c r="F35" s="42" t="s">
        <v>49</v>
      </c>
      <c r="G35" s="228" t="s">
        <v>621</v>
      </c>
      <c r="H35" s="284" t="s">
        <v>622</v>
      </c>
      <c r="I35" s="58" t="s">
        <v>623</v>
      </c>
      <c r="J35" s="42" t="s">
        <v>46</v>
      </c>
      <c r="K35" s="60">
        <v>350.0</v>
      </c>
      <c r="L35" s="50"/>
      <c r="M35" s="61"/>
      <c r="N35" s="62"/>
      <c r="O35" s="51"/>
      <c r="P35" s="52"/>
      <c r="Q35" s="53"/>
      <c r="R35" s="63"/>
      <c r="S35" s="45">
        <v>50.0</v>
      </c>
      <c r="T35" s="7"/>
      <c r="U35" s="7"/>
      <c r="V35" s="7"/>
      <c r="W35" s="7"/>
      <c r="X35" s="7"/>
      <c r="Y35" s="7"/>
      <c r="Z35" s="7"/>
      <c r="AA35" s="7"/>
      <c r="AB35" s="7"/>
    </row>
    <row r="36">
      <c r="A36" s="42" t="s">
        <v>39</v>
      </c>
      <c r="B36" s="42" t="s">
        <v>40</v>
      </c>
      <c r="C36" s="66"/>
      <c r="D36" s="67" t="s">
        <v>624</v>
      </c>
      <c r="E36" s="45"/>
      <c r="F36" s="42" t="s">
        <v>49</v>
      </c>
      <c r="G36" s="47" t="s">
        <v>625</v>
      </c>
      <c r="H36" s="283" t="s">
        <v>626</v>
      </c>
      <c r="I36" s="58" t="s">
        <v>627</v>
      </c>
      <c r="J36" s="105"/>
      <c r="K36" s="60">
        <v>500.0</v>
      </c>
      <c r="L36" s="50"/>
      <c r="M36" s="61"/>
      <c r="N36" s="62"/>
      <c r="O36" s="51"/>
      <c r="P36" s="52"/>
      <c r="Q36" s="53"/>
      <c r="R36" s="63"/>
      <c r="S36" s="45">
        <v>100.0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2" t="s">
        <v>39</v>
      </c>
      <c r="B37" s="42" t="s">
        <v>40</v>
      </c>
      <c r="C37" s="43"/>
      <c r="D37" s="67"/>
      <c r="E37" s="45" t="s">
        <v>165</v>
      </c>
      <c r="F37" s="42" t="s">
        <v>199</v>
      </c>
      <c r="G37" s="224" t="s">
        <v>628</v>
      </c>
      <c r="H37" s="284"/>
      <c r="I37" s="58" t="s">
        <v>629</v>
      </c>
      <c r="J37" s="42" t="s">
        <v>30</v>
      </c>
      <c r="K37" s="49"/>
      <c r="L37" s="50"/>
      <c r="M37" s="113"/>
      <c r="N37" s="36">
        <v>150.0</v>
      </c>
      <c r="O37" s="51"/>
      <c r="P37" s="52"/>
      <c r="Q37" s="53"/>
      <c r="R37" s="115"/>
      <c r="S37" s="45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2" t="s">
        <v>39</v>
      </c>
      <c r="B38" s="42" t="s">
        <v>40</v>
      </c>
      <c r="C38" s="43"/>
      <c r="D38" s="111"/>
      <c r="E38" s="45" t="s">
        <v>139</v>
      </c>
      <c r="F38" s="42" t="s">
        <v>43</v>
      </c>
      <c r="G38" s="224" t="s">
        <v>630</v>
      </c>
      <c r="H38" s="284" t="s">
        <v>631</v>
      </c>
      <c r="I38" s="45" t="s">
        <v>632</v>
      </c>
      <c r="J38" s="42" t="s">
        <v>46</v>
      </c>
      <c r="K38" s="99"/>
      <c r="L38" s="50"/>
      <c r="M38" s="61"/>
      <c r="N38" s="62"/>
      <c r="O38" s="51"/>
      <c r="P38" s="52">
        <v>300.0</v>
      </c>
      <c r="Q38" s="53"/>
      <c r="R38" s="63"/>
      <c r="S38" s="45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2" t="s">
        <v>39</v>
      </c>
      <c r="B39" s="42" t="s">
        <v>40</v>
      </c>
      <c r="C39" s="43"/>
      <c r="D39" s="44" t="s">
        <v>633</v>
      </c>
      <c r="E39" s="45" t="s">
        <v>90</v>
      </c>
      <c r="F39" s="42" t="s">
        <v>49</v>
      </c>
      <c r="G39" s="224" t="s">
        <v>634</v>
      </c>
      <c r="H39" s="284" t="s">
        <v>635</v>
      </c>
      <c r="I39" s="58" t="s">
        <v>636</v>
      </c>
      <c r="J39" s="42" t="s">
        <v>29</v>
      </c>
      <c r="K39" s="49"/>
      <c r="L39" s="68"/>
      <c r="M39" s="61"/>
      <c r="N39" s="62"/>
      <c r="O39" s="51">
        <v>200.0</v>
      </c>
      <c r="P39" s="69"/>
      <c r="Q39" s="70"/>
      <c r="R39" s="63"/>
      <c r="S39" s="45">
        <v>50.0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2" t="s">
        <v>39</v>
      </c>
      <c r="B40" s="42" t="s">
        <v>40</v>
      </c>
      <c r="C40" s="43"/>
      <c r="D40" s="111"/>
      <c r="E40" s="45" t="s">
        <v>29</v>
      </c>
      <c r="F40" s="42" t="s">
        <v>49</v>
      </c>
      <c r="G40" s="224" t="s">
        <v>637</v>
      </c>
      <c r="H40" s="284"/>
      <c r="I40" s="58" t="s">
        <v>638</v>
      </c>
      <c r="J40" s="42" t="s">
        <v>30</v>
      </c>
      <c r="K40" s="49"/>
      <c r="L40" s="50"/>
      <c r="M40" s="61"/>
      <c r="N40" s="62">
        <v>350.0</v>
      </c>
      <c r="O40" s="51"/>
      <c r="P40" s="52"/>
      <c r="Q40" s="53"/>
      <c r="R40" s="63"/>
      <c r="S40" s="45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2" t="s">
        <v>39</v>
      </c>
      <c r="B41" s="42" t="s">
        <v>40</v>
      </c>
      <c r="C41" s="66"/>
      <c r="D41" s="257" t="s">
        <v>639</v>
      </c>
      <c r="E41" s="45" t="s">
        <v>90</v>
      </c>
      <c r="F41" s="42" t="s">
        <v>49</v>
      </c>
      <c r="G41" s="258" t="s">
        <v>640</v>
      </c>
      <c r="H41" s="289" t="s">
        <v>641</v>
      </c>
      <c r="I41" s="112" t="s">
        <v>642</v>
      </c>
      <c r="J41" s="42" t="s">
        <v>29</v>
      </c>
      <c r="K41" s="60">
        <v>350.0</v>
      </c>
      <c r="L41" s="50"/>
      <c r="M41" s="61"/>
      <c r="N41" s="62"/>
      <c r="O41" s="51"/>
      <c r="P41" s="52"/>
      <c r="Q41" s="53"/>
      <c r="R41" s="63"/>
      <c r="S41" s="45">
        <v>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2" t="s">
        <v>39</v>
      </c>
      <c r="B42" s="42" t="s">
        <v>40</v>
      </c>
      <c r="C42" s="66"/>
      <c r="D42" s="44" t="s">
        <v>643</v>
      </c>
      <c r="E42" s="45" t="s">
        <v>103</v>
      </c>
      <c r="F42" s="42" t="s">
        <v>49</v>
      </c>
      <c r="G42" s="224" t="s">
        <v>644</v>
      </c>
      <c r="H42" s="284"/>
      <c r="I42" s="58" t="s">
        <v>645</v>
      </c>
      <c r="J42" s="42" t="s">
        <v>46</v>
      </c>
      <c r="K42" s="49">
        <v>350.0</v>
      </c>
      <c r="L42" s="50"/>
      <c r="M42" s="61"/>
      <c r="N42" s="62"/>
      <c r="O42" s="51"/>
      <c r="P42" s="52"/>
      <c r="Q42" s="53"/>
      <c r="R42" s="63"/>
      <c r="S42" s="45">
        <v>50.0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2" t="s">
        <v>39</v>
      </c>
      <c r="B43" s="42" t="s">
        <v>40</v>
      </c>
      <c r="C43" s="43"/>
      <c r="D43" s="76"/>
      <c r="E43" s="45" t="s">
        <v>165</v>
      </c>
      <c r="F43" s="42" t="s">
        <v>49</v>
      </c>
      <c r="G43" s="224" t="s">
        <v>646</v>
      </c>
      <c r="H43" s="284"/>
      <c r="I43" s="58" t="s">
        <v>647</v>
      </c>
      <c r="J43" s="42" t="s">
        <v>46</v>
      </c>
      <c r="K43" s="60"/>
      <c r="L43" s="50"/>
      <c r="M43" s="61"/>
      <c r="N43" s="62">
        <v>350.0</v>
      </c>
      <c r="O43" s="51"/>
      <c r="P43" s="52"/>
      <c r="Q43" s="53"/>
      <c r="R43" s="63"/>
      <c r="S43" s="45">
        <v>50.0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2" t="s">
        <v>39</v>
      </c>
      <c r="B44" s="42" t="s">
        <v>40</v>
      </c>
      <c r="C44" s="43"/>
      <c r="D44" s="109"/>
      <c r="E44" s="45" t="s">
        <v>73</v>
      </c>
      <c r="F44" s="42" t="s">
        <v>49</v>
      </c>
      <c r="G44" s="224" t="s">
        <v>648</v>
      </c>
      <c r="H44" s="284"/>
      <c r="I44" s="58" t="s">
        <v>649</v>
      </c>
      <c r="J44" s="42" t="s">
        <v>30</v>
      </c>
      <c r="K44" s="49"/>
      <c r="L44" s="50"/>
      <c r="M44" s="61"/>
      <c r="N44" s="62">
        <v>350.0</v>
      </c>
      <c r="O44" s="51"/>
      <c r="P44" s="52"/>
      <c r="Q44" s="53"/>
      <c r="R44" s="63"/>
      <c r="S44" s="45">
        <v>50.0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2" t="s">
        <v>39</v>
      </c>
      <c r="B45" s="42" t="s">
        <v>40</v>
      </c>
      <c r="C45" s="43"/>
      <c r="D45" s="111"/>
      <c r="E45" s="45" t="s">
        <v>90</v>
      </c>
      <c r="F45" s="42" t="s">
        <v>49</v>
      </c>
      <c r="G45" s="260" t="s">
        <v>650</v>
      </c>
      <c r="H45" s="290"/>
      <c r="I45" s="58" t="s">
        <v>651</v>
      </c>
      <c r="J45" s="42" t="s">
        <v>29</v>
      </c>
      <c r="K45" s="49">
        <v>294.0</v>
      </c>
      <c r="L45" s="108"/>
      <c r="M45" s="81"/>
      <c r="N45" s="82"/>
      <c r="O45" s="51"/>
      <c r="P45" s="106"/>
      <c r="Q45" s="120"/>
      <c r="R45" s="85"/>
      <c r="S45" s="45">
        <v>50.0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2" t="s">
        <v>39</v>
      </c>
      <c r="B46" s="42" t="s">
        <v>40</v>
      </c>
      <c r="C46" s="66"/>
      <c r="D46" s="67" t="s">
        <v>41</v>
      </c>
      <c r="E46" s="45" t="s">
        <v>139</v>
      </c>
      <c r="F46" s="42" t="s">
        <v>43</v>
      </c>
      <c r="G46" s="224" t="s">
        <v>652</v>
      </c>
      <c r="H46" s="284" t="s">
        <v>653</v>
      </c>
      <c r="I46" s="58" t="s">
        <v>654</v>
      </c>
      <c r="J46" s="42" t="s">
        <v>29</v>
      </c>
      <c r="K46" s="49">
        <v>500.0</v>
      </c>
      <c r="L46" s="121"/>
      <c r="M46" s="61"/>
      <c r="N46" s="62"/>
      <c r="O46" s="51"/>
      <c r="P46" s="122"/>
      <c r="Q46" s="123"/>
      <c r="R46" s="63"/>
      <c r="S46" s="45">
        <v>250.0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2" t="s">
        <v>39</v>
      </c>
      <c r="B47" s="42" t="s">
        <v>137</v>
      </c>
      <c r="C47" s="43"/>
      <c r="D47" s="67" t="s">
        <v>138</v>
      </c>
      <c r="E47" s="45" t="s">
        <v>29</v>
      </c>
      <c r="F47" s="42" t="s">
        <v>49</v>
      </c>
      <c r="G47" s="224" t="s">
        <v>655</v>
      </c>
      <c r="H47" s="284"/>
      <c r="I47" s="58" t="s">
        <v>656</v>
      </c>
      <c r="J47" s="42" t="s">
        <v>46</v>
      </c>
      <c r="K47" s="49" t="s">
        <v>279</v>
      </c>
      <c r="L47" s="121"/>
      <c r="M47" s="35"/>
      <c r="N47" s="36"/>
      <c r="O47" s="51"/>
      <c r="P47" s="122"/>
      <c r="Q47" s="123"/>
      <c r="R47" s="54"/>
      <c r="S47" s="45" t="s">
        <v>138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2" t="s">
        <v>39</v>
      </c>
      <c r="B48" s="42" t="s">
        <v>40</v>
      </c>
      <c r="C48" s="43"/>
      <c r="D48" s="109" t="s">
        <v>41</v>
      </c>
      <c r="E48" s="45" t="s">
        <v>73</v>
      </c>
      <c r="F48" s="42" t="s">
        <v>49</v>
      </c>
      <c r="G48" s="224" t="s">
        <v>657</v>
      </c>
      <c r="H48" s="284" t="s">
        <v>658</v>
      </c>
      <c r="I48" s="46" t="s">
        <v>659</v>
      </c>
      <c r="J48" s="42" t="s">
        <v>30</v>
      </c>
      <c r="K48" s="60"/>
      <c r="L48" s="121"/>
      <c r="M48" s="81"/>
      <c r="N48" s="82"/>
      <c r="O48" s="51">
        <v>350.0</v>
      </c>
      <c r="P48" s="122"/>
      <c r="Q48" s="123"/>
      <c r="R48" s="85"/>
      <c r="S48" s="45">
        <v>50.0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2" t="s">
        <v>39</v>
      </c>
      <c r="B49" s="42" t="s">
        <v>40</v>
      </c>
      <c r="C49" s="43"/>
      <c r="D49" s="125"/>
      <c r="E49" s="45" t="s">
        <v>139</v>
      </c>
      <c r="F49" s="42" t="s">
        <v>43</v>
      </c>
      <c r="G49" s="224" t="s">
        <v>660</v>
      </c>
      <c r="H49" s="284" t="s">
        <v>661</v>
      </c>
      <c r="I49" s="58" t="s">
        <v>662</v>
      </c>
      <c r="J49" s="42" t="s">
        <v>46</v>
      </c>
      <c r="K49" s="60"/>
      <c r="L49" s="121">
        <v>450.0</v>
      </c>
      <c r="M49" s="81"/>
      <c r="N49" s="82"/>
      <c r="O49" s="51"/>
      <c r="P49" s="127"/>
      <c r="Q49" s="128"/>
      <c r="R49" s="85"/>
      <c r="S49" s="45">
        <v>100.0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2" t="s">
        <v>39</v>
      </c>
      <c r="B50" s="42" t="s">
        <v>40</v>
      </c>
      <c r="C50" s="43"/>
      <c r="D50" s="66"/>
      <c r="E50" s="45" t="s">
        <v>29</v>
      </c>
      <c r="F50" s="42" t="s">
        <v>49</v>
      </c>
      <c r="G50" s="224" t="s">
        <v>663</v>
      </c>
      <c r="H50" s="284" t="s">
        <v>664</v>
      </c>
      <c r="I50" s="58" t="s">
        <v>665</v>
      </c>
      <c r="J50" s="42" t="s">
        <v>30</v>
      </c>
      <c r="K50" s="49"/>
      <c r="L50" s="121"/>
      <c r="M50" s="61"/>
      <c r="N50" s="62"/>
      <c r="O50" s="51">
        <v>350.0</v>
      </c>
      <c r="P50" s="122"/>
      <c r="Q50" s="123"/>
      <c r="R50" s="63"/>
      <c r="S50" s="45">
        <v>50.0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2" t="s">
        <v>39</v>
      </c>
      <c r="B51" s="42" t="s">
        <v>40</v>
      </c>
      <c r="C51" s="43"/>
      <c r="D51" s="43"/>
      <c r="E51" s="45" t="s">
        <v>165</v>
      </c>
      <c r="F51" s="42" t="s">
        <v>49</v>
      </c>
      <c r="G51" s="291" t="s">
        <v>666</v>
      </c>
      <c r="H51" s="283"/>
      <c r="I51" s="58" t="s">
        <v>667</v>
      </c>
      <c r="J51" s="42" t="s">
        <v>30</v>
      </c>
      <c r="K51" s="118"/>
      <c r="L51" s="121"/>
      <c r="M51" s="81"/>
      <c r="N51" s="62">
        <v>350.0</v>
      </c>
      <c r="O51" s="51"/>
      <c r="P51" s="122"/>
      <c r="Q51" s="123"/>
      <c r="R51" s="85"/>
      <c r="S51" s="45">
        <v>50.0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2" t="s">
        <v>39</v>
      </c>
      <c r="B52" s="42" t="s">
        <v>40</v>
      </c>
      <c r="C52" s="43"/>
      <c r="D52" s="43"/>
      <c r="E52" s="129" t="s">
        <v>29</v>
      </c>
      <c r="F52" s="42" t="s">
        <v>49</v>
      </c>
      <c r="G52" s="224" t="s">
        <v>668</v>
      </c>
      <c r="H52" s="284" t="s">
        <v>669</v>
      </c>
      <c r="I52" s="58" t="s">
        <v>670</v>
      </c>
      <c r="J52" s="42" t="s">
        <v>30</v>
      </c>
      <c r="K52" s="49"/>
      <c r="L52" s="121"/>
      <c r="M52" s="61"/>
      <c r="N52" s="62"/>
      <c r="O52" s="51">
        <v>350.0</v>
      </c>
      <c r="P52" s="122"/>
      <c r="Q52" s="123"/>
      <c r="R52" s="63"/>
      <c r="S52" s="45">
        <v>50.0</v>
      </c>
      <c r="T52" s="7"/>
      <c r="U52" s="7"/>
      <c r="V52" s="7"/>
      <c r="W52" s="7"/>
      <c r="X52" s="7"/>
      <c r="Y52" s="7"/>
      <c r="Z52" s="7"/>
      <c r="AA52" s="7"/>
      <c r="AB52" s="7"/>
    </row>
    <row r="53">
      <c r="A53" s="42" t="s">
        <v>39</v>
      </c>
      <c r="B53" s="42" t="s">
        <v>40</v>
      </c>
      <c r="C53" s="43"/>
      <c r="D53" s="43"/>
      <c r="E53" s="129" t="s">
        <v>103</v>
      </c>
      <c r="F53" s="42" t="s">
        <v>43</v>
      </c>
      <c r="G53" s="262" t="s">
        <v>671</v>
      </c>
      <c r="H53" s="292" t="s">
        <v>671</v>
      </c>
      <c r="I53" s="58" t="s">
        <v>672</v>
      </c>
      <c r="J53" s="42" t="s">
        <v>46</v>
      </c>
      <c r="K53" s="49"/>
      <c r="L53" s="121">
        <v>350.0</v>
      </c>
      <c r="M53" s="61"/>
      <c r="N53" s="62"/>
      <c r="O53" s="51"/>
      <c r="P53" s="122"/>
      <c r="Q53" s="123"/>
      <c r="R53" s="63"/>
      <c r="S53" s="45">
        <v>50.0</v>
      </c>
      <c r="T53" s="7"/>
      <c r="U53" s="7"/>
      <c r="V53" s="7"/>
      <c r="W53" s="7"/>
      <c r="X53" s="7"/>
      <c r="Y53" s="7"/>
      <c r="Z53" s="7"/>
      <c r="AA53" s="7"/>
      <c r="AB53" s="7"/>
    </row>
    <row r="54">
      <c r="A54" s="42" t="s">
        <v>39</v>
      </c>
      <c r="B54" s="42" t="s">
        <v>40</v>
      </c>
      <c r="C54" s="43"/>
      <c r="D54" s="43"/>
      <c r="E54" s="129" t="s">
        <v>29</v>
      </c>
      <c r="F54" s="42" t="s">
        <v>49</v>
      </c>
      <c r="G54" s="224" t="s">
        <v>673</v>
      </c>
      <c r="H54" s="284" t="s">
        <v>674</v>
      </c>
      <c r="I54" s="58" t="s">
        <v>675</v>
      </c>
      <c r="J54" s="42" t="s">
        <v>30</v>
      </c>
      <c r="K54" s="131"/>
      <c r="L54" s="121"/>
      <c r="M54" s="113"/>
      <c r="N54" s="114"/>
      <c r="O54" s="51">
        <v>197.0</v>
      </c>
      <c r="P54" s="122"/>
      <c r="Q54" s="123"/>
      <c r="R54" s="115"/>
      <c r="S54" s="45">
        <v>50.0</v>
      </c>
      <c r="T54" s="7"/>
      <c r="U54" s="7"/>
      <c r="V54" s="7"/>
      <c r="W54" s="7"/>
      <c r="X54" s="7"/>
      <c r="Y54" s="7"/>
      <c r="Z54" s="7"/>
      <c r="AA54" s="7"/>
      <c r="AB54" s="7"/>
    </row>
    <row r="55">
      <c r="A55" s="42" t="s">
        <v>39</v>
      </c>
      <c r="B55" s="42" t="s">
        <v>40</v>
      </c>
      <c r="C55" s="43"/>
      <c r="D55" s="44" t="s">
        <v>676</v>
      </c>
      <c r="E55" s="129" t="s">
        <v>113</v>
      </c>
      <c r="F55" s="42" t="s">
        <v>302</v>
      </c>
      <c r="G55" s="224" t="s">
        <v>677</v>
      </c>
      <c r="H55" s="284" t="s">
        <v>678</v>
      </c>
      <c r="I55" s="58" t="s">
        <v>679</v>
      </c>
      <c r="J55" s="42" t="s">
        <v>29</v>
      </c>
      <c r="K55" s="132"/>
      <c r="L55" s="121">
        <v>250.0</v>
      </c>
      <c r="M55" s="113"/>
      <c r="N55" s="114"/>
      <c r="O55" s="51"/>
      <c r="P55" s="122"/>
      <c r="Q55" s="123"/>
      <c r="R55" s="115"/>
      <c r="S55" s="45">
        <v>250.0</v>
      </c>
      <c r="T55" s="7"/>
      <c r="U55" s="7"/>
      <c r="V55" s="7"/>
      <c r="W55" s="7"/>
      <c r="X55" s="7"/>
      <c r="Y55" s="7"/>
      <c r="Z55" s="7"/>
      <c r="AA55" s="7"/>
      <c r="AB55" s="7"/>
    </row>
    <row r="56">
      <c r="A56" s="42" t="s">
        <v>39</v>
      </c>
      <c r="B56" s="42" t="s">
        <v>40</v>
      </c>
      <c r="C56" s="43"/>
      <c r="D56" s="44" t="s">
        <v>676</v>
      </c>
      <c r="E56" s="129" t="s">
        <v>113</v>
      </c>
      <c r="F56" s="42" t="s">
        <v>476</v>
      </c>
      <c r="G56" s="224" t="s">
        <v>680</v>
      </c>
      <c r="H56" s="284" t="s">
        <v>678</v>
      </c>
      <c r="I56" s="58" t="s">
        <v>679</v>
      </c>
      <c r="J56" s="42" t="s">
        <v>29</v>
      </c>
      <c r="K56" s="131"/>
      <c r="L56" s="133">
        <v>200.0</v>
      </c>
      <c r="M56" s="61"/>
      <c r="N56" s="62"/>
      <c r="O56" s="51"/>
      <c r="P56" s="134"/>
      <c r="Q56" s="135"/>
      <c r="R56" s="63"/>
      <c r="S56" s="45">
        <v>100.0</v>
      </c>
      <c r="T56" s="7"/>
      <c r="U56" s="7"/>
      <c r="V56" s="7"/>
      <c r="W56" s="7"/>
      <c r="X56" s="7"/>
      <c r="Y56" s="7"/>
      <c r="Z56" s="7"/>
      <c r="AA56" s="7"/>
      <c r="AB56" s="7"/>
    </row>
    <row r="57">
      <c r="A57" s="42" t="s">
        <v>39</v>
      </c>
      <c r="B57" s="42" t="s">
        <v>40</v>
      </c>
      <c r="C57" s="43"/>
      <c r="D57" s="44" t="s">
        <v>676</v>
      </c>
      <c r="E57" s="129" t="s">
        <v>113</v>
      </c>
      <c r="F57" s="42" t="s">
        <v>476</v>
      </c>
      <c r="G57" s="224" t="s">
        <v>681</v>
      </c>
      <c r="H57" s="284" t="s">
        <v>678</v>
      </c>
      <c r="I57" s="58" t="s">
        <v>679</v>
      </c>
      <c r="J57" s="42" t="s">
        <v>29</v>
      </c>
      <c r="K57" s="131"/>
      <c r="L57" s="121">
        <v>450.0</v>
      </c>
      <c r="M57" s="81"/>
      <c r="N57" s="82"/>
      <c r="O57" s="51"/>
      <c r="P57" s="122"/>
      <c r="Q57" s="123"/>
      <c r="R57" s="85"/>
      <c r="S57" s="45">
        <v>225.0</v>
      </c>
      <c r="T57" s="7"/>
      <c r="U57" s="7"/>
      <c r="V57" s="7"/>
      <c r="W57" s="7"/>
      <c r="X57" s="7"/>
      <c r="Y57" s="7"/>
      <c r="Z57" s="7"/>
      <c r="AA57" s="7"/>
      <c r="AB57" s="7"/>
    </row>
    <row r="58">
      <c r="A58" s="42" t="s">
        <v>39</v>
      </c>
      <c r="B58" s="42" t="s">
        <v>137</v>
      </c>
      <c r="C58" s="66"/>
      <c r="D58" s="94" t="s">
        <v>138</v>
      </c>
      <c r="E58" s="129" t="s">
        <v>192</v>
      </c>
      <c r="F58" s="42" t="s">
        <v>199</v>
      </c>
      <c r="G58" s="261" t="s">
        <v>682</v>
      </c>
      <c r="H58" s="284"/>
      <c r="I58" s="58" t="s">
        <v>683</v>
      </c>
      <c r="J58" s="42" t="s">
        <v>30</v>
      </c>
      <c r="K58" s="131" t="s">
        <v>279</v>
      </c>
      <c r="L58" s="121"/>
      <c r="M58" s="81"/>
      <c r="N58" s="82"/>
      <c r="O58" s="51"/>
      <c r="P58" s="122"/>
      <c r="Q58" s="123"/>
      <c r="R58" s="85"/>
      <c r="S58" s="45" t="s">
        <v>138</v>
      </c>
      <c r="T58" s="7"/>
      <c r="U58" s="7"/>
      <c r="V58" s="7"/>
      <c r="W58" s="7"/>
      <c r="X58" s="7"/>
      <c r="Y58" s="7"/>
      <c r="Z58" s="7"/>
      <c r="AA58" s="7"/>
      <c r="AB58" s="7"/>
    </row>
    <row r="59">
      <c r="A59" s="42" t="s">
        <v>39</v>
      </c>
      <c r="B59" s="42" t="s">
        <v>40</v>
      </c>
      <c r="C59" s="43"/>
      <c r="D59" s="94" t="s">
        <v>684</v>
      </c>
      <c r="E59" s="129" t="s">
        <v>58</v>
      </c>
      <c r="F59" s="42" t="s">
        <v>49</v>
      </c>
      <c r="G59" s="224" t="s">
        <v>685</v>
      </c>
      <c r="H59" s="284" t="s">
        <v>686</v>
      </c>
      <c r="I59" s="58" t="s">
        <v>687</v>
      </c>
      <c r="J59" s="42" t="s">
        <v>46</v>
      </c>
      <c r="K59" s="131"/>
      <c r="L59" s="121"/>
      <c r="M59" s="81"/>
      <c r="N59" s="82"/>
      <c r="O59" s="51">
        <v>300.0</v>
      </c>
      <c r="P59" s="122"/>
      <c r="Q59" s="123"/>
      <c r="R59" s="85"/>
      <c r="S59" s="45">
        <v>50.0</v>
      </c>
      <c r="T59" s="7"/>
      <c r="U59" s="7"/>
      <c r="V59" s="7"/>
      <c r="W59" s="7"/>
      <c r="X59" s="7"/>
      <c r="Y59" s="7"/>
      <c r="Z59" s="7"/>
      <c r="AA59" s="7"/>
      <c r="AB59" s="7"/>
    </row>
    <row r="60">
      <c r="A60" s="42" t="s">
        <v>39</v>
      </c>
      <c r="B60" s="42" t="s">
        <v>40</v>
      </c>
      <c r="C60" s="43"/>
      <c r="D60" s="43"/>
      <c r="E60" s="129" t="s">
        <v>42</v>
      </c>
      <c r="F60" s="42" t="s">
        <v>49</v>
      </c>
      <c r="G60" s="224" t="s">
        <v>688</v>
      </c>
      <c r="H60" s="284" t="s">
        <v>689</v>
      </c>
      <c r="I60" s="58" t="s">
        <v>690</v>
      </c>
      <c r="J60" s="42" t="s">
        <v>46</v>
      </c>
      <c r="K60" s="131"/>
      <c r="L60" s="121"/>
      <c r="M60" s="81"/>
      <c r="N60" s="82"/>
      <c r="O60" s="51">
        <v>350.0</v>
      </c>
      <c r="P60" s="122"/>
      <c r="Q60" s="123"/>
      <c r="R60" s="85"/>
      <c r="S60" s="45">
        <v>50.0</v>
      </c>
      <c r="T60" s="7"/>
      <c r="U60" s="7"/>
      <c r="V60" s="7"/>
      <c r="W60" s="7"/>
      <c r="X60" s="7"/>
      <c r="Y60" s="7"/>
      <c r="Z60" s="7"/>
      <c r="AA60" s="7"/>
      <c r="AB60" s="7"/>
    </row>
    <row r="61">
      <c r="A61" s="42" t="s">
        <v>39</v>
      </c>
      <c r="B61" s="42" t="s">
        <v>40</v>
      </c>
      <c r="C61" s="43"/>
      <c r="D61" s="94" t="s">
        <v>41</v>
      </c>
      <c r="E61" s="129" t="s">
        <v>139</v>
      </c>
      <c r="F61" s="42" t="s">
        <v>49</v>
      </c>
      <c r="G61" s="224" t="s">
        <v>691</v>
      </c>
      <c r="H61" s="284"/>
      <c r="I61" s="58" t="s">
        <v>692</v>
      </c>
      <c r="J61" s="42" t="s">
        <v>29</v>
      </c>
      <c r="K61" s="131"/>
      <c r="L61" s="126"/>
      <c r="M61" s="61"/>
      <c r="N61" s="62"/>
      <c r="O61" s="51">
        <v>350.0</v>
      </c>
      <c r="P61" s="127"/>
      <c r="Q61" s="128"/>
      <c r="R61" s="63"/>
      <c r="S61" s="45">
        <v>50.0</v>
      </c>
      <c r="T61" s="7"/>
      <c r="U61" s="7"/>
      <c r="V61" s="7"/>
      <c r="W61" s="7"/>
      <c r="X61" s="7"/>
      <c r="Y61" s="7"/>
      <c r="Z61" s="7"/>
      <c r="AA61" s="7"/>
      <c r="AB61" s="7"/>
    </row>
    <row r="62">
      <c r="A62" s="42" t="s">
        <v>39</v>
      </c>
      <c r="B62" s="42" t="s">
        <v>40</v>
      </c>
      <c r="C62" s="43"/>
      <c r="D62" s="94" t="s">
        <v>693</v>
      </c>
      <c r="E62" s="129" t="s">
        <v>58</v>
      </c>
      <c r="F62" s="42" t="s">
        <v>49</v>
      </c>
      <c r="G62" s="228" t="s">
        <v>694</v>
      </c>
      <c r="H62" s="284" t="s">
        <v>695</v>
      </c>
      <c r="I62" s="58" t="s">
        <v>696</v>
      </c>
      <c r="J62" s="42" t="s">
        <v>46</v>
      </c>
      <c r="K62" s="131"/>
      <c r="L62" s="126"/>
      <c r="M62" s="81"/>
      <c r="N62" s="82"/>
      <c r="O62" s="51">
        <v>294.0</v>
      </c>
      <c r="P62" s="127"/>
      <c r="Q62" s="128"/>
      <c r="R62" s="85"/>
      <c r="S62" s="45">
        <v>50.0</v>
      </c>
      <c r="T62" s="7"/>
      <c r="U62" s="7"/>
      <c r="V62" s="7"/>
      <c r="W62" s="7"/>
      <c r="X62" s="7"/>
      <c r="Y62" s="7"/>
      <c r="Z62" s="7"/>
      <c r="AA62" s="7"/>
      <c r="AB62" s="7"/>
    </row>
    <row r="63">
      <c r="A63" s="42" t="s">
        <v>39</v>
      </c>
      <c r="B63" s="42" t="s">
        <v>40</v>
      </c>
      <c r="C63" s="43"/>
      <c r="D63" s="43"/>
      <c r="E63" s="129" t="s">
        <v>53</v>
      </c>
      <c r="F63" s="42" t="s">
        <v>213</v>
      </c>
      <c r="G63" s="224" t="s">
        <v>697</v>
      </c>
      <c r="H63" s="284" t="s">
        <v>698</v>
      </c>
      <c r="I63" s="58" t="s">
        <v>699</v>
      </c>
      <c r="J63" s="42" t="s">
        <v>29</v>
      </c>
      <c r="K63" s="132"/>
      <c r="L63" s="121"/>
      <c r="M63" s="61"/>
      <c r="N63" s="62"/>
      <c r="O63" s="51">
        <v>250.0</v>
      </c>
      <c r="P63" s="122"/>
      <c r="Q63" s="123"/>
      <c r="R63" s="63"/>
      <c r="S63" s="45">
        <v>50.0</v>
      </c>
      <c r="T63" s="7"/>
      <c r="U63" s="7"/>
      <c r="V63" s="7"/>
      <c r="W63" s="7"/>
      <c r="X63" s="7"/>
      <c r="Y63" s="7"/>
      <c r="Z63" s="7"/>
      <c r="AA63" s="7"/>
      <c r="AB63" s="7"/>
    </row>
    <row r="64">
      <c r="A64" s="42" t="s">
        <v>39</v>
      </c>
      <c r="B64" s="42" t="s">
        <v>40</v>
      </c>
      <c r="C64" s="43"/>
      <c r="D64" s="94" t="s">
        <v>700</v>
      </c>
      <c r="E64" s="129" t="s">
        <v>165</v>
      </c>
      <c r="F64" s="42" t="s">
        <v>49</v>
      </c>
      <c r="G64" s="224" t="s">
        <v>701</v>
      </c>
      <c r="H64" s="284"/>
      <c r="I64" s="58" t="s">
        <v>702</v>
      </c>
      <c r="J64" s="42" t="s">
        <v>30</v>
      </c>
      <c r="K64" s="131">
        <v>350.0</v>
      </c>
      <c r="L64" s="126"/>
      <c r="M64" s="81"/>
      <c r="N64" s="82"/>
      <c r="O64" s="51"/>
      <c r="P64" s="127"/>
      <c r="Q64" s="128"/>
      <c r="R64" s="85"/>
      <c r="S64" s="45">
        <v>50.0</v>
      </c>
      <c r="T64" s="7"/>
      <c r="U64" s="7"/>
      <c r="V64" s="7"/>
      <c r="W64" s="7"/>
      <c r="X64" s="7"/>
      <c r="Y64" s="7"/>
      <c r="Z64" s="7"/>
      <c r="AA64" s="7"/>
      <c r="AB64" s="7"/>
    </row>
    <row r="65">
      <c r="A65" s="42" t="s">
        <v>39</v>
      </c>
      <c r="B65" s="42" t="s">
        <v>40</v>
      </c>
      <c r="C65" s="43"/>
      <c r="D65" s="43"/>
      <c r="E65" s="129" t="s">
        <v>80</v>
      </c>
      <c r="F65" s="42" t="s">
        <v>49</v>
      </c>
      <c r="G65" s="224" t="s">
        <v>703</v>
      </c>
      <c r="H65" s="284"/>
      <c r="I65" s="58" t="s">
        <v>704</v>
      </c>
      <c r="J65" s="42" t="s">
        <v>30</v>
      </c>
      <c r="K65" s="131"/>
      <c r="L65" s="126"/>
      <c r="M65" s="81"/>
      <c r="N65" s="82"/>
      <c r="O65" s="51">
        <v>100.0</v>
      </c>
      <c r="P65" s="127"/>
      <c r="Q65" s="128"/>
      <c r="R65" s="85"/>
      <c r="S65" s="256">
        <v>100.0</v>
      </c>
      <c r="T65" s="7"/>
      <c r="U65" s="7"/>
      <c r="V65" s="7"/>
      <c r="W65" s="7"/>
      <c r="X65" s="7"/>
      <c r="Y65" s="7"/>
      <c r="Z65" s="7"/>
      <c r="AA65" s="7"/>
      <c r="AB65" s="7"/>
    </row>
    <row r="66">
      <c r="A66" s="42" t="s">
        <v>39</v>
      </c>
      <c r="B66" s="42" t="s">
        <v>40</v>
      </c>
      <c r="C66" s="43"/>
      <c r="D66" s="94" t="s">
        <v>41</v>
      </c>
      <c r="E66" s="269" t="s">
        <v>90</v>
      </c>
      <c r="F66" s="42" t="s">
        <v>49</v>
      </c>
      <c r="G66" s="224" t="s">
        <v>705</v>
      </c>
      <c r="H66" s="284" t="s">
        <v>706</v>
      </c>
      <c r="I66" s="58" t="s">
        <v>707</v>
      </c>
      <c r="J66" s="42" t="s">
        <v>29</v>
      </c>
      <c r="K66" s="138"/>
      <c r="L66" s="121"/>
      <c r="M66" s="61">
        <v>100.0</v>
      </c>
      <c r="N66" s="62"/>
      <c r="O66" s="51"/>
      <c r="P66" s="122"/>
      <c r="Q66" s="123"/>
      <c r="R66" s="63"/>
      <c r="S66" s="256">
        <v>100.0</v>
      </c>
      <c r="T66" s="7"/>
      <c r="U66" s="7"/>
      <c r="V66" s="7"/>
      <c r="W66" s="7"/>
      <c r="X66" s="7"/>
      <c r="Y66" s="7"/>
      <c r="Z66" s="7"/>
      <c r="AA66" s="7"/>
      <c r="AB66" s="7"/>
    </row>
    <row r="67">
      <c r="A67" s="42" t="s">
        <v>39</v>
      </c>
      <c r="B67" s="42" t="s">
        <v>40</v>
      </c>
      <c r="C67" s="43"/>
      <c r="D67" s="94" t="s">
        <v>41</v>
      </c>
      <c r="E67" s="137"/>
      <c r="F67" s="42" t="s">
        <v>49</v>
      </c>
      <c r="G67" s="224" t="s">
        <v>708</v>
      </c>
      <c r="H67" s="284" t="s">
        <v>709</v>
      </c>
      <c r="I67" s="58" t="s">
        <v>710</v>
      </c>
      <c r="J67" s="42" t="s">
        <v>46</v>
      </c>
      <c r="K67" s="139"/>
      <c r="L67" s="126"/>
      <c r="M67" s="61">
        <v>250.0</v>
      </c>
      <c r="N67" s="82"/>
      <c r="O67" s="51"/>
      <c r="P67" s="127"/>
      <c r="Q67" s="128"/>
      <c r="R67" s="85"/>
      <c r="S67" s="45">
        <v>50.0</v>
      </c>
      <c r="T67" s="7"/>
      <c r="U67" s="7"/>
      <c r="V67" s="7"/>
      <c r="W67" s="7"/>
      <c r="X67" s="7"/>
      <c r="Y67" s="7"/>
      <c r="Z67" s="7"/>
      <c r="AA67" s="7"/>
      <c r="AB67" s="7"/>
    </row>
    <row r="68">
      <c r="A68" s="42" t="s">
        <v>39</v>
      </c>
      <c r="B68" s="42" t="s">
        <v>40</v>
      </c>
      <c r="C68" s="43"/>
      <c r="D68" s="43"/>
      <c r="E68" s="269" t="s">
        <v>65</v>
      </c>
      <c r="F68" s="42" t="s">
        <v>49</v>
      </c>
      <c r="G68" s="224" t="s">
        <v>711</v>
      </c>
      <c r="H68" s="284"/>
      <c r="I68" s="58" t="s">
        <v>712</v>
      </c>
      <c r="J68" s="42" t="s">
        <v>30</v>
      </c>
      <c r="K68" s="131"/>
      <c r="L68" s="140"/>
      <c r="M68" s="81"/>
      <c r="N68" s="62">
        <v>350.0</v>
      </c>
      <c r="O68" s="51"/>
      <c r="P68" s="141"/>
      <c r="Q68" s="142"/>
      <c r="R68" s="85"/>
      <c r="S68" s="55">
        <v>50.0</v>
      </c>
      <c r="T68" s="7"/>
      <c r="U68" s="7"/>
      <c r="V68" s="7"/>
      <c r="W68" s="7"/>
      <c r="X68" s="7"/>
      <c r="Y68" s="7"/>
      <c r="Z68" s="7"/>
      <c r="AA68" s="7"/>
      <c r="AB68" s="7"/>
    </row>
    <row r="69">
      <c r="A69" s="42"/>
      <c r="B69" s="42"/>
      <c r="C69" s="43"/>
      <c r="D69" s="43"/>
      <c r="E69" s="137"/>
      <c r="F69" s="42"/>
      <c r="G69" s="58"/>
      <c r="H69" s="284"/>
      <c r="I69" s="58"/>
      <c r="J69" s="105"/>
      <c r="K69" s="138"/>
      <c r="L69" s="126"/>
      <c r="M69" s="81"/>
      <c r="N69" s="82"/>
      <c r="O69" s="51"/>
      <c r="P69" s="127"/>
      <c r="Q69" s="128"/>
      <c r="R69" s="85"/>
      <c r="S69" s="45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2"/>
      <c r="B70" s="42"/>
      <c r="C70" s="143"/>
      <c r="D70" s="96"/>
      <c r="E70" s="137"/>
      <c r="F70" s="42"/>
      <c r="G70" s="58"/>
      <c r="H70" s="284"/>
      <c r="I70" s="58"/>
      <c r="J70" s="105"/>
      <c r="K70" s="144"/>
      <c r="L70" s="145"/>
      <c r="M70" s="81"/>
      <c r="N70" s="82"/>
      <c r="O70" s="51"/>
      <c r="P70" s="146"/>
      <c r="Q70" s="147"/>
      <c r="R70" s="85"/>
      <c r="S70" s="45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2"/>
      <c r="B71" s="42"/>
      <c r="C71" s="143"/>
      <c r="D71" s="43"/>
      <c r="E71" s="137"/>
      <c r="F71" s="42"/>
      <c r="G71" s="58"/>
      <c r="H71" s="284"/>
      <c r="I71" s="58"/>
      <c r="J71" s="105"/>
      <c r="K71" s="148"/>
      <c r="L71" s="145"/>
      <c r="M71" s="113"/>
      <c r="N71" s="114"/>
      <c r="O71" s="51"/>
      <c r="P71" s="146"/>
      <c r="Q71" s="147"/>
      <c r="R71" s="115"/>
      <c r="S71" s="136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2"/>
      <c r="B72" s="42"/>
      <c r="C72" s="143"/>
      <c r="D72" s="76"/>
      <c r="E72" s="137"/>
      <c r="F72" s="42"/>
      <c r="G72" s="58"/>
      <c r="H72" s="284"/>
      <c r="I72" s="58"/>
      <c r="J72" s="105"/>
      <c r="K72" s="144"/>
      <c r="L72" s="149"/>
      <c r="M72" s="81"/>
      <c r="N72" s="82"/>
      <c r="O72" s="51"/>
      <c r="P72" s="150"/>
      <c r="Q72" s="151"/>
      <c r="R72" s="85"/>
      <c r="S72" s="136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2"/>
      <c r="B73" s="42"/>
      <c r="C73" s="143"/>
      <c r="D73" s="43"/>
      <c r="E73" s="137"/>
      <c r="F73" s="42"/>
      <c r="G73" s="58"/>
      <c r="H73" s="284"/>
      <c r="I73" s="58"/>
      <c r="J73" s="105"/>
      <c r="K73" s="144"/>
      <c r="L73" s="145"/>
      <c r="M73" s="81"/>
      <c r="N73" s="82"/>
      <c r="O73" s="51"/>
      <c r="P73" s="146"/>
      <c r="Q73" s="147"/>
      <c r="R73" s="85"/>
      <c r="S73" s="136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2"/>
      <c r="B74" s="42"/>
      <c r="C74" s="143"/>
      <c r="D74" s="43"/>
      <c r="E74" s="137"/>
      <c r="F74" s="42"/>
      <c r="G74" s="58"/>
      <c r="H74" s="284"/>
      <c r="I74" s="58"/>
      <c r="J74" s="105"/>
      <c r="K74" s="148"/>
      <c r="L74" s="145"/>
      <c r="M74" s="81"/>
      <c r="N74" s="82"/>
      <c r="O74" s="51"/>
      <c r="P74" s="146"/>
      <c r="Q74" s="147"/>
      <c r="R74" s="85"/>
      <c r="S74" s="136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2"/>
      <c r="B75" s="42"/>
      <c r="C75" s="143"/>
      <c r="D75" s="43"/>
      <c r="E75" s="22"/>
      <c r="F75" s="42"/>
      <c r="G75" s="58"/>
      <c r="H75" s="284"/>
      <c r="I75" s="58"/>
      <c r="J75" s="105"/>
      <c r="K75" s="148"/>
      <c r="L75" s="145"/>
      <c r="M75" s="81"/>
      <c r="N75" s="82"/>
      <c r="O75" s="51"/>
      <c r="P75" s="146"/>
      <c r="Q75" s="147"/>
      <c r="R75" s="85"/>
      <c r="S75" s="152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2"/>
      <c r="B76" s="42"/>
      <c r="C76" s="143"/>
      <c r="D76" s="43"/>
      <c r="E76" s="22"/>
      <c r="F76" s="42"/>
      <c r="G76" s="58"/>
      <c r="H76" s="284"/>
      <c r="I76" s="58"/>
      <c r="J76" s="105"/>
      <c r="K76" s="148"/>
      <c r="L76" s="145"/>
      <c r="M76" s="81"/>
      <c r="N76" s="82"/>
      <c r="O76" s="51"/>
      <c r="P76" s="146"/>
      <c r="Q76" s="147"/>
      <c r="R76" s="85"/>
      <c r="S76" s="136"/>
      <c r="T76" s="7"/>
      <c r="U76" s="7"/>
      <c r="V76" s="7"/>
      <c r="W76" s="7"/>
      <c r="X76" s="7"/>
      <c r="Y76" s="7"/>
      <c r="Z76" s="7"/>
      <c r="AA76" s="7"/>
      <c r="AB76" s="7"/>
    </row>
    <row r="77">
      <c r="A77" s="105"/>
      <c r="B77" s="42"/>
      <c r="C77" s="143"/>
      <c r="D77" s="43"/>
      <c r="E77" s="22"/>
      <c r="F77" s="42"/>
      <c r="G77" s="153"/>
      <c r="H77" s="293"/>
      <c r="I77" s="153"/>
      <c r="J77" s="105"/>
      <c r="K77" s="144"/>
      <c r="L77" s="145"/>
      <c r="M77" s="81"/>
      <c r="N77" s="82"/>
      <c r="O77" s="51"/>
      <c r="P77" s="146"/>
      <c r="Q77" s="147"/>
      <c r="R77" s="85"/>
      <c r="S77" s="154"/>
      <c r="T77" s="7"/>
      <c r="U77" s="7"/>
      <c r="V77" s="7"/>
      <c r="W77" s="7"/>
      <c r="X77" s="7"/>
      <c r="Y77" s="7"/>
      <c r="Z77" s="7"/>
      <c r="AA77" s="7"/>
      <c r="AB77" s="7"/>
    </row>
    <row r="78">
      <c r="A78" s="105"/>
      <c r="B78" s="42"/>
      <c r="C78" s="143"/>
      <c r="D78" s="43"/>
      <c r="E78" s="22"/>
      <c r="F78" s="42"/>
      <c r="G78" s="153"/>
      <c r="H78" s="293"/>
      <c r="I78" s="153"/>
      <c r="J78" s="105"/>
      <c r="K78" s="144"/>
      <c r="L78" s="145"/>
      <c r="M78" s="81"/>
      <c r="N78" s="82"/>
      <c r="O78" s="51"/>
      <c r="P78" s="146"/>
      <c r="Q78" s="147"/>
      <c r="R78" s="85"/>
      <c r="S78" s="155"/>
      <c r="T78" s="7"/>
      <c r="U78" s="7"/>
      <c r="V78" s="7"/>
      <c r="W78" s="7"/>
      <c r="X78" s="7"/>
      <c r="Y78" s="7"/>
      <c r="Z78" s="7"/>
      <c r="AA78" s="7"/>
      <c r="AB78" s="7"/>
    </row>
    <row r="79">
      <c r="A79" s="105"/>
      <c r="B79" s="42"/>
      <c r="C79" s="143"/>
      <c r="D79" s="43"/>
      <c r="E79" s="22"/>
      <c r="F79" s="42"/>
      <c r="G79" s="153"/>
      <c r="H79" s="293"/>
      <c r="I79" s="153"/>
      <c r="J79" s="105"/>
      <c r="K79" s="144"/>
      <c r="L79" s="145"/>
      <c r="M79" s="81"/>
      <c r="N79" s="82"/>
      <c r="O79" s="51"/>
      <c r="P79" s="146"/>
      <c r="Q79" s="147"/>
      <c r="R79" s="85"/>
      <c r="S79" s="155"/>
      <c r="T79" s="7"/>
      <c r="U79" s="7"/>
      <c r="V79" s="7"/>
      <c r="W79" s="7"/>
      <c r="X79" s="7"/>
      <c r="Y79" s="7"/>
      <c r="Z79" s="7"/>
      <c r="AA79" s="7"/>
      <c r="AB79" s="7"/>
    </row>
    <row r="80">
      <c r="A80" s="105"/>
      <c r="B80" s="42"/>
      <c r="C80" s="143"/>
      <c r="D80" s="43"/>
      <c r="E80" s="22"/>
      <c r="F80" s="42"/>
      <c r="G80" s="153"/>
      <c r="H80" s="293"/>
      <c r="I80" s="153"/>
      <c r="J80" s="105"/>
      <c r="K80" s="156"/>
      <c r="L80" s="157"/>
      <c r="M80" s="158"/>
      <c r="N80" s="159"/>
      <c r="O80" s="51"/>
      <c r="P80" s="160"/>
      <c r="Q80" s="161"/>
      <c r="R80" s="162"/>
      <c r="S80" s="155"/>
      <c r="T80" s="7"/>
      <c r="U80" s="7"/>
      <c r="V80" s="7"/>
      <c r="W80" s="7"/>
      <c r="X80" s="7"/>
      <c r="Y80" s="7"/>
      <c r="Z80" s="7"/>
      <c r="AA80" s="7"/>
      <c r="AB80" s="7"/>
    </row>
    <row r="81">
      <c r="A81" s="105"/>
      <c r="B81" s="42"/>
      <c r="C81" s="143"/>
      <c r="D81" s="43"/>
      <c r="E81" s="22"/>
      <c r="F81" s="42"/>
      <c r="G81" s="153"/>
      <c r="H81" s="293"/>
      <c r="I81" s="153"/>
      <c r="J81" s="105"/>
      <c r="K81" s="156"/>
      <c r="L81" s="157"/>
      <c r="M81" s="158"/>
      <c r="N81" s="159"/>
      <c r="O81" s="51"/>
      <c r="P81" s="160"/>
      <c r="Q81" s="161"/>
      <c r="R81" s="162"/>
      <c r="S81" s="155"/>
      <c r="T81" s="7"/>
      <c r="U81" s="7"/>
      <c r="V81" s="7"/>
      <c r="W81" s="7"/>
      <c r="X81" s="7"/>
      <c r="Y81" s="7"/>
      <c r="Z81" s="7"/>
      <c r="AA81" s="7"/>
      <c r="AB81" s="7"/>
    </row>
    <row r="82">
      <c r="A82" s="105"/>
      <c r="B82" s="42"/>
      <c r="C82" s="143"/>
      <c r="D82" s="43"/>
      <c r="E82" s="22"/>
      <c r="F82" s="42"/>
      <c r="G82" s="153"/>
      <c r="H82" s="293"/>
      <c r="I82" s="153"/>
      <c r="J82" s="105"/>
      <c r="K82" s="156"/>
      <c r="L82" s="157"/>
      <c r="M82" s="158"/>
      <c r="N82" s="159"/>
      <c r="O82" s="51"/>
      <c r="P82" s="160"/>
      <c r="Q82" s="161"/>
      <c r="R82" s="162"/>
      <c r="S82" s="155"/>
      <c r="T82" s="7"/>
      <c r="U82" s="7"/>
      <c r="V82" s="7"/>
      <c r="W82" s="7"/>
      <c r="X82" s="7"/>
      <c r="Y82" s="7"/>
      <c r="Z82" s="7"/>
      <c r="AA82" s="7"/>
      <c r="AB82" s="7"/>
    </row>
    <row r="83">
      <c r="A83" s="105"/>
      <c r="B83" s="42"/>
      <c r="C83" s="143"/>
      <c r="D83" s="43"/>
      <c r="E83" s="22"/>
      <c r="F83" s="42"/>
      <c r="G83" s="153"/>
      <c r="H83" s="293"/>
      <c r="I83" s="153"/>
      <c r="J83" s="105"/>
      <c r="K83" s="163"/>
      <c r="L83" s="164"/>
      <c r="M83" s="165"/>
      <c r="N83" s="166"/>
      <c r="O83" s="51"/>
      <c r="P83" s="167"/>
      <c r="Q83" s="168"/>
      <c r="R83" s="169"/>
      <c r="S83" s="155"/>
      <c r="T83" s="7"/>
      <c r="U83" s="7"/>
      <c r="V83" s="7"/>
      <c r="W83" s="7"/>
      <c r="X83" s="7"/>
      <c r="Y83" s="7"/>
      <c r="Z83" s="7"/>
      <c r="AA83" s="7"/>
      <c r="AB83" s="7"/>
    </row>
    <row r="84">
      <c r="A84" s="105"/>
      <c r="B84" s="42"/>
      <c r="C84" s="143"/>
      <c r="D84" s="43"/>
      <c r="E84" s="137"/>
      <c r="F84" s="42"/>
      <c r="G84" s="153"/>
      <c r="H84" s="293"/>
      <c r="I84" s="153"/>
      <c r="J84" s="105"/>
      <c r="K84" s="156"/>
      <c r="L84" s="157"/>
      <c r="M84" s="170"/>
      <c r="N84" s="171"/>
      <c r="O84" s="51"/>
      <c r="P84" s="160"/>
      <c r="Q84" s="161"/>
      <c r="R84" s="172"/>
      <c r="S84" s="155"/>
      <c r="T84" s="7"/>
      <c r="U84" s="7"/>
      <c r="V84" s="7"/>
      <c r="W84" s="7"/>
      <c r="X84" s="7"/>
      <c r="Y84" s="7"/>
      <c r="Z84" s="7"/>
      <c r="AA84" s="7"/>
      <c r="AB84" s="7"/>
    </row>
    <row r="85">
      <c r="A85" s="105"/>
      <c r="B85" s="42"/>
      <c r="C85" s="143"/>
      <c r="D85" s="43"/>
      <c r="E85" s="137"/>
      <c r="F85" s="42"/>
      <c r="G85" s="153"/>
      <c r="H85" s="293"/>
      <c r="I85" s="153"/>
      <c r="J85" s="105"/>
      <c r="K85" s="156"/>
      <c r="L85" s="157"/>
      <c r="M85" s="170"/>
      <c r="N85" s="171"/>
      <c r="O85" s="51"/>
      <c r="P85" s="160"/>
      <c r="Q85" s="161"/>
      <c r="R85" s="172"/>
      <c r="S85" s="155"/>
      <c r="T85" s="7"/>
      <c r="U85" s="7"/>
      <c r="V85" s="7"/>
      <c r="W85" s="7"/>
      <c r="X85" s="7"/>
      <c r="Y85" s="7"/>
      <c r="Z85" s="7"/>
      <c r="AA85" s="7"/>
      <c r="AB85" s="7"/>
    </row>
    <row r="86">
      <c r="A86" s="105"/>
      <c r="B86" s="42"/>
      <c r="C86" s="143"/>
      <c r="D86" s="43"/>
      <c r="E86" s="137"/>
      <c r="F86" s="42"/>
      <c r="G86" s="153"/>
      <c r="H86" s="293"/>
      <c r="I86" s="153"/>
      <c r="J86" s="105"/>
      <c r="K86" s="156"/>
      <c r="L86" s="157"/>
      <c r="M86" s="170"/>
      <c r="N86" s="171"/>
      <c r="O86" s="51"/>
      <c r="P86" s="160"/>
      <c r="Q86" s="161"/>
      <c r="R86" s="172"/>
      <c r="S86" s="155"/>
      <c r="T86" s="7"/>
      <c r="U86" s="7"/>
      <c r="V86" s="7"/>
      <c r="W86" s="7"/>
      <c r="X86" s="7"/>
      <c r="Y86" s="7"/>
      <c r="Z86" s="7"/>
      <c r="AA86" s="7"/>
      <c r="AB86" s="7"/>
    </row>
    <row r="87">
      <c r="A87" s="105"/>
      <c r="B87" s="42"/>
      <c r="C87" s="143"/>
      <c r="D87" s="43"/>
      <c r="E87" s="137"/>
      <c r="F87" s="42"/>
      <c r="G87" s="153"/>
      <c r="H87" s="293"/>
      <c r="I87" s="153"/>
      <c r="J87" s="105"/>
      <c r="K87" s="156"/>
      <c r="L87" s="157"/>
      <c r="M87" s="170"/>
      <c r="N87" s="171"/>
      <c r="O87" s="51"/>
      <c r="P87" s="160"/>
      <c r="Q87" s="161"/>
      <c r="R87" s="172"/>
      <c r="S87" s="155"/>
      <c r="T87" s="7"/>
      <c r="U87" s="7"/>
      <c r="V87" s="7"/>
      <c r="W87" s="7"/>
      <c r="X87" s="7"/>
      <c r="Y87" s="7"/>
      <c r="Z87" s="7"/>
      <c r="AA87" s="7"/>
      <c r="AB87" s="7"/>
    </row>
    <row r="88">
      <c r="A88" s="105"/>
      <c r="B88" s="42"/>
      <c r="C88" s="143"/>
      <c r="D88" s="43"/>
      <c r="E88" s="137"/>
      <c r="F88" s="42"/>
      <c r="G88" s="153"/>
      <c r="H88" s="293"/>
      <c r="I88" s="153"/>
      <c r="J88" s="105"/>
      <c r="K88" s="156"/>
      <c r="L88" s="157"/>
      <c r="M88" s="170"/>
      <c r="N88" s="171"/>
      <c r="O88" s="51"/>
      <c r="P88" s="160"/>
      <c r="Q88" s="161"/>
      <c r="R88" s="172"/>
      <c r="S88" s="155"/>
      <c r="T88" s="7"/>
      <c r="U88" s="7"/>
      <c r="V88" s="7"/>
      <c r="W88" s="7"/>
      <c r="X88" s="7"/>
      <c r="Y88" s="7"/>
      <c r="Z88" s="7"/>
      <c r="AA88" s="7"/>
      <c r="AB88" s="7"/>
    </row>
    <row r="89">
      <c r="A89" s="105"/>
      <c r="B89" s="42"/>
      <c r="C89" s="143"/>
      <c r="D89" s="43"/>
      <c r="E89" s="137"/>
      <c r="F89" s="42"/>
      <c r="G89" s="153"/>
      <c r="H89" s="293"/>
      <c r="I89" s="153"/>
      <c r="J89" s="105"/>
      <c r="K89" s="156"/>
      <c r="L89" s="157"/>
      <c r="M89" s="170"/>
      <c r="N89" s="171"/>
      <c r="O89" s="51"/>
      <c r="P89" s="160"/>
      <c r="Q89" s="161"/>
      <c r="R89" s="172"/>
      <c r="S89" s="155"/>
      <c r="T89" s="7"/>
      <c r="U89" s="7"/>
      <c r="V89" s="7"/>
      <c r="W89" s="7"/>
      <c r="X89" s="7"/>
      <c r="Y89" s="7"/>
      <c r="Z89" s="7"/>
      <c r="AA89" s="7"/>
      <c r="AB89" s="7"/>
    </row>
    <row r="90">
      <c r="A90" s="105"/>
      <c r="B90" s="42"/>
      <c r="C90" s="143"/>
      <c r="D90" s="43"/>
      <c r="E90" s="137"/>
      <c r="F90" s="42"/>
      <c r="G90" s="153"/>
      <c r="H90" s="293"/>
      <c r="I90" s="153"/>
      <c r="J90" s="105"/>
      <c r="K90" s="156"/>
      <c r="L90" s="157"/>
      <c r="M90" s="170"/>
      <c r="N90" s="171"/>
      <c r="O90" s="51"/>
      <c r="P90" s="160"/>
      <c r="Q90" s="161"/>
      <c r="R90" s="172"/>
      <c r="S90" s="155"/>
      <c r="T90" s="7"/>
      <c r="U90" s="7"/>
      <c r="V90" s="7"/>
      <c r="W90" s="7"/>
      <c r="X90" s="7"/>
      <c r="Y90" s="7"/>
      <c r="Z90" s="7"/>
      <c r="AA90" s="7"/>
      <c r="AB90" s="7"/>
    </row>
    <row r="91">
      <c r="A91" s="105"/>
      <c r="B91" s="42"/>
      <c r="C91" s="143"/>
      <c r="D91" s="43"/>
      <c r="E91" s="137"/>
      <c r="F91" s="42"/>
      <c r="G91" s="153"/>
      <c r="H91" s="293"/>
      <c r="I91" s="153"/>
      <c r="J91" s="105"/>
      <c r="K91" s="156"/>
      <c r="L91" s="157"/>
      <c r="M91" s="170"/>
      <c r="N91" s="173"/>
      <c r="O91" s="51"/>
      <c r="P91" s="160"/>
      <c r="Q91" s="161"/>
      <c r="R91" s="172"/>
      <c r="S91" s="155"/>
      <c r="T91" s="7"/>
      <c r="U91" s="7"/>
      <c r="V91" s="7"/>
      <c r="W91" s="7"/>
      <c r="X91" s="7"/>
      <c r="Y91" s="7"/>
      <c r="Z91" s="7"/>
      <c r="AA91" s="7"/>
      <c r="AB91" s="7"/>
    </row>
    <row r="92">
      <c r="A92" s="4"/>
      <c r="B92" s="4"/>
      <c r="C92" s="3"/>
      <c r="D92" s="174"/>
      <c r="E92" s="175"/>
      <c r="F92" s="4"/>
      <c r="G92" s="176"/>
      <c r="H92" s="294"/>
      <c r="I92" s="178"/>
      <c r="J92" s="4"/>
      <c r="K92" s="179"/>
      <c r="L92" s="179"/>
      <c r="M92" s="179"/>
      <c r="N92" s="179"/>
      <c r="O92" s="180"/>
      <c r="P92" s="180"/>
      <c r="Q92" s="180"/>
      <c r="R92" s="181"/>
      <c r="S92" s="182">
        <f>SUM(S7:S91)</f>
        <v>6539</v>
      </c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83"/>
      <c r="E93" s="184"/>
      <c r="F93" s="2"/>
      <c r="G93" s="185"/>
      <c r="H93" s="295"/>
      <c r="I93" s="187"/>
      <c r="J93" s="2"/>
      <c r="K93" s="33" t="s">
        <v>6</v>
      </c>
      <c r="L93" s="188"/>
      <c r="M93" s="188"/>
      <c r="N93" s="188"/>
      <c r="O93" s="189"/>
      <c r="P93" s="189"/>
      <c r="Q93" s="189"/>
      <c r="R93" s="190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191"/>
      <c r="D94" s="16"/>
      <c r="E94" s="192"/>
      <c r="F94" s="193"/>
      <c r="G94" s="176"/>
      <c r="H94" s="279"/>
      <c r="I94" s="4"/>
      <c r="J94" s="2"/>
      <c r="K94" s="96">
        <f>SUM(K7:K91)</f>
        <v>6520</v>
      </c>
      <c r="L94" s="194" t="s">
        <v>22</v>
      </c>
      <c r="O94" s="195" t="s">
        <v>23</v>
      </c>
      <c r="Q94" s="196"/>
      <c r="R94" s="197" t="s">
        <v>24</v>
      </c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2"/>
      <c r="B95" s="2"/>
      <c r="C95" s="3"/>
      <c r="D95" s="16"/>
      <c r="E95" s="2"/>
      <c r="F95" s="2"/>
      <c r="G95" s="176"/>
      <c r="H95" s="279"/>
      <c r="I95" s="4"/>
      <c r="J95" s="2"/>
      <c r="K95" s="96">
        <f>SUM(K94*3%)</f>
        <v>195.6</v>
      </c>
      <c r="L95" s="34" t="s">
        <v>7</v>
      </c>
      <c r="M95" s="198"/>
      <c r="N95" s="198"/>
      <c r="O95" s="199"/>
      <c r="P95" s="200"/>
      <c r="Q95" s="196"/>
      <c r="R95" s="201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4"/>
      <c r="H96" s="279"/>
      <c r="I96" s="4"/>
      <c r="J96" s="2"/>
      <c r="K96" s="202"/>
      <c r="L96" s="203">
        <f>SUM(L6:L90)</f>
        <v>2900</v>
      </c>
      <c r="M96" s="35" t="s">
        <v>8</v>
      </c>
      <c r="N96" s="198"/>
      <c r="O96" s="199"/>
      <c r="P96" s="199"/>
      <c r="Q96" s="199"/>
      <c r="R96" s="201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204" t="s">
        <v>25</v>
      </c>
      <c r="H97" s="296">
        <f>SUM(K94,L96,M97,N98)</f>
        <v>14070</v>
      </c>
      <c r="I97" s="4"/>
      <c r="J97" s="2"/>
      <c r="K97" s="7"/>
      <c r="L97" s="76">
        <f>SUM(L96*2%)</f>
        <v>58</v>
      </c>
      <c r="M97" s="16">
        <f>SUM(M6:M90)</f>
        <v>1400</v>
      </c>
      <c r="N97" s="36" t="s">
        <v>9</v>
      </c>
      <c r="O97" s="199"/>
      <c r="P97" s="199"/>
      <c r="Q97" s="199"/>
      <c r="R97" s="181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06"/>
      <c r="G98" s="207" t="s">
        <v>26</v>
      </c>
      <c r="H98" s="296">
        <f>SUM(O99,P102,Q103)</f>
        <v>6441</v>
      </c>
      <c r="I98" s="4"/>
      <c r="J98" s="2"/>
      <c r="K98" s="7"/>
      <c r="L98" s="17"/>
      <c r="M98" s="76">
        <f>SUM(M97*1%)</f>
        <v>14</v>
      </c>
      <c r="N98" s="16">
        <f>SUM(N6:N91)</f>
        <v>3250</v>
      </c>
      <c r="O98" s="37" t="s">
        <v>10</v>
      </c>
      <c r="P98" s="199"/>
      <c r="Q98" s="199"/>
      <c r="R98" s="208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06"/>
      <c r="G99" s="209" t="s">
        <v>27</v>
      </c>
      <c r="H99" s="296">
        <f>SUM(R104)</f>
        <v>70</v>
      </c>
      <c r="I99" s="4"/>
      <c r="J99" s="2"/>
      <c r="K99" s="7"/>
      <c r="L99" s="2"/>
      <c r="M99" s="2"/>
      <c r="N99" s="76">
        <f>SUM(N98*2%)</f>
        <v>65</v>
      </c>
      <c r="O99" s="16">
        <f>SUM(O6:O92)</f>
        <v>3091</v>
      </c>
      <c r="P99" s="199"/>
      <c r="Q99" s="199"/>
      <c r="R99" s="208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"/>
      <c r="G100" s="4"/>
      <c r="H100" s="279"/>
      <c r="I100" s="4"/>
      <c r="J100" s="2"/>
      <c r="K100" s="7"/>
      <c r="L100" s="2"/>
      <c r="M100" s="2"/>
      <c r="N100" s="2"/>
      <c r="O100" s="76">
        <f>SUM(O99*2%)</f>
        <v>61.82</v>
      </c>
      <c r="P100" s="199"/>
      <c r="Q100" s="199"/>
      <c r="R100" s="208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210" t="s">
        <v>28</v>
      </c>
      <c r="H101" s="297">
        <f>SUM(N7,K8,P12,K13,K15,M20,M25,Q26,N29,M31,K33,K34,K35,P38,K42,N43,L49,L53,O59,O60,O62,M67)</f>
        <v>7888</v>
      </c>
      <c r="I101" s="298">
        <f>SUM(Q26,K35,O62)</f>
        <v>994</v>
      </c>
      <c r="J101" s="2"/>
      <c r="K101" s="7"/>
      <c r="L101" s="2"/>
      <c r="M101" s="2"/>
      <c r="N101" s="2"/>
      <c r="O101" s="2"/>
      <c r="P101" s="38" t="s">
        <v>11</v>
      </c>
      <c r="Q101" s="199"/>
      <c r="R101" s="208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212" t="s">
        <v>29</v>
      </c>
      <c r="H102" s="297">
        <f>SUM(K9,N10,R11,K14,P16,L19,K23,L24,K28,P30,O39,K41,K45,K46,L55,L56,L57,O61,O63,M66)</f>
        <v>7702</v>
      </c>
      <c r="I102" s="224">
        <v>0.0</v>
      </c>
      <c r="J102" s="2"/>
      <c r="K102" s="7"/>
      <c r="L102" s="2"/>
      <c r="M102" s="2"/>
      <c r="N102" s="2"/>
      <c r="O102" s="2"/>
      <c r="P102" s="16">
        <f>SUM(P6:P90)</f>
        <v>3000</v>
      </c>
      <c r="Q102" s="39" t="s">
        <v>12</v>
      </c>
      <c r="R102" s="208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14" t="s">
        <v>30</v>
      </c>
      <c r="H103" s="299">
        <f>SUM(L17,L18,K27,N37,N40,N44,O48,O50,N51,O52,O54,K64,O65,N68)</f>
        <v>4491</v>
      </c>
      <c r="I103" s="300">
        <f>SUM(N51)</f>
        <v>350</v>
      </c>
      <c r="J103" s="2"/>
      <c r="K103" s="7"/>
      <c r="L103" s="2"/>
      <c r="M103" s="2"/>
      <c r="N103" s="2"/>
      <c r="O103" s="2"/>
      <c r="P103" s="76">
        <f>SUM(P102*2%)</f>
        <v>60</v>
      </c>
      <c r="Q103" s="16">
        <f>SUM(Q6:Q90)</f>
        <v>350</v>
      </c>
      <c r="R103" s="215" t="s">
        <v>13</v>
      </c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06"/>
      <c r="H104" s="301"/>
      <c r="I104" s="213"/>
      <c r="J104" s="2"/>
      <c r="K104" s="7"/>
      <c r="L104" s="2"/>
      <c r="M104" s="2"/>
      <c r="N104" s="2"/>
      <c r="O104" s="2"/>
      <c r="P104" s="2"/>
      <c r="Q104" s="76">
        <f>SUM(Q103*1%)</f>
        <v>3.5</v>
      </c>
      <c r="R104" s="96">
        <f>SUM(R7:R92)</f>
        <v>70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107"/>
      <c r="D105" s="16"/>
      <c r="E105" s="2"/>
      <c r="F105" s="2"/>
      <c r="G105" s="216" t="s">
        <v>31</v>
      </c>
      <c r="H105" s="302">
        <f>SUM(Q26,K35,N51,O62)</f>
        <v>1344</v>
      </c>
      <c r="I105" s="4"/>
      <c r="J105" s="2"/>
      <c r="K105" s="7"/>
      <c r="L105" s="2"/>
      <c r="M105" s="2"/>
      <c r="N105" s="2"/>
      <c r="O105" s="2"/>
      <c r="P105" s="2"/>
      <c r="Q105" s="2"/>
      <c r="R105" s="96">
        <f>SUM(R104*2%)</f>
        <v>1.4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216" t="s">
        <v>32</v>
      </c>
      <c r="H106" s="303">
        <f>SUM(S26,S35,S36,S51,S62)</f>
        <v>300</v>
      </c>
      <c r="I106" s="4"/>
      <c r="J106" s="2"/>
      <c r="K106" s="7"/>
      <c r="L106" s="2"/>
      <c r="M106" s="2"/>
      <c r="N106" s="2"/>
      <c r="O106" s="2"/>
      <c r="P106" s="2"/>
      <c r="Q106" s="2"/>
      <c r="R106" s="16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18" t="s">
        <v>33</v>
      </c>
      <c r="H107" s="303">
        <f>SUM(K36)</f>
        <v>500</v>
      </c>
      <c r="I107" s="4"/>
      <c r="J107" s="2"/>
      <c r="K107" s="7"/>
      <c r="L107" s="2"/>
      <c r="M107" s="2"/>
      <c r="N107" s="2"/>
      <c r="O107" s="2"/>
      <c r="P107" s="2"/>
      <c r="Q107" s="2"/>
      <c r="R107" s="2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4"/>
      <c r="H108" s="279"/>
      <c r="I108" s="4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4"/>
      <c r="H109" s="279"/>
      <c r="I109" s="4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279"/>
      <c r="I110" s="4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279"/>
      <c r="I111" s="4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279"/>
      <c r="I112" s="4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279"/>
      <c r="I113" s="4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279"/>
      <c r="I114" s="4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279"/>
      <c r="I115" s="4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279"/>
      <c r="I116" s="4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279"/>
      <c r="I117" s="4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279"/>
      <c r="I118" s="4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279"/>
      <c r="I119" s="4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279"/>
      <c r="I120" s="4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279"/>
      <c r="I121" s="4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279"/>
      <c r="I122" s="4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279"/>
      <c r="I123" s="4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279"/>
      <c r="I124" s="4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279"/>
      <c r="I125" s="4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279"/>
      <c r="I126" s="4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279"/>
      <c r="I127" s="4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279"/>
      <c r="I128" s="4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279"/>
      <c r="I129" s="4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279"/>
      <c r="I130" s="4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279"/>
      <c r="I131" s="4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279"/>
      <c r="I132" s="4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279"/>
      <c r="I133" s="4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279"/>
      <c r="I134" s="4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279"/>
      <c r="I135" s="4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279"/>
      <c r="I136" s="4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279"/>
      <c r="I137" s="4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279"/>
      <c r="I138" s="4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279"/>
      <c r="I139" s="4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279"/>
      <c r="I140" s="4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279"/>
      <c r="I141" s="4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279"/>
      <c r="I142" s="4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279"/>
      <c r="I143" s="4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279"/>
      <c r="I144" s="4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279"/>
      <c r="I145" s="4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279"/>
      <c r="I146" s="4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279"/>
      <c r="I147" s="4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279"/>
      <c r="I148" s="4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279"/>
      <c r="I149" s="4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279"/>
      <c r="I150" s="4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279"/>
      <c r="I151" s="4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279"/>
      <c r="I152" s="4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279"/>
      <c r="I153" s="4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279"/>
      <c r="I154" s="4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279"/>
      <c r="I155" s="4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279"/>
      <c r="I156" s="4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279"/>
      <c r="I157" s="4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279"/>
      <c r="I158" s="4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279"/>
      <c r="I159" s="4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279"/>
      <c r="I160" s="4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279"/>
      <c r="I161" s="4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279"/>
      <c r="I162" s="4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279"/>
      <c r="I163" s="4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279"/>
      <c r="I164" s="4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279"/>
      <c r="I165" s="4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279"/>
      <c r="I166" s="4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279"/>
      <c r="I167" s="4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279"/>
      <c r="I168" s="4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279"/>
      <c r="I169" s="4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279"/>
      <c r="I170" s="4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279"/>
      <c r="I171" s="4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279"/>
      <c r="I172" s="4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279"/>
      <c r="I173" s="4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279"/>
      <c r="I174" s="4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279"/>
      <c r="I175" s="4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279"/>
      <c r="I176" s="4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279"/>
      <c r="I177" s="4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279"/>
      <c r="I178" s="4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279"/>
      <c r="I179" s="4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279"/>
      <c r="I180" s="4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279"/>
      <c r="I181" s="4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279"/>
      <c r="I182" s="4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279"/>
      <c r="I183" s="4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279"/>
      <c r="I184" s="4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279"/>
      <c r="I185" s="4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279"/>
      <c r="I186" s="4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279"/>
      <c r="I187" s="4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279"/>
      <c r="I188" s="4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279"/>
      <c r="I189" s="4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279"/>
      <c r="I190" s="4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279"/>
      <c r="I191" s="4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279"/>
      <c r="I192" s="4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279"/>
      <c r="I193" s="4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279"/>
      <c r="I194" s="4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279"/>
      <c r="I195" s="4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279"/>
      <c r="I196" s="4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279"/>
      <c r="I197" s="4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279"/>
      <c r="I198" s="4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279"/>
      <c r="I199" s="4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279"/>
      <c r="I200" s="4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279"/>
      <c r="I201" s="4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279"/>
      <c r="I202" s="4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279"/>
      <c r="I203" s="4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279"/>
      <c r="I204" s="4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279"/>
      <c r="I205" s="4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279"/>
      <c r="I206" s="4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279"/>
      <c r="I207" s="4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279"/>
      <c r="I208" s="4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279"/>
      <c r="I209" s="4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279"/>
      <c r="I210" s="4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279"/>
      <c r="I211" s="4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279"/>
      <c r="I212" s="4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279"/>
      <c r="I213" s="4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279"/>
      <c r="I214" s="4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279"/>
      <c r="I215" s="4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279"/>
      <c r="I216" s="4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279"/>
      <c r="I217" s="4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279"/>
      <c r="I218" s="4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279"/>
      <c r="I219" s="4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279"/>
      <c r="I220" s="4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279"/>
      <c r="I221" s="4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279"/>
      <c r="I222" s="4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279"/>
      <c r="I223" s="4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279"/>
      <c r="I224" s="4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219"/>
      <c r="D225" s="219"/>
      <c r="E225" s="2"/>
      <c r="F225" s="2"/>
      <c r="G225" s="4"/>
      <c r="H225" s="279"/>
      <c r="I225" s="4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19"/>
      <c r="D226" s="219"/>
      <c r="E226" s="2"/>
      <c r="F226" s="2"/>
      <c r="G226" s="4"/>
      <c r="H226" s="279"/>
      <c r="I226" s="4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19"/>
      <c r="D227" s="219"/>
      <c r="E227" s="2"/>
      <c r="F227" s="2"/>
      <c r="G227" s="4"/>
      <c r="H227" s="279"/>
      <c r="I227" s="4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19"/>
      <c r="D228" s="219"/>
      <c r="E228" s="2"/>
      <c r="F228" s="2"/>
      <c r="G228" s="4"/>
      <c r="H228" s="279"/>
      <c r="I228" s="4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19"/>
      <c r="D229" s="219"/>
      <c r="E229" s="2"/>
      <c r="F229" s="2"/>
      <c r="G229" s="4"/>
      <c r="H229" s="279"/>
      <c r="I229" s="4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19"/>
      <c r="D230" s="219"/>
      <c r="E230" s="2"/>
      <c r="F230" s="2"/>
      <c r="G230" s="4"/>
      <c r="H230" s="279"/>
      <c r="I230" s="4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19"/>
      <c r="D231" s="219"/>
      <c r="E231" s="2"/>
      <c r="F231" s="2"/>
      <c r="G231" s="4"/>
      <c r="H231" s="279"/>
      <c r="I231" s="4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19"/>
      <c r="D232" s="219"/>
      <c r="E232" s="2"/>
      <c r="F232" s="2"/>
      <c r="G232" s="4"/>
      <c r="H232" s="279"/>
      <c r="I232" s="4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19"/>
      <c r="D233" s="219"/>
      <c r="E233" s="2"/>
      <c r="F233" s="2"/>
      <c r="G233" s="4"/>
      <c r="H233" s="279"/>
      <c r="I233" s="4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19"/>
      <c r="D234" s="219"/>
      <c r="E234" s="2"/>
      <c r="F234" s="2"/>
      <c r="G234" s="4"/>
      <c r="H234" s="279"/>
      <c r="I234" s="4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19"/>
      <c r="D235" s="219"/>
      <c r="E235" s="2"/>
      <c r="F235" s="2"/>
      <c r="G235" s="4"/>
      <c r="H235" s="279"/>
      <c r="I235" s="4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19"/>
      <c r="D236" s="219"/>
      <c r="E236" s="2"/>
      <c r="F236" s="2"/>
      <c r="G236" s="4"/>
      <c r="H236" s="279"/>
      <c r="I236" s="4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19"/>
      <c r="D237" s="219"/>
      <c r="E237" s="2"/>
      <c r="F237" s="2"/>
      <c r="G237" s="4"/>
      <c r="H237" s="279"/>
      <c r="I237" s="4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19"/>
      <c r="D238" s="219"/>
      <c r="E238" s="2"/>
      <c r="F238" s="2"/>
      <c r="G238" s="4"/>
      <c r="H238" s="279"/>
      <c r="I238" s="4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19"/>
      <c r="D239" s="219"/>
      <c r="E239" s="2"/>
      <c r="F239" s="2"/>
      <c r="G239" s="4"/>
      <c r="H239" s="279"/>
      <c r="I239" s="4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19"/>
      <c r="D240" s="219"/>
      <c r="E240" s="2"/>
      <c r="F240" s="2"/>
      <c r="G240" s="4"/>
      <c r="H240" s="279"/>
      <c r="I240" s="4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19"/>
      <c r="D241" s="219"/>
      <c r="E241" s="2"/>
      <c r="F241" s="2"/>
      <c r="G241" s="4"/>
      <c r="H241" s="279"/>
      <c r="I241" s="4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19"/>
      <c r="D242" s="219"/>
      <c r="E242" s="2"/>
      <c r="F242" s="2"/>
      <c r="G242" s="4"/>
      <c r="H242" s="279"/>
      <c r="I242" s="4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19"/>
      <c r="D243" s="219"/>
      <c r="E243" s="2"/>
      <c r="F243" s="2"/>
      <c r="G243" s="4"/>
      <c r="H243" s="279"/>
      <c r="I243" s="4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19"/>
      <c r="D244" s="219"/>
      <c r="E244" s="2"/>
      <c r="F244" s="2"/>
      <c r="G244" s="4"/>
      <c r="H244" s="279"/>
      <c r="I244" s="4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19"/>
      <c r="D245" s="219"/>
      <c r="E245" s="2"/>
      <c r="F245" s="2"/>
      <c r="G245" s="4"/>
      <c r="H245" s="279"/>
      <c r="I245" s="4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19"/>
      <c r="D246" s="219"/>
      <c r="E246" s="2"/>
      <c r="F246" s="2"/>
      <c r="G246" s="4"/>
      <c r="H246" s="279"/>
      <c r="I246" s="4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19"/>
      <c r="D247" s="219"/>
      <c r="E247" s="2"/>
      <c r="F247" s="2"/>
      <c r="G247" s="4"/>
      <c r="H247" s="279"/>
      <c r="I247" s="4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19"/>
      <c r="D248" s="219"/>
      <c r="E248" s="2"/>
      <c r="F248" s="2"/>
      <c r="G248" s="4"/>
      <c r="H248" s="279"/>
      <c r="I248" s="4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19"/>
      <c r="D249" s="219"/>
      <c r="E249" s="2"/>
      <c r="F249" s="2"/>
      <c r="G249" s="4"/>
      <c r="H249" s="279"/>
      <c r="I249" s="4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19"/>
      <c r="D250" s="219"/>
      <c r="E250" s="2"/>
      <c r="F250" s="2"/>
      <c r="G250" s="4"/>
      <c r="H250" s="279"/>
      <c r="I250" s="4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19"/>
      <c r="D251" s="219"/>
      <c r="E251" s="2"/>
      <c r="F251" s="2"/>
      <c r="G251" s="4"/>
      <c r="H251" s="279"/>
      <c r="I251" s="4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19"/>
      <c r="D252" s="219"/>
      <c r="E252" s="2"/>
      <c r="F252" s="2"/>
      <c r="G252" s="4"/>
      <c r="H252" s="279"/>
      <c r="I252" s="4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19"/>
      <c r="D253" s="219"/>
      <c r="E253" s="2"/>
      <c r="F253" s="2"/>
      <c r="G253" s="4"/>
      <c r="H253" s="279"/>
      <c r="I253" s="4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19"/>
      <c r="D254" s="219"/>
      <c r="E254" s="2"/>
      <c r="F254" s="2"/>
      <c r="G254" s="4"/>
      <c r="H254" s="279"/>
      <c r="I254" s="4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19"/>
      <c r="D255" s="219"/>
      <c r="E255" s="2"/>
      <c r="F255" s="2"/>
      <c r="G255" s="4"/>
      <c r="H255" s="279"/>
      <c r="I255" s="4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19"/>
      <c r="D256" s="219"/>
      <c r="E256" s="2"/>
      <c r="F256" s="2"/>
      <c r="G256" s="4"/>
      <c r="H256" s="279"/>
      <c r="I256" s="4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19"/>
      <c r="D257" s="219"/>
      <c r="E257" s="2"/>
      <c r="F257" s="2"/>
      <c r="G257" s="4"/>
      <c r="H257" s="279"/>
      <c r="I257" s="4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19"/>
      <c r="D258" s="219"/>
      <c r="E258" s="2"/>
      <c r="F258" s="2"/>
      <c r="G258" s="4"/>
      <c r="H258" s="279"/>
      <c r="I258" s="4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19"/>
      <c r="D259" s="219"/>
      <c r="E259" s="2"/>
      <c r="F259" s="2"/>
      <c r="G259" s="4"/>
      <c r="H259" s="279"/>
      <c r="I259" s="4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19"/>
      <c r="D260" s="219"/>
      <c r="E260" s="2"/>
      <c r="F260" s="2"/>
      <c r="G260" s="4"/>
      <c r="H260" s="279"/>
      <c r="I260" s="4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19"/>
      <c r="D261" s="219"/>
      <c r="E261" s="2"/>
      <c r="F261" s="2"/>
      <c r="G261" s="4"/>
      <c r="H261" s="279"/>
      <c r="I261" s="4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19"/>
      <c r="D262" s="219"/>
      <c r="E262" s="2"/>
      <c r="F262" s="2"/>
      <c r="G262" s="4"/>
      <c r="H262" s="279"/>
      <c r="I262" s="4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19"/>
      <c r="D263" s="219"/>
      <c r="E263" s="2"/>
      <c r="F263" s="2"/>
      <c r="G263" s="4"/>
      <c r="H263" s="279"/>
      <c r="I263" s="4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19"/>
      <c r="D264" s="219"/>
      <c r="E264" s="2"/>
      <c r="F264" s="2"/>
      <c r="G264" s="4"/>
      <c r="H264" s="279"/>
      <c r="I264" s="4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19"/>
      <c r="D265" s="219"/>
      <c r="E265" s="2"/>
      <c r="F265" s="2"/>
      <c r="G265" s="4"/>
      <c r="H265" s="279"/>
      <c r="I265" s="4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19"/>
      <c r="D266" s="219"/>
      <c r="E266" s="2"/>
      <c r="F266" s="2"/>
      <c r="G266" s="4"/>
      <c r="H266" s="279"/>
      <c r="I266" s="4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19"/>
      <c r="D267" s="219"/>
      <c r="E267" s="2"/>
      <c r="F267" s="2"/>
      <c r="G267" s="4"/>
      <c r="H267" s="279"/>
      <c r="I267" s="4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19"/>
      <c r="D268" s="219"/>
      <c r="E268" s="2"/>
      <c r="F268" s="2"/>
      <c r="G268" s="4"/>
      <c r="H268" s="279"/>
      <c r="I268" s="4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19"/>
      <c r="D269" s="219"/>
      <c r="E269" s="2"/>
      <c r="F269" s="2"/>
      <c r="G269" s="4"/>
      <c r="H269" s="279"/>
      <c r="I269" s="4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19"/>
      <c r="D270" s="219"/>
      <c r="E270" s="2"/>
      <c r="F270" s="2"/>
      <c r="G270" s="4"/>
      <c r="H270" s="279"/>
      <c r="I270" s="4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19"/>
      <c r="D271" s="219"/>
      <c r="E271" s="2"/>
      <c r="F271" s="2"/>
      <c r="G271" s="4"/>
      <c r="H271" s="279"/>
      <c r="I271" s="4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19"/>
      <c r="D272" s="219"/>
      <c r="E272" s="2"/>
      <c r="F272" s="2"/>
      <c r="G272" s="4"/>
      <c r="H272" s="279"/>
      <c r="I272" s="4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19"/>
      <c r="D273" s="219"/>
      <c r="E273" s="2"/>
      <c r="F273" s="2"/>
      <c r="G273" s="4"/>
      <c r="H273" s="279"/>
      <c r="I273" s="4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19"/>
      <c r="D274" s="219"/>
      <c r="E274" s="2"/>
      <c r="F274" s="2"/>
      <c r="G274" s="4"/>
      <c r="H274" s="279"/>
      <c r="I274" s="4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19"/>
      <c r="D275" s="219"/>
      <c r="E275" s="2"/>
      <c r="F275" s="2"/>
      <c r="G275" s="4"/>
      <c r="H275" s="279"/>
      <c r="I275" s="4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19"/>
      <c r="D276" s="219"/>
      <c r="E276" s="2"/>
      <c r="F276" s="2"/>
      <c r="G276" s="4"/>
      <c r="H276" s="279"/>
      <c r="I276" s="4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19"/>
      <c r="D277" s="219"/>
      <c r="E277" s="2"/>
      <c r="F277" s="2"/>
      <c r="G277" s="4"/>
      <c r="H277" s="279"/>
      <c r="I277" s="4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19"/>
      <c r="D278" s="219"/>
      <c r="E278" s="2"/>
      <c r="F278" s="2"/>
      <c r="G278" s="4"/>
      <c r="H278" s="279"/>
      <c r="I278" s="4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19"/>
      <c r="D279" s="219"/>
      <c r="E279" s="2"/>
      <c r="F279" s="2"/>
      <c r="G279" s="4"/>
      <c r="H279" s="279"/>
      <c r="I279" s="4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19"/>
      <c r="D280" s="219"/>
      <c r="E280" s="2"/>
      <c r="F280" s="2"/>
      <c r="G280" s="4"/>
      <c r="H280" s="279"/>
      <c r="I280" s="4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19"/>
      <c r="D281" s="219"/>
      <c r="E281" s="2"/>
      <c r="F281" s="2"/>
      <c r="G281" s="4"/>
      <c r="H281" s="279"/>
      <c r="I281" s="4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19"/>
      <c r="D282" s="219"/>
      <c r="E282" s="2"/>
      <c r="F282" s="2"/>
      <c r="G282" s="4"/>
      <c r="H282" s="279"/>
      <c r="I282" s="4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19"/>
      <c r="D283" s="219"/>
      <c r="E283" s="2"/>
      <c r="F283" s="2"/>
      <c r="G283" s="4"/>
      <c r="H283" s="279"/>
      <c r="I283" s="4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19"/>
      <c r="D284" s="219"/>
      <c r="E284" s="2"/>
      <c r="F284" s="2"/>
      <c r="G284" s="4"/>
      <c r="H284" s="279"/>
      <c r="I284" s="4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19"/>
      <c r="D285" s="219"/>
      <c r="E285" s="2"/>
      <c r="F285" s="2"/>
      <c r="G285" s="4"/>
      <c r="H285" s="279"/>
      <c r="I285" s="4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19"/>
      <c r="D286" s="219"/>
      <c r="E286" s="2"/>
      <c r="F286" s="2"/>
      <c r="G286" s="4"/>
      <c r="H286" s="279"/>
      <c r="I286" s="4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19"/>
      <c r="D287" s="219"/>
      <c r="E287" s="2"/>
      <c r="F287" s="2"/>
      <c r="G287" s="4"/>
      <c r="H287" s="279"/>
      <c r="I287" s="4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19"/>
      <c r="D288" s="219"/>
      <c r="E288" s="2"/>
      <c r="F288" s="2"/>
      <c r="G288" s="4"/>
      <c r="H288" s="279"/>
      <c r="I288" s="4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19"/>
      <c r="D289" s="219"/>
      <c r="E289" s="2"/>
      <c r="F289" s="2"/>
      <c r="G289" s="4"/>
      <c r="H289" s="279"/>
      <c r="I289" s="4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19"/>
      <c r="D290" s="219"/>
      <c r="E290" s="2"/>
      <c r="F290" s="2"/>
      <c r="G290" s="4"/>
      <c r="H290" s="279"/>
      <c r="I290" s="4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19"/>
      <c r="D291" s="219"/>
      <c r="E291" s="2"/>
      <c r="F291" s="2"/>
      <c r="G291" s="4"/>
      <c r="H291" s="279"/>
      <c r="I291" s="4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19"/>
      <c r="D292" s="219"/>
      <c r="E292" s="2"/>
      <c r="F292" s="2"/>
      <c r="G292" s="4"/>
      <c r="H292" s="279"/>
      <c r="I292" s="4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19"/>
      <c r="D293" s="219"/>
      <c r="E293" s="2"/>
      <c r="F293" s="2"/>
      <c r="G293" s="4"/>
      <c r="H293" s="279"/>
      <c r="I293" s="4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19"/>
      <c r="D294" s="219"/>
      <c r="E294" s="2"/>
      <c r="F294" s="2"/>
      <c r="G294" s="4"/>
      <c r="H294" s="279"/>
      <c r="I294" s="4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19"/>
      <c r="D295" s="219"/>
      <c r="E295" s="2"/>
      <c r="F295" s="2"/>
      <c r="G295" s="4"/>
      <c r="H295" s="279"/>
      <c r="I295" s="4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19"/>
      <c r="D296" s="219"/>
      <c r="E296" s="2"/>
      <c r="F296" s="2"/>
      <c r="G296" s="4"/>
      <c r="H296" s="279"/>
      <c r="I296" s="4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19"/>
      <c r="D297" s="219"/>
      <c r="E297" s="2"/>
      <c r="F297" s="2"/>
      <c r="G297" s="4"/>
      <c r="H297" s="279"/>
      <c r="I297" s="4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19"/>
      <c r="D298" s="219"/>
      <c r="E298" s="2"/>
      <c r="F298" s="2"/>
      <c r="G298" s="4"/>
      <c r="H298" s="279"/>
      <c r="I298" s="4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19"/>
      <c r="D299" s="219"/>
      <c r="E299" s="2"/>
      <c r="F299" s="2"/>
      <c r="G299" s="4"/>
      <c r="H299" s="279"/>
      <c r="I299" s="4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19"/>
      <c r="D300" s="219"/>
      <c r="E300" s="2"/>
      <c r="F300" s="2"/>
      <c r="G300" s="4"/>
      <c r="H300" s="279"/>
      <c r="I300" s="4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19"/>
      <c r="D301" s="219"/>
      <c r="E301" s="2"/>
      <c r="F301" s="2"/>
      <c r="G301" s="4"/>
      <c r="H301" s="279"/>
      <c r="I301" s="4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19"/>
      <c r="D302" s="219"/>
      <c r="E302" s="2"/>
      <c r="F302" s="2"/>
      <c r="G302" s="4"/>
      <c r="H302" s="279"/>
      <c r="I302" s="4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19"/>
      <c r="D303" s="219"/>
      <c r="E303" s="2"/>
      <c r="F303" s="2"/>
      <c r="G303" s="4"/>
      <c r="H303" s="279"/>
      <c r="I303" s="4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19"/>
      <c r="D304" s="219"/>
      <c r="E304" s="2"/>
      <c r="F304" s="2"/>
      <c r="G304" s="4"/>
      <c r="H304" s="279"/>
      <c r="I304" s="4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19"/>
      <c r="D305" s="219"/>
      <c r="E305" s="2"/>
      <c r="F305" s="2"/>
      <c r="G305" s="4"/>
      <c r="H305" s="279"/>
      <c r="I305" s="4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19"/>
      <c r="D306" s="219"/>
      <c r="E306" s="2"/>
      <c r="F306" s="2"/>
      <c r="G306" s="4"/>
      <c r="H306" s="279"/>
      <c r="I306" s="4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19"/>
      <c r="D307" s="219"/>
      <c r="E307" s="2"/>
      <c r="F307" s="2"/>
      <c r="G307" s="4"/>
      <c r="H307" s="279"/>
      <c r="I307" s="4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19"/>
      <c r="D308" s="219"/>
      <c r="E308" s="2"/>
      <c r="F308" s="2"/>
      <c r="G308" s="4"/>
      <c r="H308" s="279"/>
      <c r="I308" s="4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19"/>
      <c r="D309" s="219"/>
      <c r="E309" s="2"/>
      <c r="F309" s="2"/>
      <c r="G309" s="4"/>
      <c r="H309" s="279"/>
      <c r="I309" s="4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19"/>
      <c r="D310" s="219"/>
      <c r="E310" s="2"/>
      <c r="F310" s="2"/>
      <c r="G310" s="4"/>
      <c r="H310" s="279"/>
      <c r="I310" s="4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19"/>
      <c r="D311" s="219"/>
      <c r="E311" s="2"/>
      <c r="F311" s="2"/>
      <c r="G311" s="4"/>
      <c r="H311" s="279"/>
      <c r="I311" s="4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19"/>
      <c r="D312" s="219"/>
      <c r="E312" s="2"/>
      <c r="F312" s="2"/>
      <c r="G312" s="4"/>
      <c r="H312" s="279"/>
      <c r="I312" s="4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19"/>
      <c r="D313" s="219"/>
      <c r="E313" s="2"/>
      <c r="F313" s="2"/>
      <c r="G313" s="4"/>
      <c r="H313" s="279"/>
      <c r="I313" s="4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19"/>
      <c r="D314" s="219"/>
      <c r="E314" s="2"/>
      <c r="F314" s="2"/>
      <c r="G314" s="4"/>
      <c r="H314" s="279"/>
      <c r="I314" s="4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19"/>
      <c r="D315" s="219"/>
      <c r="E315" s="2"/>
      <c r="F315" s="2"/>
      <c r="G315" s="4"/>
      <c r="H315" s="279"/>
      <c r="I315" s="4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19"/>
      <c r="D316" s="219"/>
      <c r="E316" s="2"/>
      <c r="F316" s="2"/>
      <c r="G316" s="4"/>
      <c r="H316" s="279"/>
      <c r="I316" s="4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19"/>
      <c r="D317" s="219"/>
      <c r="E317" s="2"/>
      <c r="F317" s="2"/>
      <c r="G317" s="4"/>
      <c r="H317" s="279"/>
      <c r="I317" s="4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19"/>
      <c r="D318" s="219"/>
      <c r="E318" s="2"/>
      <c r="F318" s="2"/>
      <c r="G318" s="4"/>
      <c r="H318" s="279"/>
      <c r="I318" s="4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19"/>
      <c r="D319" s="219"/>
      <c r="E319" s="2"/>
      <c r="F319" s="2"/>
      <c r="G319" s="4"/>
      <c r="H319" s="279"/>
      <c r="I319" s="4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19"/>
      <c r="D320" s="219"/>
      <c r="E320" s="2"/>
      <c r="F320" s="2"/>
      <c r="G320" s="4"/>
      <c r="H320" s="279"/>
      <c r="I320" s="4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19"/>
      <c r="D321" s="219"/>
      <c r="E321" s="2"/>
      <c r="F321" s="2"/>
      <c r="G321" s="4"/>
      <c r="H321" s="279"/>
      <c r="I321" s="4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19"/>
      <c r="D322" s="219"/>
      <c r="E322" s="2"/>
      <c r="F322" s="2"/>
      <c r="G322" s="4"/>
      <c r="H322" s="279"/>
      <c r="I322" s="4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19"/>
      <c r="D323" s="219"/>
      <c r="E323" s="2"/>
      <c r="F323" s="2"/>
      <c r="G323" s="4"/>
      <c r="H323" s="279"/>
      <c r="I323" s="4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19"/>
      <c r="D324" s="219"/>
      <c r="E324" s="2"/>
      <c r="F324" s="2"/>
      <c r="G324" s="4"/>
      <c r="H324" s="279"/>
      <c r="I324" s="4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19"/>
      <c r="D325" s="219"/>
      <c r="E325" s="2"/>
      <c r="F325" s="2"/>
      <c r="G325" s="4"/>
      <c r="H325" s="279"/>
      <c r="I325" s="4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19"/>
      <c r="D326" s="219"/>
      <c r="E326" s="2"/>
      <c r="F326" s="2"/>
      <c r="G326" s="4"/>
      <c r="H326" s="279"/>
      <c r="I326" s="4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19"/>
      <c r="D327" s="219"/>
      <c r="E327" s="2"/>
      <c r="F327" s="2"/>
      <c r="G327" s="4"/>
      <c r="H327" s="279"/>
      <c r="I327" s="4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19"/>
      <c r="D328" s="219"/>
      <c r="E328" s="2"/>
      <c r="F328" s="2"/>
      <c r="G328" s="4"/>
      <c r="H328" s="279"/>
      <c r="I328" s="4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19"/>
      <c r="D329" s="219"/>
      <c r="E329" s="2"/>
      <c r="F329" s="2"/>
      <c r="G329" s="4"/>
      <c r="H329" s="279"/>
      <c r="I329" s="4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19"/>
      <c r="D330" s="219"/>
      <c r="E330" s="2"/>
      <c r="F330" s="2"/>
      <c r="G330" s="4"/>
      <c r="H330" s="279"/>
      <c r="I330" s="4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19"/>
      <c r="D331" s="219"/>
      <c r="E331" s="2"/>
      <c r="F331" s="2"/>
      <c r="G331" s="4"/>
      <c r="H331" s="279"/>
      <c r="I331" s="4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19"/>
      <c r="D332" s="219"/>
      <c r="E332" s="2"/>
      <c r="F332" s="2"/>
      <c r="G332" s="4"/>
      <c r="H332" s="279"/>
      <c r="I332" s="4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19"/>
      <c r="D333" s="219"/>
      <c r="E333" s="2"/>
      <c r="F333" s="2"/>
      <c r="G333" s="4"/>
      <c r="H333" s="279"/>
      <c r="I333" s="4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19"/>
      <c r="D334" s="219"/>
      <c r="E334" s="2"/>
      <c r="F334" s="2"/>
      <c r="G334" s="4"/>
      <c r="H334" s="279"/>
      <c r="I334" s="4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19"/>
      <c r="D335" s="219"/>
      <c r="E335" s="2"/>
      <c r="F335" s="2"/>
      <c r="G335" s="4"/>
      <c r="H335" s="279"/>
      <c r="I335" s="4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19"/>
      <c r="D336" s="219"/>
      <c r="E336" s="2"/>
      <c r="F336" s="2"/>
      <c r="G336" s="4"/>
      <c r="H336" s="279"/>
      <c r="I336" s="4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19"/>
      <c r="D337" s="219"/>
      <c r="E337" s="2"/>
      <c r="F337" s="2"/>
      <c r="G337" s="4"/>
      <c r="H337" s="279"/>
      <c r="I337" s="4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19"/>
      <c r="D338" s="219"/>
      <c r="E338" s="2"/>
      <c r="F338" s="2"/>
      <c r="G338" s="4"/>
      <c r="H338" s="279"/>
      <c r="I338" s="4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19"/>
      <c r="D339" s="219"/>
      <c r="E339" s="2"/>
      <c r="F339" s="2"/>
      <c r="G339" s="4"/>
      <c r="H339" s="279"/>
      <c r="I339" s="4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19"/>
      <c r="D340" s="219"/>
      <c r="E340" s="2"/>
      <c r="F340" s="2"/>
      <c r="G340" s="4"/>
      <c r="H340" s="279"/>
      <c r="I340" s="4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19"/>
      <c r="D341" s="219"/>
      <c r="E341" s="2"/>
      <c r="F341" s="2"/>
      <c r="G341" s="4"/>
      <c r="H341" s="279"/>
      <c r="I341" s="4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19"/>
      <c r="D342" s="219"/>
      <c r="E342" s="2"/>
      <c r="F342" s="2"/>
      <c r="G342" s="4"/>
      <c r="H342" s="279"/>
      <c r="I342" s="4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19"/>
      <c r="D343" s="219"/>
      <c r="E343" s="2"/>
      <c r="F343" s="2"/>
      <c r="G343" s="4"/>
      <c r="H343" s="279"/>
      <c r="I343" s="4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19"/>
      <c r="D344" s="219"/>
      <c r="E344" s="2"/>
      <c r="F344" s="2"/>
      <c r="G344" s="4"/>
      <c r="H344" s="279"/>
      <c r="I344" s="4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19"/>
      <c r="D345" s="219"/>
      <c r="E345" s="2"/>
      <c r="F345" s="2"/>
      <c r="G345" s="4"/>
      <c r="H345" s="279"/>
      <c r="I345" s="4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19"/>
      <c r="D346" s="219"/>
      <c r="E346" s="2"/>
      <c r="F346" s="2"/>
      <c r="G346" s="4"/>
      <c r="H346" s="279"/>
      <c r="I346" s="4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19"/>
      <c r="D347" s="219"/>
      <c r="E347" s="2"/>
      <c r="F347" s="2"/>
      <c r="G347" s="4"/>
      <c r="H347" s="279"/>
      <c r="I347" s="4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19"/>
      <c r="D348" s="219"/>
      <c r="E348" s="2"/>
      <c r="F348" s="2"/>
      <c r="G348" s="4"/>
      <c r="H348" s="279"/>
      <c r="I348" s="4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19"/>
      <c r="D349" s="219"/>
      <c r="E349" s="2"/>
      <c r="F349" s="2"/>
      <c r="G349" s="4"/>
      <c r="H349" s="279"/>
      <c r="I349" s="4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19"/>
      <c r="D350" s="219"/>
      <c r="E350" s="2"/>
      <c r="F350" s="2"/>
      <c r="G350" s="4"/>
      <c r="H350" s="279"/>
      <c r="I350" s="4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19"/>
      <c r="D351" s="219"/>
      <c r="E351" s="2"/>
      <c r="F351" s="2"/>
      <c r="G351" s="4"/>
      <c r="H351" s="279"/>
      <c r="I351" s="4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19"/>
      <c r="D352" s="219"/>
      <c r="E352" s="2"/>
      <c r="F352" s="2"/>
      <c r="G352" s="4"/>
      <c r="H352" s="279"/>
      <c r="I352" s="4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19"/>
      <c r="D353" s="219"/>
      <c r="E353" s="2"/>
      <c r="F353" s="2"/>
      <c r="G353" s="4"/>
      <c r="H353" s="279"/>
      <c r="I353" s="4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19"/>
      <c r="D354" s="219"/>
      <c r="E354" s="2"/>
      <c r="F354" s="2"/>
      <c r="G354" s="4"/>
      <c r="H354" s="279"/>
      <c r="I354" s="4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19"/>
      <c r="D355" s="219"/>
      <c r="E355" s="2"/>
      <c r="F355" s="2"/>
      <c r="G355" s="4"/>
      <c r="H355" s="279"/>
      <c r="I355" s="4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19"/>
      <c r="D356" s="219"/>
      <c r="E356" s="2"/>
      <c r="F356" s="2"/>
      <c r="G356" s="4"/>
      <c r="H356" s="279"/>
      <c r="I356" s="4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19"/>
      <c r="D357" s="219"/>
      <c r="E357" s="2"/>
      <c r="F357" s="2"/>
      <c r="G357" s="4"/>
      <c r="H357" s="279"/>
      <c r="I357" s="4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19"/>
      <c r="D358" s="219"/>
      <c r="E358" s="2"/>
      <c r="F358" s="2"/>
      <c r="G358" s="4"/>
      <c r="H358" s="279"/>
      <c r="I358" s="4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19"/>
      <c r="D359" s="219"/>
      <c r="E359" s="2"/>
      <c r="F359" s="2"/>
      <c r="G359" s="4"/>
      <c r="H359" s="279"/>
      <c r="I359" s="4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19"/>
      <c r="D360" s="219"/>
      <c r="E360" s="2"/>
      <c r="F360" s="2"/>
      <c r="G360" s="4"/>
      <c r="H360" s="279"/>
      <c r="I360" s="4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19"/>
      <c r="D361" s="219"/>
      <c r="E361" s="2"/>
      <c r="F361" s="2"/>
      <c r="G361" s="4"/>
      <c r="H361" s="279"/>
      <c r="I361" s="4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19"/>
      <c r="D362" s="219"/>
      <c r="E362" s="2"/>
      <c r="F362" s="2"/>
      <c r="G362" s="4"/>
      <c r="H362" s="279"/>
      <c r="I362" s="4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19"/>
      <c r="D363" s="219"/>
      <c r="E363" s="2"/>
      <c r="F363" s="2"/>
      <c r="G363" s="4"/>
      <c r="H363" s="279"/>
      <c r="I363" s="4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19"/>
      <c r="D364" s="219"/>
      <c r="E364" s="2"/>
      <c r="F364" s="2"/>
      <c r="G364" s="4"/>
      <c r="H364" s="279"/>
      <c r="I364" s="4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19"/>
      <c r="D365" s="219"/>
      <c r="E365" s="2"/>
      <c r="F365" s="2"/>
      <c r="G365" s="4"/>
      <c r="H365" s="279"/>
      <c r="I365" s="4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19"/>
      <c r="D366" s="219"/>
      <c r="E366" s="2"/>
      <c r="F366" s="2"/>
      <c r="G366" s="4"/>
      <c r="H366" s="279"/>
      <c r="I366" s="4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19"/>
      <c r="D367" s="219"/>
      <c r="E367" s="2"/>
      <c r="F367" s="2"/>
      <c r="G367" s="4"/>
      <c r="H367" s="279"/>
      <c r="I367" s="4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19"/>
      <c r="D368" s="219"/>
      <c r="E368" s="2"/>
      <c r="F368" s="2"/>
      <c r="G368" s="4"/>
      <c r="H368" s="279"/>
      <c r="I368" s="4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19"/>
      <c r="D369" s="219"/>
      <c r="E369" s="2"/>
      <c r="F369" s="2"/>
      <c r="G369" s="4"/>
      <c r="H369" s="279"/>
      <c r="I369" s="4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19"/>
      <c r="D370" s="219"/>
      <c r="E370" s="2"/>
      <c r="F370" s="2"/>
      <c r="G370" s="4"/>
      <c r="H370" s="279"/>
      <c r="I370" s="4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19"/>
      <c r="D371" s="219"/>
      <c r="E371" s="2"/>
      <c r="F371" s="2"/>
      <c r="G371" s="4"/>
      <c r="H371" s="279"/>
      <c r="I371" s="4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19"/>
      <c r="D372" s="219"/>
      <c r="E372" s="2"/>
      <c r="F372" s="2"/>
      <c r="G372" s="4"/>
      <c r="H372" s="279"/>
      <c r="I372" s="4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19"/>
      <c r="D373" s="219"/>
      <c r="E373" s="2"/>
      <c r="F373" s="2"/>
      <c r="G373" s="4"/>
      <c r="H373" s="279"/>
      <c r="I373" s="4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19"/>
      <c r="D374" s="219"/>
      <c r="E374" s="2"/>
      <c r="F374" s="2"/>
      <c r="G374" s="4"/>
      <c r="H374" s="279"/>
      <c r="I374" s="4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19"/>
      <c r="D375" s="219"/>
      <c r="E375" s="2"/>
      <c r="F375" s="2"/>
      <c r="G375" s="4"/>
      <c r="H375" s="279"/>
      <c r="I375" s="4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19"/>
      <c r="D376" s="219"/>
      <c r="E376" s="2"/>
      <c r="F376" s="2"/>
      <c r="G376" s="4"/>
      <c r="H376" s="279"/>
      <c r="I376" s="4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19"/>
      <c r="D377" s="219"/>
      <c r="E377" s="2"/>
      <c r="F377" s="2"/>
      <c r="G377" s="4"/>
      <c r="H377" s="279"/>
      <c r="I377" s="4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19"/>
      <c r="D378" s="219"/>
      <c r="E378" s="2"/>
      <c r="F378" s="2"/>
      <c r="G378" s="4"/>
      <c r="H378" s="279"/>
      <c r="I378" s="4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19"/>
      <c r="D379" s="219"/>
      <c r="E379" s="2"/>
      <c r="F379" s="2"/>
      <c r="G379" s="4"/>
      <c r="H379" s="279"/>
      <c r="I379" s="4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19"/>
      <c r="D380" s="219"/>
      <c r="E380" s="2"/>
      <c r="F380" s="2"/>
      <c r="G380" s="4"/>
      <c r="H380" s="279"/>
      <c r="I380" s="4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19"/>
      <c r="D381" s="219"/>
      <c r="E381" s="2"/>
      <c r="F381" s="2"/>
      <c r="G381" s="4"/>
      <c r="H381" s="279"/>
      <c r="I381" s="4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19"/>
      <c r="D382" s="219"/>
      <c r="E382" s="2"/>
      <c r="F382" s="2"/>
      <c r="G382" s="4"/>
      <c r="H382" s="279"/>
      <c r="I382" s="4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19"/>
      <c r="D383" s="219"/>
      <c r="E383" s="2"/>
      <c r="F383" s="2"/>
      <c r="G383" s="4"/>
      <c r="H383" s="279"/>
      <c r="I383" s="4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19"/>
      <c r="D384" s="219"/>
      <c r="E384" s="2"/>
      <c r="F384" s="2"/>
      <c r="G384" s="4"/>
      <c r="H384" s="279"/>
      <c r="I384" s="4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19"/>
      <c r="D385" s="219"/>
      <c r="E385" s="2"/>
      <c r="F385" s="2"/>
      <c r="G385" s="4"/>
      <c r="H385" s="279"/>
      <c r="I385" s="4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19"/>
      <c r="D386" s="219"/>
      <c r="E386" s="2"/>
      <c r="F386" s="2"/>
      <c r="G386" s="4"/>
      <c r="H386" s="279"/>
      <c r="I386" s="4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19"/>
      <c r="D387" s="219"/>
      <c r="E387" s="2"/>
      <c r="F387" s="2"/>
      <c r="G387" s="4"/>
      <c r="H387" s="279"/>
      <c r="I387" s="4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19"/>
      <c r="D388" s="219"/>
      <c r="E388" s="2"/>
      <c r="F388" s="2"/>
      <c r="G388" s="4"/>
      <c r="H388" s="279"/>
      <c r="I388" s="4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19"/>
      <c r="D389" s="219"/>
      <c r="E389" s="2"/>
      <c r="F389" s="2"/>
      <c r="G389" s="4"/>
      <c r="H389" s="279"/>
      <c r="I389" s="4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19"/>
      <c r="D390" s="219"/>
      <c r="E390" s="2"/>
      <c r="F390" s="2"/>
      <c r="G390" s="4"/>
      <c r="H390" s="279"/>
      <c r="I390" s="4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19"/>
      <c r="D391" s="219"/>
      <c r="E391" s="2"/>
      <c r="F391" s="2"/>
      <c r="G391" s="4"/>
      <c r="H391" s="279"/>
      <c r="I391" s="4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19"/>
      <c r="D392" s="219"/>
      <c r="E392" s="2"/>
      <c r="F392" s="2"/>
      <c r="G392" s="4"/>
      <c r="H392" s="279"/>
      <c r="I392" s="4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19"/>
      <c r="D393" s="219"/>
      <c r="E393" s="2"/>
      <c r="F393" s="2"/>
      <c r="G393" s="4"/>
      <c r="H393" s="279"/>
      <c r="I393" s="4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19"/>
      <c r="D394" s="219"/>
      <c r="E394" s="2"/>
      <c r="F394" s="2"/>
      <c r="G394" s="4"/>
      <c r="H394" s="279"/>
      <c r="I394" s="4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19"/>
      <c r="D395" s="219"/>
      <c r="E395" s="2"/>
      <c r="F395" s="2"/>
      <c r="G395" s="4"/>
      <c r="H395" s="279"/>
      <c r="I395" s="4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19"/>
      <c r="D396" s="219"/>
      <c r="E396" s="2"/>
      <c r="F396" s="2"/>
      <c r="G396" s="4"/>
      <c r="H396" s="279"/>
      <c r="I396" s="4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19"/>
      <c r="D397" s="219"/>
      <c r="E397" s="2"/>
      <c r="F397" s="2"/>
      <c r="G397" s="4"/>
      <c r="H397" s="279"/>
      <c r="I397" s="4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19"/>
      <c r="D398" s="219"/>
      <c r="E398" s="2"/>
      <c r="F398" s="2"/>
      <c r="G398" s="4"/>
      <c r="H398" s="279"/>
      <c r="I398" s="4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19"/>
      <c r="D399" s="219"/>
      <c r="E399" s="2"/>
      <c r="F399" s="2"/>
      <c r="G399" s="4"/>
      <c r="H399" s="279"/>
      <c r="I399" s="4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19"/>
      <c r="D400" s="219"/>
      <c r="E400" s="2"/>
      <c r="F400" s="2"/>
      <c r="G400" s="4"/>
      <c r="H400" s="279"/>
      <c r="I400" s="4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19"/>
      <c r="D401" s="219"/>
      <c r="E401" s="2"/>
      <c r="F401" s="2"/>
      <c r="G401" s="4"/>
      <c r="H401" s="279"/>
      <c r="I401" s="4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19"/>
      <c r="D402" s="219"/>
      <c r="E402" s="2"/>
      <c r="F402" s="2"/>
      <c r="G402" s="4"/>
      <c r="H402" s="279"/>
      <c r="I402" s="4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19"/>
      <c r="D403" s="219"/>
      <c r="E403" s="2"/>
      <c r="F403" s="2"/>
      <c r="G403" s="4"/>
      <c r="H403" s="279"/>
      <c r="I403" s="4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19"/>
      <c r="D404" s="219"/>
      <c r="E404" s="2"/>
      <c r="F404" s="2"/>
      <c r="G404" s="4"/>
      <c r="H404" s="279"/>
      <c r="I404" s="4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19"/>
      <c r="D405" s="219"/>
      <c r="E405" s="2"/>
      <c r="F405" s="2"/>
      <c r="G405" s="4"/>
      <c r="H405" s="279"/>
      <c r="I405" s="4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19"/>
      <c r="D406" s="219"/>
      <c r="E406" s="2"/>
      <c r="F406" s="2"/>
      <c r="G406" s="4"/>
      <c r="H406" s="279"/>
      <c r="I406" s="4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19"/>
      <c r="D407" s="219"/>
      <c r="E407" s="2"/>
      <c r="F407" s="2"/>
      <c r="G407" s="4"/>
      <c r="H407" s="279"/>
      <c r="I407" s="4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19"/>
      <c r="D408" s="219"/>
      <c r="E408" s="2"/>
      <c r="F408" s="2"/>
      <c r="G408" s="4"/>
      <c r="H408" s="279"/>
      <c r="I408" s="4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19"/>
      <c r="D409" s="219"/>
      <c r="E409" s="2"/>
      <c r="F409" s="2"/>
      <c r="G409" s="4"/>
      <c r="H409" s="279"/>
      <c r="I409" s="4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19"/>
      <c r="D410" s="219"/>
      <c r="E410" s="2"/>
      <c r="F410" s="2"/>
      <c r="G410" s="4"/>
      <c r="H410" s="279"/>
      <c r="I410" s="4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19"/>
      <c r="D411" s="219"/>
      <c r="E411" s="2"/>
      <c r="F411" s="2"/>
      <c r="G411" s="4"/>
      <c r="H411" s="279"/>
      <c r="I411" s="4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19"/>
      <c r="D412" s="219"/>
      <c r="E412" s="2"/>
      <c r="F412" s="2"/>
      <c r="G412" s="4"/>
      <c r="H412" s="279"/>
      <c r="I412" s="4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19"/>
      <c r="D413" s="219"/>
      <c r="E413" s="2"/>
      <c r="F413" s="2"/>
      <c r="G413" s="4"/>
      <c r="H413" s="279"/>
      <c r="I413" s="4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19"/>
      <c r="D414" s="219"/>
      <c r="E414" s="2"/>
      <c r="F414" s="2"/>
      <c r="G414" s="4"/>
      <c r="H414" s="279"/>
      <c r="I414" s="4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19"/>
      <c r="D415" s="219"/>
      <c r="E415" s="2"/>
      <c r="F415" s="2"/>
      <c r="G415" s="4"/>
      <c r="H415" s="279"/>
      <c r="I415" s="4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19"/>
      <c r="D416" s="219"/>
      <c r="E416" s="2"/>
      <c r="F416" s="2"/>
      <c r="G416" s="4"/>
      <c r="H416" s="279"/>
      <c r="I416" s="4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19"/>
      <c r="D417" s="219"/>
      <c r="E417" s="2"/>
      <c r="F417" s="2"/>
      <c r="G417" s="4"/>
      <c r="H417" s="279"/>
      <c r="I417" s="4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19"/>
      <c r="D418" s="219"/>
      <c r="E418" s="2"/>
      <c r="F418" s="2"/>
      <c r="G418" s="4"/>
      <c r="H418" s="279"/>
      <c r="I418" s="4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19"/>
      <c r="D419" s="219"/>
      <c r="E419" s="2"/>
      <c r="F419" s="2"/>
      <c r="G419" s="4"/>
      <c r="H419" s="279"/>
      <c r="I419" s="4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19"/>
      <c r="D420" s="219"/>
      <c r="E420" s="2"/>
      <c r="F420" s="2"/>
      <c r="G420" s="4"/>
      <c r="H420" s="279"/>
      <c r="I420" s="4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19"/>
      <c r="D421" s="219"/>
      <c r="E421" s="2"/>
      <c r="F421" s="2"/>
      <c r="G421" s="4"/>
      <c r="H421" s="279"/>
      <c r="I421" s="4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19"/>
      <c r="D422" s="219"/>
      <c r="E422" s="2"/>
      <c r="F422" s="2"/>
      <c r="G422" s="4"/>
      <c r="H422" s="279"/>
      <c r="I422" s="4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19"/>
      <c r="D423" s="219"/>
      <c r="E423" s="2"/>
      <c r="F423" s="2"/>
      <c r="G423" s="4"/>
      <c r="H423" s="279"/>
      <c r="I423" s="4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19"/>
      <c r="D424" s="219"/>
      <c r="E424" s="2"/>
      <c r="F424" s="2"/>
      <c r="G424" s="4"/>
      <c r="H424" s="279"/>
      <c r="I424" s="4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19"/>
      <c r="D425" s="219"/>
      <c r="E425" s="2"/>
      <c r="F425" s="2"/>
      <c r="G425" s="4"/>
      <c r="H425" s="279"/>
      <c r="I425" s="4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19"/>
      <c r="D426" s="219"/>
      <c r="E426" s="2"/>
      <c r="F426" s="2"/>
      <c r="G426" s="4"/>
      <c r="H426" s="279"/>
      <c r="I426" s="4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19"/>
      <c r="D427" s="219"/>
      <c r="E427" s="2"/>
      <c r="F427" s="2"/>
      <c r="G427" s="4"/>
      <c r="H427" s="279"/>
      <c r="I427" s="4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19"/>
      <c r="D428" s="219"/>
      <c r="E428" s="2"/>
      <c r="F428" s="2"/>
      <c r="G428" s="4"/>
      <c r="H428" s="279"/>
      <c r="I428" s="4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19"/>
      <c r="D429" s="219"/>
      <c r="E429" s="2"/>
      <c r="F429" s="2"/>
      <c r="G429" s="4"/>
      <c r="H429" s="279"/>
      <c r="I429" s="4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19"/>
      <c r="D430" s="219"/>
      <c r="E430" s="2"/>
      <c r="F430" s="2"/>
      <c r="G430" s="4"/>
      <c r="H430" s="279"/>
      <c r="I430" s="4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19"/>
      <c r="D431" s="219"/>
      <c r="E431" s="2"/>
      <c r="F431" s="2"/>
      <c r="G431" s="4"/>
      <c r="H431" s="279"/>
      <c r="I431" s="4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19"/>
      <c r="D432" s="219"/>
      <c r="E432" s="2"/>
      <c r="F432" s="2"/>
      <c r="G432" s="4"/>
      <c r="H432" s="279"/>
      <c r="I432" s="4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19"/>
      <c r="D433" s="219"/>
      <c r="E433" s="2"/>
      <c r="F433" s="2"/>
      <c r="G433" s="4"/>
      <c r="H433" s="279"/>
      <c r="I433" s="4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19"/>
      <c r="D434" s="219"/>
      <c r="E434" s="2"/>
      <c r="F434" s="2"/>
      <c r="G434" s="4"/>
      <c r="H434" s="279"/>
      <c r="I434" s="4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19"/>
      <c r="D435" s="219"/>
      <c r="E435" s="2"/>
      <c r="F435" s="2"/>
      <c r="G435" s="4"/>
      <c r="H435" s="279"/>
      <c r="I435" s="4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19"/>
      <c r="D436" s="219"/>
      <c r="E436" s="2"/>
      <c r="F436" s="2"/>
      <c r="G436" s="4"/>
      <c r="H436" s="279"/>
      <c r="I436" s="4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19"/>
      <c r="D437" s="219"/>
      <c r="E437" s="2"/>
      <c r="F437" s="2"/>
      <c r="G437" s="4"/>
      <c r="H437" s="279"/>
      <c r="I437" s="4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19"/>
      <c r="D438" s="219"/>
      <c r="E438" s="2"/>
      <c r="F438" s="2"/>
      <c r="G438" s="4"/>
      <c r="H438" s="279"/>
      <c r="I438" s="4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19"/>
      <c r="D439" s="219"/>
      <c r="E439" s="2"/>
      <c r="F439" s="2"/>
      <c r="G439" s="4"/>
      <c r="H439" s="279"/>
      <c r="I439" s="4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19"/>
      <c r="D440" s="219"/>
      <c r="E440" s="2"/>
      <c r="F440" s="2"/>
      <c r="G440" s="4"/>
      <c r="H440" s="279"/>
      <c r="I440" s="4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19"/>
      <c r="D441" s="219"/>
      <c r="E441" s="2"/>
      <c r="F441" s="2"/>
      <c r="G441" s="4"/>
      <c r="H441" s="279"/>
      <c r="I441" s="4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19"/>
      <c r="D442" s="219"/>
      <c r="E442" s="2"/>
      <c r="F442" s="2"/>
      <c r="G442" s="4"/>
      <c r="H442" s="279"/>
      <c r="I442" s="4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19"/>
      <c r="D443" s="219"/>
      <c r="E443" s="2"/>
      <c r="F443" s="2"/>
      <c r="G443" s="4"/>
      <c r="H443" s="279"/>
      <c r="I443" s="4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19"/>
      <c r="D444" s="219"/>
      <c r="E444" s="2"/>
      <c r="F444" s="2"/>
      <c r="G444" s="4"/>
      <c r="H444" s="279"/>
      <c r="I444" s="4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19"/>
      <c r="D445" s="219"/>
      <c r="E445" s="2"/>
      <c r="F445" s="2"/>
      <c r="G445" s="4"/>
      <c r="H445" s="279"/>
      <c r="I445" s="4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19"/>
      <c r="D446" s="219"/>
      <c r="E446" s="2"/>
      <c r="F446" s="2"/>
      <c r="G446" s="4"/>
      <c r="H446" s="279"/>
      <c r="I446" s="4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19"/>
      <c r="D447" s="219"/>
      <c r="E447" s="2"/>
      <c r="F447" s="2"/>
      <c r="G447" s="4"/>
      <c r="H447" s="279"/>
      <c r="I447" s="4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19"/>
      <c r="D448" s="219"/>
      <c r="E448" s="2"/>
      <c r="F448" s="2"/>
      <c r="G448" s="4"/>
      <c r="H448" s="279"/>
      <c r="I448" s="4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19"/>
      <c r="D449" s="219"/>
      <c r="E449" s="2"/>
      <c r="F449" s="2"/>
      <c r="G449" s="4"/>
      <c r="H449" s="279"/>
      <c r="I449" s="4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19"/>
      <c r="D450" s="219"/>
      <c r="E450" s="2"/>
      <c r="F450" s="2"/>
      <c r="G450" s="4"/>
      <c r="H450" s="279"/>
      <c r="I450" s="4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19"/>
      <c r="D451" s="219"/>
      <c r="E451" s="2"/>
      <c r="F451" s="2"/>
      <c r="G451" s="4"/>
      <c r="H451" s="279"/>
      <c r="I451" s="4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19"/>
      <c r="D452" s="219"/>
      <c r="E452" s="2"/>
      <c r="F452" s="2"/>
      <c r="G452" s="4"/>
      <c r="H452" s="279"/>
      <c r="I452" s="4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19"/>
      <c r="D453" s="219"/>
      <c r="E453" s="2"/>
      <c r="F453" s="2"/>
      <c r="G453" s="4"/>
      <c r="H453" s="279"/>
      <c r="I453" s="4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19"/>
      <c r="D454" s="219"/>
      <c r="E454" s="2"/>
      <c r="F454" s="2"/>
      <c r="G454" s="4"/>
      <c r="H454" s="279"/>
      <c r="I454" s="4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19"/>
      <c r="D455" s="219"/>
      <c r="E455" s="2"/>
      <c r="F455" s="2"/>
      <c r="G455" s="4"/>
      <c r="H455" s="279"/>
      <c r="I455" s="4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19"/>
      <c r="D456" s="219"/>
      <c r="E456" s="2"/>
      <c r="F456" s="2"/>
      <c r="G456" s="4"/>
      <c r="H456" s="279"/>
      <c r="I456" s="4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19"/>
      <c r="D457" s="219"/>
      <c r="E457" s="2"/>
      <c r="F457" s="2"/>
      <c r="G457" s="4"/>
      <c r="H457" s="279"/>
      <c r="I457" s="4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19"/>
      <c r="D458" s="219"/>
      <c r="E458" s="2"/>
      <c r="F458" s="2"/>
      <c r="G458" s="4"/>
      <c r="H458" s="279"/>
      <c r="I458" s="4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19"/>
      <c r="D459" s="219"/>
      <c r="E459" s="2"/>
      <c r="F459" s="2"/>
      <c r="G459" s="4"/>
      <c r="H459" s="279"/>
      <c r="I459" s="4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19"/>
      <c r="D460" s="219"/>
      <c r="E460" s="2"/>
      <c r="F460" s="2"/>
      <c r="G460" s="4"/>
      <c r="H460" s="279"/>
      <c r="I460" s="4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19"/>
      <c r="D461" s="219"/>
      <c r="E461" s="2"/>
      <c r="F461" s="2"/>
      <c r="G461" s="4"/>
      <c r="H461" s="279"/>
      <c r="I461" s="4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19"/>
      <c r="D462" s="219"/>
      <c r="E462" s="2"/>
      <c r="F462" s="2"/>
      <c r="G462" s="4"/>
      <c r="H462" s="279"/>
      <c r="I462" s="4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19"/>
      <c r="D463" s="219"/>
      <c r="E463" s="2"/>
      <c r="F463" s="2"/>
      <c r="G463" s="4"/>
      <c r="H463" s="279"/>
      <c r="I463" s="4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19"/>
      <c r="D464" s="219"/>
      <c r="E464" s="2"/>
      <c r="F464" s="2"/>
      <c r="G464" s="4"/>
      <c r="H464" s="279"/>
      <c r="I464" s="4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19"/>
      <c r="D465" s="219"/>
      <c r="E465" s="2"/>
      <c r="F465" s="2"/>
      <c r="G465" s="4"/>
      <c r="H465" s="279"/>
      <c r="I465" s="4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19"/>
      <c r="D466" s="219"/>
      <c r="E466" s="2"/>
      <c r="F466" s="2"/>
      <c r="G466" s="4"/>
      <c r="H466" s="279"/>
      <c r="I466" s="4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19"/>
      <c r="D467" s="219"/>
      <c r="E467" s="2"/>
      <c r="F467" s="2"/>
      <c r="G467" s="4"/>
      <c r="H467" s="279"/>
      <c r="I467" s="4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19"/>
      <c r="D468" s="219"/>
      <c r="E468" s="2"/>
      <c r="F468" s="2"/>
      <c r="G468" s="4"/>
      <c r="H468" s="279"/>
      <c r="I468" s="4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19"/>
      <c r="D469" s="219"/>
      <c r="E469" s="2"/>
      <c r="F469" s="2"/>
      <c r="G469" s="4"/>
      <c r="H469" s="279"/>
      <c r="I469" s="4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19"/>
      <c r="D470" s="219"/>
      <c r="E470" s="2"/>
      <c r="F470" s="2"/>
      <c r="G470" s="4"/>
      <c r="H470" s="279"/>
      <c r="I470" s="4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19"/>
      <c r="D471" s="219"/>
      <c r="E471" s="2"/>
      <c r="F471" s="2"/>
      <c r="G471" s="4"/>
      <c r="H471" s="279"/>
      <c r="I471" s="4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19"/>
      <c r="D472" s="219"/>
      <c r="E472" s="2"/>
      <c r="F472" s="2"/>
      <c r="G472" s="4"/>
      <c r="H472" s="279"/>
      <c r="I472" s="4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19"/>
      <c r="D473" s="219"/>
      <c r="E473" s="2"/>
      <c r="F473" s="2"/>
      <c r="G473" s="4"/>
      <c r="H473" s="279"/>
      <c r="I473" s="4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19"/>
      <c r="D474" s="219"/>
      <c r="E474" s="2"/>
      <c r="F474" s="2"/>
      <c r="G474" s="4"/>
      <c r="H474" s="279"/>
      <c r="I474" s="4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19"/>
      <c r="D475" s="219"/>
      <c r="E475" s="2"/>
      <c r="F475" s="2"/>
      <c r="G475" s="4"/>
      <c r="H475" s="279"/>
      <c r="I475" s="4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19"/>
      <c r="D476" s="219"/>
      <c r="E476" s="2"/>
      <c r="F476" s="2"/>
      <c r="G476" s="4"/>
      <c r="H476" s="279"/>
      <c r="I476" s="4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19"/>
      <c r="D477" s="219"/>
      <c r="E477" s="2"/>
      <c r="F477" s="2"/>
      <c r="G477" s="4"/>
      <c r="H477" s="279"/>
      <c r="I477" s="4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19"/>
      <c r="D478" s="219"/>
      <c r="E478" s="2"/>
      <c r="F478" s="2"/>
      <c r="G478" s="4"/>
      <c r="H478" s="279"/>
      <c r="I478" s="4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19"/>
      <c r="D479" s="219"/>
      <c r="E479" s="2"/>
      <c r="F479" s="2"/>
      <c r="G479" s="4"/>
      <c r="H479" s="279"/>
      <c r="I479" s="4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19"/>
      <c r="D480" s="219"/>
      <c r="E480" s="2"/>
      <c r="F480" s="2"/>
      <c r="G480" s="4"/>
      <c r="H480" s="279"/>
      <c r="I480" s="4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19"/>
      <c r="D481" s="219"/>
      <c r="E481" s="2"/>
      <c r="F481" s="2"/>
      <c r="G481" s="4"/>
      <c r="H481" s="279"/>
      <c r="I481" s="4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19"/>
      <c r="D482" s="219"/>
      <c r="E482" s="2"/>
      <c r="F482" s="2"/>
      <c r="G482" s="4"/>
      <c r="H482" s="279"/>
      <c r="I482" s="4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19"/>
      <c r="D483" s="219"/>
      <c r="E483" s="2"/>
      <c r="F483" s="2"/>
      <c r="G483" s="4"/>
      <c r="H483" s="279"/>
      <c r="I483" s="4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19"/>
      <c r="D484" s="219"/>
      <c r="E484" s="2"/>
      <c r="F484" s="2"/>
      <c r="G484" s="4"/>
      <c r="H484" s="279"/>
      <c r="I484" s="4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19"/>
      <c r="D485" s="219"/>
      <c r="E485" s="2"/>
      <c r="F485" s="2"/>
      <c r="G485" s="4"/>
      <c r="H485" s="279"/>
      <c r="I485" s="4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19"/>
      <c r="D486" s="219"/>
      <c r="E486" s="2"/>
      <c r="F486" s="2"/>
      <c r="G486" s="4"/>
      <c r="H486" s="279"/>
      <c r="I486" s="4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19"/>
      <c r="D487" s="219"/>
      <c r="E487" s="2"/>
      <c r="F487" s="2"/>
      <c r="G487" s="4"/>
      <c r="H487" s="279"/>
      <c r="I487" s="4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19"/>
      <c r="D488" s="219"/>
      <c r="E488" s="2"/>
      <c r="F488" s="2"/>
      <c r="G488" s="4"/>
      <c r="H488" s="279"/>
      <c r="I488" s="4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19"/>
      <c r="D489" s="219"/>
      <c r="E489" s="2"/>
      <c r="F489" s="2"/>
      <c r="G489" s="4"/>
      <c r="H489" s="279"/>
      <c r="I489" s="4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19"/>
      <c r="D490" s="219"/>
      <c r="E490" s="2"/>
      <c r="F490" s="2"/>
      <c r="G490" s="4"/>
      <c r="H490" s="279"/>
      <c r="I490" s="4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19"/>
      <c r="D491" s="219"/>
      <c r="E491" s="2"/>
      <c r="F491" s="2"/>
      <c r="G491" s="4"/>
      <c r="H491" s="279"/>
      <c r="I491" s="4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19"/>
      <c r="D492" s="219"/>
      <c r="E492" s="2"/>
      <c r="F492" s="2"/>
      <c r="G492" s="4"/>
      <c r="H492" s="279"/>
      <c r="I492" s="4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19"/>
      <c r="D493" s="219"/>
      <c r="E493" s="2"/>
      <c r="F493" s="2"/>
      <c r="G493" s="4"/>
      <c r="H493" s="279"/>
      <c r="I493" s="4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19"/>
      <c r="D494" s="219"/>
      <c r="E494" s="2"/>
      <c r="F494" s="2"/>
      <c r="G494" s="4"/>
      <c r="H494" s="279"/>
      <c r="I494" s="4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19"/>
      <c r="D495" s="219"/>
      <c r="E495" s="2"/>
      <c r="F495" s="2"/>
      <c r="G495" s="4"/>
      <c r="H495" s="279"/>
      <c r="I495" s="4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19"/>
      <c r="D496" s="219"/>
      <c r="E496" s="2"/>
      <c r="F496" s="2"/>
      <c r="G496" s="4"/>
      <c r="H496" s="279"/>
      <c r="I496" s="4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19"/>
      <c r="D497" s="219"/>
      <c r="E497" s="2"/>
      <c r="F497" s="2"/>
      <c r="G497" s="4"/>
      <c r="H497" s="279"/>
      <c r="I497" s="4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19"/>
      <c r="D498" s="219"/>
      <c r="E498" s="2"/>
      <c r="F498" s="2"/>
      <c r="G498" s="4"/>
      <c r="H498" s="279"/>
      <c r="I498" s="4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19"/>
      <c r="D499" s="219"/>
      <c r="E499" s="2"/>
      <c r="F499" s="2"/>
      <c r="G499" s="4"/>
      <c r="H499" s="279"/>
      <c r="I499" s="4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19"/>
      <c r="D500" s="219"/>
      <c r="E500" s="2"/>
      <c r="F500" s="2"/>
      <c r="G500" s="4"/>
      <c r="H500" s="279"/>
      <c r="I500" s="4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19"/>
      <c r="D501" s="219"/>
      <c r="E501" s="2"/>
      <c r="F501" s="2"/>
      <c r="G501" s="4"/>
      <c r="H501" s="279"/>
      <c r="I501" s="4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19"/>
      <c r="D502" s="219"/>
      <c r="E502" s="2"/>
      <c r="F502" s="2"/>
      <c r="G502" s="4"/>
      <c r="H502" s="279"/>
      <c r="I502" s="4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19"/>
      <c r="D503" s="219"/>
      <c r="E503" s="2"/>
      <c r="F503" s="2"/>
      <c r="G503" s="4"/>
      <c r="H503" s="279"/>
      <c r="I503" s="4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19"/>
      <c r="D504" s="219"/>
      <c r="E504" s="2"/>
      <c r="F504" s="2"/>
      <c r="G504" s="4"/>
      <c r="H504" s="279"/>
      <c r="I504" s="4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19"/>
      <c r="D505" s="219"/>
      <c r="E505" s="2"/>
      <c r="F505" s="2"/>
      <c r="G505" s="4"/>
      <c r="H505" s="279"/>
      <c r="I505" s="4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19"/>
      <c r="D506" s="219"/>
      <c r="E506" s="2"/>
      <c r="F506" s="2"/>
      <c r="G506" s="4"/>
      <c r="H506" s="279"/>
      <c r="I506" s="4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19"/>
      <c r="D507" s="219"/>
      <c r="E507" s="2"/>
      <c r="F507" s="2"/>
      <c r="G507" s="4"/>
      <c r="H507" s="279"/>
      <c r="I507" s="4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19"/>
      <c r="D508" s="219"/>
      <c r="E508" s="2"/>
      <c r="F508" s="2"/>
      <c r="G508" s="4"/>
      <c r="H508" s="279"/>
      <c r="I508" s="4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19"/>
      <c r="D509" s="219"/>
      <c r="E509" s="2"/>
      <c r="F509" s="2"/>
      <c r="G509" s="4"/>
      <c r="H509" s="279"/>
      <c r="I509" s="4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19"/>
      <c r="D510" s="219"/>
      <c r="E510" s="2"/>
      <c r="F510" s="2"/>
      <c r="G510" s="4"/>
      <c r="H510" s="279"/>
      <c r="I510" s="4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19"/>
      <c r="D511" s="219"/>
      <c r="E511" s="2"/>
      <c r="F511" s="2"/>
      <c r="G511" s="4"/>
      <c r="H511" s="279"/>
      <c r="I511" s="4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19"/>
      <c r="D512" s="219"/>
      <c r="E512" s="2"/>
      <c r="F512" s="2"/>
      <c r="G512" s="4"/>
      <c r="H512" s="279"/>
      <c r="I512" s="4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19"/>
      <c r="D513" s="219"/>
      <c r="E513" s="2"/>
      <c r="F513" s="2"/>
      <c r="G513" s="4"/>
      <c r="H513" s="279"/>
      <c r="I513" s="4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19"/>
      <c r="D514" s="219"/>
      <c r="E514" s="2"/>
      <c r="F514" s="2"/>
      <c r="G514" s="4"/>
      <c r="H514" s="279"/>
      <c r="I514" s="4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19"/>
      <c r="D515" s="219"/>
      <c r="E515" s="2"/>
      <c r="F515" s="2"/>
      <c r="G515" s="4"/>
      <c r="H515" s="279"/>
      <c r="I515" s="4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19"/>
      <c r="D516" s="219"/>
      <c r="E516" s="2"/>
      <c r="F516" s="2"/>
      <c r="G516" s="4"/>
      <c r="H516" s="279"/>
      <c r="I516" s="4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19"/>
      <c r="D517" s="219"/>
      <c r="E517" s="2"/>
      <c r="F517" s="2"/>
      <c r="G517" s="4"/>
      <c r="H517" s="279"/>
      <c r="I517" s="4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19"/>
      <c r="D518" s="219"/>
      <c r="E518" s="2"/>
      <c r="F518" s="2"/>
      <c r="G518" s="4"/>
      <c r="H518" s="279"/>
      <c r="I518" s="4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19"/>
      <c r="D519" s="219"/>
      <c r="E519" s="2"/>
      <c r="F519" s="2"/>
      <c r="G519" s="4"/>
      <c r="H519" s="279"/>
      <c r="I519" s="4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19"/>
      <c r="D520" s="219"/>
      <c r="E520" s="2"/>
      <c r="F520" s="2"/>
      <c r="G520" s="4"/>
      <c r="H520" s="279"/>
      <c r="I520" s="4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19"/>
      <c r="D521" s="219"/>
      <c r="E521" s="2"/>
      <c r="F521" s="2"/>
      <c r="G521" s="4"/>
      <c r="H521" s="279"/>
      <c r="I521" s="4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19"/>
      <c r="D522" s="219"/>
      <c r="E522" s="2"/>
      <c r="F522" s="2"/>
      <c r="G522" s="4"/>
      <c r="H522" s="279"/>
      <c r="I522" s="4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19"/>
      <c r="D523" s="219"/>
      <c r="E523" s="2"/>
      <c r="F523" s="2"/>
      <c r="G523" s="4"/>
      <c r="H523" s="279"/>
      <c r="I523" s="4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19"/>
      <c r="D524" s="219"/>
      <c r="E524" s="2"/>
      <c r="F524" s="2"/>
      <c r="G524" s="4"/>
      <c r="H524" s="279"/>
      <c r="I524" s="4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19"/>
      <c r="D525" s="219"/>
      <c r="E525" s="2"/>
      <c r="F525" s="2"/>
      <c r="G525" s="4"/>
      <c r="H525" s="279"/>
      <c r="I525" s="4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19"/>
      <c r="D526" s="219"/>
      <c r="E526" s="2"/>
      <c r="F526" s="2"/>
      <c r="G526" s="4"/>
      <c r="H526" s="279"/>
      <c r="I526" s="4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19"/>
      <c r="D527" s="219"/>
      <c r="E527" s="2"/>
      <c r="F527" s="2"/>
      <c r="G527" s="4"/>
      <c r="H527" s="279"/>
      <c r="I527" s="4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19"/>
      <c r="D528" s="219"/>
      <c r="E528" s="2"/>
      <c r="F528" s="2"/>
      <c r="G528" s="4"/>
      <c r="H528" s="279"/>
      <c r="I528" s="4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19"/>
      <c r="D529" s="219"/>
      <c r="E529" s="2"/>
      <c r="F529" s="2"/>
      <c r="G529" s="4"/>
      <c r="H529" s="279"/>
      <c r="I529" s="4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19"/>
      <c r="D530" s="219"/>
      <c r="E530" s="2"/>
      <c r="F530" s="2"/>
      <c r="G530" s="4"/>
      <c r="H530" s="279"/>
      <c r="I530" s="4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19"/>
      <c r="D531" s="219"/>
      <c r="E531" s="2"/>
      <c r="F531" s="2"/>
      <c r="G531" s="4"/>
      <c r="H531" s="279"/>
      <c r="I531" s="4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19"/>
      <c r="D532" s="219"/>
      <c r="E532" s="2"/>
      <c r="F532" s="2"/>
      <c r="G532" s="4"/>
      <c r="H532" s="279"/>
      <c r="I532" s="4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19"/>
      <c r="D533" s="219"/>
      <c r="E533" s="2"/>
      <c r="F533" s="2"/>
      <c r="G533" s="4"/>
      <c r="H533" s="279"/>
      <c r="I533" s="4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19"/>
      <c r="D534" s="219"/>
      <c r="E534" s="2"/>
      <c r="F534" s="2"/>
      <c r="G534" s="4"/>
      <c r="H534" s="279"/>
      <c r="I534" s="4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19"/>
      <c r="D535" s="219"/>
      <c r="E535" s="2"/>
      <c r="F535" s="2"/>
      <c r="G535" s="4"/>
      <c r="H535" s="279"/>
      <c r="I535" s="4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19"/>
      <c r="D536" s="219"/>
      <c r="E536" s="2"/>
      <c r="F536" s="2"/>
      <c r="G536" s="4"/>
      <c r="H536" s="279"/>
      <c r="I536" s="4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19"/>
      <c r="D537" s="219"/>
      <c r="E537" s="2"/>
      <c r="F537" s="2"/>
      <c r="G537" s="4"/>
      <c r="H537" s="279"/>
      <c r="I537" s="4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19"/>
      <c r="D538" s="219"/>
      <c r="E538" s="2"/>
      <c r="F538" s="2"/>
      <c r="G538" s="4"/>
      <c r="H538" s="279"/>
      <c r="I538" s="4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19"/>
      <c r="D539" s="219"/>
      <c r="E539" s="2"/>
      <c r="F539" s="2"/>
      <c r="G539" s="4"/>
      <c r="H539" s="279"/>
      <c r="I539" s="4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19"/>
      <c r="D540" s="219"/>
      <c r="E540" s="2"/>
      <c r="F540" s="2"/>
      <c r="G540" s="4"/>
      <c r="H540" s="279"/>
      <c r="I540" s="4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19"/>
      <c r="D541" s="219"/>
      <c r="E541" s="2"/>
      <c r="F541" s="2"/>
      <c r="G541" s="4"/>
      <c r="H541" s="279"/>
      <c r="I541" s="4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19"/>
      <c r="D542" s="219"/>
      <c r="E542" s="2"/>
      <c r="F542" s="2"/>
      <c r="G542" s="4"/>
      <c r="H542" s="279"/>
      <c r="I542" s="4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19"/>
      <c r="D543" s="219"/>
      <c r="E543" s="2"/>
      <c r="F543" s="2"/>
      <c r="G543" s="4"/>
      <c r="H543" s="279"/>
      <c r="I543" s="4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19"/>
      <c r="D544" s="219"/>
      <c r="E544" s="2"/>
      <c r="F544" s="2"/>
      <c r="G544" s="4"/>
      <c r="H544" s="279"/>
      <c r="I544" s="4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19"/>
      <c r="D545" s="219"/>
      <c r="E545" s="2"/>
      <c r="F545" s="2"/>
      <c r="G545" s="4"/>
      <c r="H545" s="279"/>
      <c r="I545" s="4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19"/>
      <c r="D546" s="219"/>
      <c r="E546" s="2"/>
      <c r="F546" s="2"/>
      <c r="G546" s="4"/>
      <c r="H546" s="279"/>
      <c r="I546" s="4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19"/>
      <c r="D547" s="219"/>
      <c r="E547" s="2"/>
      <c r="F547" s="2"/>
      <c r="G547" s="4"/>
      <c r="H547" s="279"/>
      <c r="I547" s="4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19"/>
      <c r="D548" s="219"/>
      <c r="E548" s="2"/>
      <c r="F548" s="2"/>
      <c r="G548" s="4"/>
      <c r="H548" s="279"/>
      <c r="I548" s="4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19"/>
      <c r="D549" s="219"/>
      <c r="E549" s="2"/>
      <c r="F549" s="2"/>
      <c r="G549" s="4"/>
      <c r="H549" s="279"/>
      <c r="I549" s="4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19"/>
      <c r="D550" s="219"/>
      <c r="E550" s="2"/>
      <c r="F550" s="2"/>
      <c r="G550" s="4"/>
      <c r="H550" s="279"/>
      <c r="I550" s="4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19"/>
      <c r="D551" s="219"/>
      <c r="E551" s="2"/>
      <c r="F551" s="2"/>
      <c r="G551" s="4"/>
      <c r="H551" s="279"/>
      <c r="I551" s="4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19"/>
      <c r="D552" s="219"/>
      <c r="E552" s="2"/>
      <c r="F552" s="2"/>
      <c r="G552" s="4"/>
      <c r="H552" s="279"/>
      <c r="I552" s="4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19"/>
      <c r="D553" s="219"/>
      <c r="E553" s="2"/>
      <c r="F553" s="2"/>
      <c r="G553" s="4"/>
      <c r="H553" s="279"/>
      <c r="I553" s="4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19"/>
      <c r="D554" s="219"/>
      <c r="E554" s="2"/>
      <c r="F554" s="2"/>
      <c r="G554" s="4"/>
      <c r="H554" s="279"/>
      <c r="I554" s="4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19"/>
      <c r="D555" s="219"/>
      <c r="E555" s="2"/>
      <c r="F555" s="2"/>
      <c r="G555" s="4"/>
      <c r="H555" s="279"/>
      <c r="I555" s="4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19"/>
      <c r="D556" s="219"/>
      <c r="E556" s="2"/>
      <c r="F556" s="2"/>
      <c r="G556" s="4"/>
      <c r="H556" s="279"/>
      <c r="I556" s="4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19"/>
      <c r="D557" s="219"/>
      <c r="E557" s="2"/>
      <c r="F557" s="2"/>
      <c r="G557" s="4"/>
      <c r="H557" s="279"/>
      <c r="I557" s="4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19"/>
      <c r="D558" s="219"/>
      <c r="E558" s="2"/>
      <c r="F558" s="2"/>
      <c r="G558" s="4"/>
      <c r="H558" s="279"/>
      <c r="I558" s="4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19"/>
      <c r="D559" s="219"/>
      <c r="E559" s="2"/>
      <c r="F559" s="2"/>
      <c r="G559" s="4"/>
      <c r="H559" s="279"/>
      <c r="I559" s="4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19"/>
      <c r="D560" s="219"/>
      <c r="E560" s="2"/>
      <c r="F560" s="2"/>
      <c r="G560" s="4"/>
      <c r="H560" s="279"/>
      <c r="I560" s="4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19"/>
      <c r="D561" s="219"/>
      <c r="E561" s="2"/>
      <c r="F561" s="2"/>
      <c r="G561" s="4"/>
      <c r="H561" s="279"/>
      <c r="I561" s="4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19"/>
      <c r="D562" s="219"/>
      <c r="E562" s="2"/>
      <c r="F562" s="2"/>
      <c r="G562" s="4"/>
      <c r="H562" s="279"/>
      <c r="I562" s="4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19"/>
      <c r="D563" s="219"/>
      <c r="E563" s="2"/>
      <c r="F563" s="2"/>
      <c r="G563" s="4"/>
      <c r="H563" s="279"/>
      <c r="I563" s="4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19"/>
      <c r="D564" s="219"/>
      <c r="E564" s="2"/>
      <c r="F564" s="2"/>
      <c r="G564" s="4"/>
      <c r="H564" s="279"/>
      <c r="I564" s="4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19"/>
      <c r="D565" s="219"/>
      <c r="E565" s="2"/>
      <c r="F565" s="2"/>
      <c r="G565" s="4"/>
      <c r="H565" s="279"/>
      <c r="I565" s="4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19"/>
      <c r="D566" s="219"/>
      <c r="E566" s="2"/>
      <c r="F566" s="2"/>
      <c r="G566" s="4"/>
      <c r="H566" s="279"/>
      <c r="I566" s="4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19"/>
      <c r="D567" s="219"/>
      <c r="E567" s="2"/>
      <c r="F567" s="2"/>
      <c r="G567" s="4"/>
      <c r="H567" s="279"/>
      <c r="I567" s="4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19"/>
      <c r="D568" s="219"/>
      <c r="E568" s="2"/>
      <c r="F568" s="2"/>
      <c r="G568" s="4"/>
      <c r="H568" s="279"/>
      <c r="I568" s="4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19"/>
      <c r="D569" s="219"/>
      <c r="E569" s="2"/>
      <c r="F569" s="2"/>
      <c r="G569" s="4"/>
      <c r="H569" s="279"/>
      <c r="I569" s="4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19"/>
      <c r="D570" s="219"/>
      <c r="E570" s="2"/>
      <c r="F570" s="2"/>
      <c r="G570" s="4"/>
      <c r="H570" s="279"/>
      <c r="I570" s="4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19"/>
      <c r="D571" s="219"/>
      <c r="E571" s="2"/>
      <c r="F571" s="2"/>
      <c r="G571" s="4"/>
      <c r="H571" s="279"/>
      <c r="I571" s="4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19"/>
      <c r="D572" s="219"/>
      <c r="E572" s="2"/>
      <c r="F572" s="2"/>
      <c r="G572" s="4"/>
      <c r="H572" s="279"/>
      <c r="I572" s="4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19"/>
      <c r="D573" s="219"/>
      <c r="E573" s="2"/>
      <c r="F573" s="2"/>
      <c r="G573" s="4"/>
      <c r="H573" s="279"/>
      <c r="I573" s="4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19"/>
      <c r="D574" s="219"/>
      <c r="E574" s="2"/>
      <c r="F574" s="2"/>
      <c r="G574" s="4"/>
      <c r="H574" s="279"/>
      <c r="I574" s="4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19"/>
      <c r="D575" s="219"/>
      <c r="E575" s="2"/>
      <c r="F575" s="2"/>
      <c r="G575" s="4"/>
      <c r="H575" s="279"/>
      <c r="I575" s="4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19"/>
      <c r="D576" s="219"/>
      <c r="E576" s="2"/>
      <c r="F576" s="2"/>
      <c r="G576" s="4"/>
      <c r="H576" s="279"/>
      <c r="I576" s="4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19"/>
      <c r="D577" s="219"/>
      <c r="E577" s="2"/>
      <c r="F577" s="2"/>
      <c r="G577" s="4"/>
      <c r="H577" s="279"/>
      <c r="I577" s="4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19"/>
      <c r="D578" s="219"/>
      <c r="E578" s="2"/>
      <c r="F578" s="2"/>
      <c r="G578" s="4"/>
      <c r="H578" s="279"/>
      <c r="I578" s="4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19"/>
      <c r="D579" s="219"/>
      <c r="E579" s="2"/>
      <c r="F579" s="2"/>
      <c r="G579" s="4"/>
      <c r="H579" s="279"/>
      <c r="I579" s="4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19"/>
      <c r="D580" s="219"/>
      <c r="E580" s="2"/>
      <c r="F580" s="2"/>
      <c r="G580" s="4"/>
      <c r="H580" s="279"/>
      <c r="I580" s="4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19"/>
      <c r="D581" s="219"/>
      <c r="E581" s="2"/>
      <c r="F581" s="2"/>
      <c r="G581" s="4"/>
      <c r="H581" s="279"/>
      <c r="I581" s="4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19"/>
      <c r="D582" s="219"/>
      <c r="E582" s="2"/>
      <c r="F582" s="2"/>
      <c r="G582" s="4"/>
      <c r="H582" s="279"/>
      <c r="I582" s="4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19"/>
      <c r="D583" s="219"/>
      <c r="E583" s="2"/>
      <c r="F583" s="2"/>
      <c r="G583" s="4"/>
      <c r="H583" s="279"/>
      <c r="I583" s="4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19"/>
      <c r="D584" s="219"/>
      <c r="E584" s="2"/>
      <c r="F584" s="2"/>
      <c r="G584" s="4"/>
      <c r="H584" s="279"/>
      <c r="I584" s="4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19"/>
      <c r="D585" s="219"/>
      <c r="E585" s="2"/>
      <c r="F585" s="2"/>
      <c r="G585" s="4"/>
      <c r="H585" s="279"/>
      <c r="I585" s="4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19"/>
      <c r="D586" s="219"/>
      <c r="E586" s="2"/>
      <c r="F586" s="2"/>
      <c r="G586" s="4"/>
      <c r="H586" s="279"/>
      <c r="I586" s="4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19"/>
      <c r="D587" s="219"/>
      <c r="E587" s="2"/>
      <c r="F587" s="2"/>
      <c r="G587" s="4"/>
      <c r="H587" s="279"/>
      <c r="I587" s="4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19"/>
      <c r="D588" s="219"/>
      <c r="E588" s="2"/>
      <c r="F588" s="2"/>
      <c r="G588" s="4"/>
      <c r="H588" s="279"/>
      <c r="I588" s="4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19"/>
      <c r="D589" s="219"/>
      <c r="E589" s="2"/>
      <c r="F589" s="2"/>
      <c r="G589" s="4"/>
      <c r="H589" s="279"/>
      <c r="I589" s="4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19"/>
      <c r="D590" s="219"/>
      <c r="E590" s="2"/>
      <c r="F590" s="2"/>
      <c r="G590" s="4"/>
      <c r="H590" s="279"/>
      <c r="I590" s="4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19"/>
      <c r="D591" s="219"/>
      <c r="E591" s="2"/>
      <c r="F591" s="2"/>
      <c r="G591" s="4"/>
      <c r="H591" s="279"/>
      <c r="I591" s="4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19"/>
      <c r="D592" s="219"/>
      <c r="E592" s="2"/>
      <c r="F592" s="2"/>
      <c r="G592" s="4"/>
      <c r="H592" s="279"/>
      <c r="I592" s="4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19"/>
      <c r="D593" s="219"/>
      <c r="E593" s="2"/>
      <c r="F593" s="2"/>
      <c r="G593" s="4"/>
      <c r="H593" s="279"/>
      <c r="I593" s="4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19"/>
      <c r="D594" s="219"/>
      <c r="E594" s="2"/>
      <c r="F594" s="2"/>
      <c r="G594" s="4"/>
      <c r="H594" s="279"/>
      <c r="I594" s="4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19"/>
      <c r="D595" s="219"/>
      <c r="E595" s="2"/>
      <c r="F595" s="2"/>
      <c r="G595" s="4"/>
      <c r="H595" s="279"/>
      <c r="I595" s="4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19"/>
      <c r="D596" s="219"/>
      <c r="E596" s="2"/>
      <c r="F596" s="2"/>
      <c r="G596" s="4"/>
      <c r="H596" s="279"/>
      <c r="I596" s="4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19"/>
      <c r="D597" s="219"/>
      <c r="E597" s="2"/>
      <c r="F597" s="2"/>
      <c r="G597" s="4"/>
      <c r="H597" s="279"/>
      <c r="I597" s="4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19"/>
      <c r="D598" s="219"/>
      <c r="E598" s="2"/>
      <c r="F598" s="2"/>
      <c r="G598" s="4"/>
      <c r="H598" s="279"/>
      <c r="I598" s="4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19"/>
      <c r="D599" s="219"/>
      <c r="E599" s="2"/>
      <c r="F599" s="2"/>
      <c r="G599" s="4"/>
      <c r="H599" s="279"/>
      <c r="I599" s="4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19"/>
      <c r="D600" s="219"/>
      <c r="E600" s="2"/>
      <c r="F600" s="2"/>
      <c r="G600" s="4"/>
      <c r="H600" s="279"/>
      <c r="I600" s="4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19"/>
      <c r="D601" s="219"/>
      <c r="E601" s="2"/>
      <c r="F601" s="2"/>
      <c r="G601" s="4"/>
      <c r="H601" s="279"/>
      <c r="I601" s="4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19"/>
      <c r="D602" s="219"/>
      <c r="E602" s="2"/>
      <c r="F602" s="2"/>
      <c r="G602" s="4"/>
      <c r="H602" s="279"/>
      <c r="I602" s="4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19"/>
      <c r="D603" s="219"/>
      <c r="E603" s="2"/>
      <c r="F603" s="2"/>
      <c r="G603" s="4"/>
      <c r="H603" s="279"/>
      <c r="I603" s="4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19"/>
      <c r="D604" s="219"/>
      <c r="E604" s="2"/>
      <c r="F604" s="2"/>
      <c r="G604" s="4"/>
      <c r="H604" s="279"/>
      <c r="I604" s="4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19"/>
      <c r="D605" s="219"/>
      <c r="E605" s="2"/>
      <c r="F605" s="2"/>
      <c r="G605" s="4"/>
      <c r="H605" s="279"/>
      <c r="I605" s="4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19"/>
      <c r="D606" s="219"/>
      <c r="E606" s="2"/>
      <c r="F606" s="2"/>
      <c r="G606" s="4"/>
      <c r="H606" s="279"/>
      <c r="I606" s="4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19"/>
      <c r="D607" s="219"/>
      <c r="E607" s="2"/>
      <c r="F607" s="2"/>
      <c r="G607" s="4"/>
      <c r="H607" s="279"/>
      <c r="I607" s="4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19"/>
      <c r="D608" s="219"/>
      <c r="E608" s="2"/>
      <c r="F608" s="2"/>
      <c r="G608" s="4"/>
      <c r="H608" s="279"/>
      <c r="I608" s="4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19"/>
      <c r="D609" s="219"/>
      <c r="E609" s="2"/>
      <c r="F609" s="2"/>
      <c r="G609" s="4"/>
      <c r="H609" s="279"/>
      <c r="I609" s="4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19"/>
      <c r="D610" s="219"/>
      <c r="E610" s="2"/>
      <c r="F610" s="2"/>
      <c r="G610" s="4"/>
      <c r="H610" s="279"/>
      <c r="I610" s="4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19"/>
      <c r="D611" s="219"/>
      <c r="E611" s="2"/>
      <c r="F611" s="2"/>
      <c r="G611" s="4"/>
      <c r="H611" s="279"/>
      <c r="I611" s="4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19"/>
      <c r="D612" s="219"/>
      <c r="E612" s="2"/>
      <c r="F612" s="2"/>
      <c r="G612" s="4"/>
      <c r="H612" s="279"/>
      <c r="I612" s="4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19"/>
      <c r="D613" s="219"/>
      <c r="E613" s="2"/>
      <c r="F613" s="2"/>
      <c r="G613" s="4"/>
      <c r="H613" s="279"/>
      <c r="I613" s="4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19"/>
      <c r="D614" s="219"/>
      <c r="E614" s="2"/>
      <c r="F614" s="2"/>
      <c r="G614" s="4"/>
      <c r="H614" s="279"/>
      <c r="I614" s="4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19"/>
      <c r="D615" s="219"/>
      <c r="E615" s="2"/>
      <c r="F615" s="2"/>
      <c r="G615" s="4"/>
      <c r="H615" s="279"/>
      <c r="I615" s="4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19"/>
      <c r="D616" s="219"/>
      <c r="E616" s="2"/>
      <c r="F616" s="2"/>
      <c r="G616" s="4"/>
      <c r="H616" s="279"/>
      <c r="I616" s="4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19"/>
      <c r="D617" s="219"/>
      <c r="E617" s="2"/>
      <c r="F617" s="2"/>
      <c r="G617" s="4"/>
      <c r="H617" s="279"/>
      <c r="I617" s="4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19"/>
      <c r="D618" s="219"/>
      <c r="E618" s="2"/>
      <c r="F618" s="2"/>
      <c r="G618" s="4"/>
      <c r="H618" s="279"/>
      <c r="I618" s="4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19"/>
      <c r="D619" s="219"/>
      <c r="E619" s="2"/>
      <c r="F619" s="2"/>
      <c r="G619" s="4"/>
      <c r="H619" s="279"/>
      <c r="I619" s="4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19"/>
      <c r="D620" s="219"/>
      <c r="E620" s="2"/>
      <c r="F620" s="2"/>
      <c r="G620" s="4"/>
      <c r="H620" s="279"/>
      <c r="I620" s="4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19"/>
      <c r="D621" s="219"/>
      <c r="E621" s="2"/>
      <c r="F621" s="2"/>
      <c r="G621" s="4"/>
      <c r="H621" s="279"/>
      <c r="I621" s="4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19"/>
      <c r="D622" s="219"/>
      <c r="E622" s="2"/>
      <c r="F622" s="2"/>
      <c r="G622" s="4"/>
      <c r="H622" s="279"/>
      <c r="I622" s="4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19"/>
      <c r="D623" s="219"/>
      <c r="E623" s="2"/>
      <c r="F623" s="2"/>
      <c r="G623" s="4"/>
      <c r="H623" s="279"/>
      <c r="I623" s="4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19"/>
      <c r="D624" s="219"/>
      <c r="E624" s="2"/>
      <c r="F624" s="2"/>
      <c r="G624" s="4"/>
      <c r="H624" s="279"/>
      <c r="I624" s="4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19"/>
      <c r="D625" s="219"/>
      <c r="E625" s="2"/>
      <c r="F625" s="2"/>
      <c r="G625" s="4"/>
      <c r="H625" s="279"/>
      <c r="I625" s="4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19"/>
      <c r="D626" s="219"/>
      <c r="E626" s="2"/>
      <c r="F626" s="2"/>
      <c r="G626" s="4"/>
      <c r="H626" s="279"/>
      <c r="I626" s="4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19"/>
      <c r="D627" s="219"/>
      <c r="E627" s="2"/>
      <c r="F627" s="2"/>
      <c r="G627" s="4"/>
      <c r="H627" s="279"/>
      <c r="I627" s="4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19"/>
      <c r="D628" s="219"/>
      <c r="E628" s="2"/>
      <c r="F628" s="2"/>
      <c r="G628" s="4"/>
      <c r="H628" s="279"/>
      <c r="I628" s="4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19"/>
      <c r="D629" s="219"/>
      <c r="E629" s="2"/>
      <c r="F629" s="2"/>
      <c r="G629" s="4"/>
      <c r="H629" s="279"/>
      <c r="I629" s="4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19"/>
      <c r="D630" s="219"/>
      <c r="E630" s="2"/>
      <c r="F630" s="2"/>
      <c r="G630" s="4"/>
      <c r="H630" s="279"/>
      <c r="I630" s="4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19"/>
      <c r="D631" s="219"/>
      <c r="E631" s="2"/>
      <c r="F631" s="2"/>
      <c r="G631" s="4"/>
      <c r="H631" s="279"/>
      <c r="I631" s="4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19"/>
      <c r="D632" s="219"/>
      <c r="E632" s="2"/>
      <c r="F632" s="2"/>
      <c r="G632" s="4"/>
      <c r="H632" s="279"/>
      <c r="I632" s="4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19"/>
      <c r="D633" s="219"/>
      <c r="E633" s="2"/>
      <c r="F633" s="2"/>
      <c r="G633" s="4"/>
      <c r="H633" s="279"/>
      <c r="I633" s="4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19"/>
      <c r="D634" s="219"/>
      <c r="E634" s="2"/>
      <c r="F634" s="2"/>
      <c r="G634" s="4"/>
      <c r="H634" s="279"/>
      <c r="I634" s="4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19"/>
      <c r="D635" s="219"/>
      <c r="E635" s="2"/>
      <c r="F635" s="2"/>
      <c r="G635" s="4"/>
      <c r="H635" s="279"/>
      <c r="I635" s="4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19"/>
      <c r="D636" s="219"/>
      <c r="E636" s="2"/>
      <c r="F636" s="2"/>
      <c r="G636" s="4"/>
      <c r="H636" s="279"/>
      <c r="I636" s="4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19"/>
      <c r="D637" s="219"/>
      <c r="E637" s="2"/>
      <c r="F637" s="2"/>
      <c r="G637" s="4"/>
      <c r="H637" s="279"/>
      <c r="I637" s="4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19"/>
      <c r="D638" s="219"/>
      <c r="E638" s="2"/>
      <c r="F638" s="2"/>
      <c r="G638" s="4"/>
      <c r="H638" s="279"/>
      <c r="I638" s="4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19"/>
      <c r="D639" s="219"/>
      <c r="E639" s="2"/>
      <c r="F639" s="2"/>
      <c r="G639" s="4"/>
      <c r="H639" s="279"/>
      <c r="I639" s="4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19"/>
      <c r="D640" s="219"/>
      <c r="E640" s="2"/>
      <c r="F640" s="2"/>
      <c r="G640" s="4"/>
      <c r="H640" s="279"/>
      <c r="I640" s="4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19"/>
      <c r="D641" s="219"/>
      <c r="E641" s="2"/>
      <c r="F641" s="2"/>
      <c r="G641" s="4"/>
      <c r="H641" s="279"/>
      <c r="I641" s="4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19"/>
      <c r="D642" s="219"/>
      <c r="E642" s="2"/>
      <c r="F642" s="2"/>
      <c r="G642" s="4"/>
      <c r="H642" s="279"/>
      <c r="I642" s="4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19"/>
      <c r="D643" s="219"/>
      <c r="E643" s="2"/>
      <c r="F643" s="2"/>
      <c r="G643" s="4"/>
      <c r="H643" s="279"/>
      <c r="I643" s="4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19"/>
      <c r="D644" s="219"/>
      <c r="E644" s="2"/>
      <c r="F644" s="2"/>
      <c r="G644" s="4"/>
      <c r="H644" s="279"/>
      <c r="I644" s="4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19"/>
      <c r="D645" s="219"/>
      <c r="E645" s="2"/>
      <c r="F645" s="2"/>
      <c r="G645" s="4"/>
      <c r="H645" s="279"/>
      <c r="I645" s="4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19"/>
      <c r="D646" s="219"/>
      <c r="E646" s="2"/>
      <c r="F646" s="2"/>
      <c r="G646" s="4"/>
      <c r="H646" s="279"/>
      <c r="I646" s="4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19"/>
      <c r="D647" s="219"/>
      <c r="E647" s="2"/>
      <c r="F647" s="2"/>
      <c r="G647" s="4"/>
      <c r="H647" s="279"/>
      <c r="I647" s="4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19"/>
      <c r="D648" s="219"/>
      <c r="E648" s="2"/>
      <c r="F648" s="2"/>
      <c r="G648" s="4"/>
      <c r="H648" s="279"/>
      <c r="I648" s="4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19"/>
      <c r="D649" s="219"/>
      <c r="E649" s="2"/>
      <c r="F649" s="2"/>
      <c r="G649" s="4"/>
      <c r="H649" s="279"/>
      <c r="I649" s="4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19"/>
      <c r="D650" s="219"/>
      <c r="E650" s="2"/>
      <c r="F650" s="2"/>
      <c r="G650" s="4"/>
      <c r="H650" s="279"/>
      <c r="I650" s="4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19"/>
      <c r="D651" s="219"/>
      <c r="E651" s="2"/>
      <c r="F651" s="2"/>
      <c r="G651" s="4"/>
      <c r="H651" s="279"/>
      <c r="I651" s="4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19"/>
      <c r="D652" s="219"/>
      <c r="E652" s="2"/>
      <c r="F652" s="2"/>
      <c r="G652" s="4"/>
      <c r="H652" s="279"/>
      <c r="I652" s="4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19"/>
      <c r="D653" s="219"/>
      <c r="E653" s="2"/>
      <c r="F653" s="2"/>
      <c r="G653" s="4"/>
      <c r="H653" s="279"/>
      <c r="I653" s="4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19"/>
      <c r="D654" s="219"/>
      <c r="E654" s="2"/>
      <c r="F654" s="2"/>
      <c r="G654" s="4"/>
      <c r="H654" s="279"/>
      <c r="I654" s="4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19"/>
      <c r="D655" s="219"/>
      <c r="E655" s="2"/>
      <c r="F655" s="2"/>
      <c r="G655" s="4"/>
      <c r="H655" s="279"/>
      <c r="I655" s="4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19"/>
      <c r="D656" s="219"/>
      <c r="E656" s="2"/>
      <c r="F656" s="2"/>
      <c r="G656" s="4"/>
      <c r="H656" s="279"/>
      <c r="I656" s="4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19"/>
      <c r="D657" s="219"/>
      <c r="E657" s="2"/>
      <c r="F657" s="2"/>
      <c r="G657" s="4"/>
      <c r="H657" s="279"/>
      <c r="I657" s="4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19"/>
      <c r="D658" s="219"/>
      <c r="E658" s="2"/>
      <c r="F658" s="2"/>
      <c r="G658" s="4"/>
      <c r="H658" s="279"/>
      <c r="I658" s="4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19"/>
      <c r="D659" s="219"/>
      <c r="E659" s="2"/>
      <c r="F659" s="2"/>
      <c r="G659" s="4"/>
      <c r="H659" s="279"/>
      <c r="I659" s="4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19"/>
      <c r="D660" s="219"/>
      <c r="E660" s="2"/>
      <c r="F660" s="2"/>
      <c r="G660" s="4"/>
      <c r="H660" s="279"/>
      <c r="I660" s="4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19"/>
      <c r="D661" s="219"/>
      <c r="E661" s="2"/>
      <c r="F661" s="2"/>
      <c r="G661" s="4"/>
      <c r="H661" s="279"/>
      <c r="I661" s="4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19"/>
      <c r="D662" s="219"/>
      <c r="E662" s="2"/>
      <c r="F662" s="2"/>
      <c r="G662" s="4"/>
      <c r="H662" s="279"/>
      <c r="I662" s="4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19"/>
      <c r="D663" s="219"/>
      <c r="E663" s="2"/>
      <c r="F663" s="2"/>
      <c r="G663" s="4"/>
      <c r="H663" s="279"/>
      <c r="I663" s="4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19"/>
      <c r="D664" s="219"/>
      <c r="E664" s="2"/>
      <c r="F664" s="2"/>
      <c r="G664" s="4"/>
      <c r="H664" s="279"/>
      <c r="I664" s="4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19"/>
      <c r="D665" s="219"/>
      <c r="E665" s="2"/>
      <c r="F665" s="2"/>
      <c r="G665" s="4"/>
      <c r="H665" s="279"/>
      <c r="I665" s="4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19"/>
      <c r="D666" s="219"/>
      <c r="E666" s="2"/>
      <c r="F666" s="2"/>
      <c r="G666" s="4"/>
      <c r="H666" s="279"/>
      <c r="I666" s="4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19"/>
      <c r="D667" s="219"/>
      <c r="E667" s="2"/>
      <c r="F667" s="2"/>
      <c r="G667" s="4"/>
      <c r="H667" s="279"/>
      <c r="I667" s="4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19"/>
      <c r="D668" s="219"/>
      <c r="E668" s="2"/>
      <c r="F668" s="2"/>
      <c r="G668" s="4"/>
      <c r="H668" s="279"/>
      <c r="I668" s="4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19"/>
      <c r="D669" s="219"/>
      <c r="E669" s="2"/>
      <c r="F669" s="2"/>
      <c r="G669" s="4"/>
      <c r="H669" s="279"/>
      <c r="I669" s="4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19"/>
      <c r="D670" s="219"/>
      <c r="E670" s="2"/>
      <c r="F670" s="2"/>
      <c r="G670" s="4"/>
      <c r="H670" s="279"/>
      <c r="I670" s="4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19"/>
      <c r="D671" s="219"/>
      <c r="E671" s="2"/>
      <c r="F671" s="2"/>
      <c r="G671" s="4"/>
      <c r="H671" s="279"/>
      <c r="I671" s="4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19"/>
      <c r="D672" s="219"/>
      <c r="E672" s="2"/>
      <c r="F672" s="2"/>
      <c r="G672" s="4"/>
      <c r="H672" s="279"/>
      <c r="I672" s="4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19"/>
      <c r="D673" s="219"/>
      <c r="E673" s="2"/>
      <c r="F673" s="2"/>
      <c r="G673" s="4"/>
      <c r="H673" s="279"/>
      <c r="I673" s="4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19"/>
      <c r="D674" s="219"/>
      <c r="E674" s="2"/>
      <c r="F674" s="2"/>
      <c r="G674" s="4"/>
      <c r="H674" s="279"/>
      <c r="I674" s="4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19"/>
      <c r="D675" s="219"/>
      <c r="E675" s="2"/>
      <c r="F675" s="2"/>
      <c r="G675" s="4"/>
      <c r="H675" s="279"/>
      <c r="I675" s="4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19"/>
      <c r="D676" s="219"/>
      <c r="E676" s="2"/>
      <c r="F676" s="2"/>
      <c r="G676" s="4"/>
      <c r="H676" s="279"/>
      <c r="I676" s="4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19"/>
      <c r="D677" s="219"/>
      <c r="E677" s="2"/>
      <c r="F677" s="2"/>
      <c r="G677" s="4"/>
      <c r="H677" s="279"/>
      <c r="I677" s="4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19"/>
      <c r="D678" s="219"/>
      <c r="E678" s="2"/>
      <c r="F678" s="2"/>
      <c r="G678" s="4"/>
      <c r="H678" s="279"/>
      <c r="I678" s="4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19"/>
      <c r="D679" s="219"/>
      <c r="E679" s="2"/>
      <c r="F679" s="2"/>
      <c r="G679" s="4"/>
      <c r="H679" s="279"/>
      <c r="I679" s="4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19"/>
      <c r="D680" s="219"/>
      <c r="E680" s="2"/>
      <c r="F680" s="2"/>
      <c r="G680" s="4"/>
      <c r="H680" s="279"/>
      <c r="I680" s="4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19"/>
      <c r="D681" s="219"/>
      <c r="E681" s="2"/>
      <c r="F681" s="2"/>
      <c r="G681" s="4"/>
      <c r="H681" s="279"/>
      <c r="I681" s="4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19"/>
      <c r="D682" s="219"/>
      <c r="E682" s="2"/>
      <c r="F682" s="2"/>
      <c r="G682" s="4"/>
      <c r="H682" s="279"/>
      <c r="I682" s="4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19"/>
      <c r="D683" s="219"/>
      <c r="E683" s="2"/>
      <c r="F683" s="2"/>
      <c r="G683" s="4"/>
      <c r="H683" s="279"/>
      <c r="I683" s="4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19"/>
      <c r="D684" s="219"/>
      <c r="E684" s="2"/>
      <c r="F684" s="2"/>
      <c r="G684" s="4"/>
      <c r="H684" s="279"/>
      <c r="I684" s="4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19"/>
      <c r="D685" s="219"/>
      <c r="E685" s="2"/>
      <c r="F685" s="2"/>
      <c r="G685" s="4"/>
      <c r="H685" s="279"/>
      <c r="I685" s="4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19"/>
      <c r="D686" s="219"/>
      <c r="E686" s="2"/>
      <c r="F686" s="2"/>
      <c r="G686" s="4"/>
      <c r="H686" s="279"/>
      <c r="I686" s="4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19"/>
      <c r="D687" s="219"/>
      <c r="E687" s="2"/>
      <c r="F687" s="2"/>
      <c r="G687" s="4"/>
      <c r="H687" s="279"/>
      <c r="I687" s="4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19"/>
      <c r="D688" s="219"/>
      <c r="E688" s="2"/>
      <c r="F688" s="2"/>
      <c r="G688" s="4"/>
      <c r="H688" s="279"/>
      <c r="I688" s="4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19"/>
      <c r="D689" s="219"/>
      <c r="E689" s="2"/>
      <c r="F689" s="2"/>
      <c r="G689" s="4"/>
      <c r="H689" s="279"/>
      <c r="I689" s="4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19"/>
      <c r="D690" s="219"/>
      <c r="E690" s="2"/>
      <c r="F690" s="2"/>
      <c r="G690" s="4"/>
      <c r="H690" s="279"/>
      <c r="I690" s="4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19"/>
      <c r="D691" s="219"/>
      <c r="E691" s="2"/>
      <c r="F691" s="2"/>
      <c r="G691" s="4"/>
      <c r="H691" s="279"/>
      <c r="I691" s="4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19"/>
      <c r="D692" s="219"/>
      <c r="E692" s="2"/>
      <c r="F692" s="2"/>
      <c r="G692" s="4"/>
      <c r="H692" s="279"/>
      <c r="I692" s="4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19"/>
      <c r="D693" s="219"/>
      <c r="E693" s="2"/>
      <c r="F693" s="2"/>
      <c r="G693" s="4"/>
      <c r="H693" s="279"/>
      <c r="I693" s="4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19"/>
      <c r="D694" s="219"/>
      <c r="E694" s="2"/>
      <c r="F694" s="2"/>
      <c r="G694" s="4"/>
      <c r="H694" s="279"/>
      <c r="I694" s="4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19"/>
      <c r="D695" s="219"/>
      <c r="E695" s="2"/>
      <c r="F695" s="2"/>
      <c r="G695" s="4"/>
      <c r="H695" s="279"/>
      <c r="I695" s="4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19"/>
      <c r="D696" s="219"/>
      <c r="E696" s="2"/>
      <c r="F696" s="2"/>
      <c r="G696" s="4"/>
      <c r="H696" s="279"/>
      <c r="I696" s="4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19"/>
      <c r="D697" s="219"/>
      <c r="E697" s="2"/>
      <c r="F697" s="2"/>
      <c r="G697" s="4"/>
      <c r="H697" s="279"/>
      <c r="I697" s="4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19"/>
      <c r="D698" s="219"/>
      <c r="E698" s="2"/>
      <c r="F698" s="2"/>
      <c r="G698" s="4"/>
      <c r="H698" s="279"/>
      <c r="I698" s="4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19"/>
      <c r="D699" s="219"/>
      <c r="E699" s="2"/>
      <c r="F699" s="2"/>
      <c r="G699" s="4"/>
      <c r="H699" s="279"/>
      <c r="I699" s="4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19"/>
      <c r="D700" s="219"/>
      <c r="E700" s="2"/>
      <c r="F700" s="2"/>
      <c r="G700" s="4"/>
      <c r="H700" s="279"/>
      <c r="I700" s="4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19"/>
      <c r="D701" s="219"/>
      <c r="E701" s="2"/>
      <c r="F701" s="2"/>
      <c r="G701" s="4"/>
      <c r="H701" s="279"/>
      <c r="I701" s="4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19"/>
      <c r="D702" s="219"/>
      <c r="E702" s="2"/>
      <c r="F702" s="2"/>
      <c r="G702" s="4"/>
      <c r="H702" s="279"/>
      <c r="I702" s="4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19"/>
      <c r="D703" s="219"/>
      <c r="E703" s="2"/>
      <c r="F703" s="2"/>
      <c r="G703" s="4"/>
      <c r="H703" s="279"/>
      <c r="I703" s="4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19"/>
      <c r="D704" s="219"/>
      <c r="E704" s="2"/>
      <c r="F704" s="2"/>
      <c r="G704" s="4"/>
      <c r="H704" s="279"/>
      <c r="I704" s="4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19"/>
      <c r="D705" s="219"/>
      <c r="E705" s="2"/>
      <c r="F705" s="2"/>
      <c r="G705" s="4"/>
      <c r="H705" s="279"/>
      <c r="I705" s="4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19"/>
      <c r="D706" s="219"/>
      <c r="E706" s="2"/>
      <c r="F706" s="2"/>
      <c r="G706" s="4"/>
      <c r="H706" s="279"/>
      <c r="I706" s="4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19"/>
      <c r="D707" s="219"/>
      <c r="E707" s="2"/>
      <c r="F707" s="2"/>
      <c r="G707" s="4"/>
      <c r="H707" s="279"/>
      <c r="I707" s="4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19"/>
      <c r="D708" s="219"/>
      <c r="E708" s="2"/>
      <c r="F708" s="2"/>
      <c r="G708" s="4"/>
      <c r="H708" s="279"/>
      <c r="I708" s="4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19"/>
      <c r="D709" s="219"/>
      <c r="E709" s="2"/>
      <c r="F709" s="2"/>
      <c r="G709" s="4"/>
      <c r="H709" s="279"/>
      <c r="I709" s="4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19"/>
      <c r="D710" s="219"/>
      <c r="E710" s="2"/>
      <c r="F710" s="2"/>
      <c r="G710" s="4"/>
      <c r="H710" s="279"/>
      <c r="I710" s="4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19"/>
      <c r="D711" s="219"/>
      <c r="E711" s="2"/>
      <c r="F711" s="2"/>
      <c r="G711" s="4"/>
      <c r="H711" s="279"/>
      <c r="I711" s="4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19"/>
      <c r="D712" s="219"/>
      <c r="E712" s="2"/>
      <c r="F712" s="2"/>
      <c r="G712" s="4"/>
      <c r="H712" s="279"/>
      <c r="I712" s="4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19"/>
      <c r="D713" s="219"/>
      <c r="E713" s="2"/>
      <c r="F713" s="2"/>
      <c r="G713" s="4"/>
      <c r="H713" s="279"/>
      <c r="I713" s="4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19"/>
      <c r="D714" s="219"/>
      <c r="E714" s="2"/>
      <c r="F714" s="2"/>
      <c r="G714" s="4"/>
      <c r="H714" s="279"/>
      <c r="I714" s="4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19"/>
      <c r="D715" s="219"/>
      <c r="E715" s="2"/>
      <c r="F715" s="2"/>
      <c r="G715" s="4"/>
      <c r="H715" s="279"/>
      <c r="I715" s="4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19"/>
      <c r="D716" s="219"/>
      <c r="E716" s="2"/>
      <c r="F716" s="2"/>
      <c r="G716" s="4"/>
      <c r="H716" s="279"/>
      <c r="I716" s="4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19"/>
      <c r="D717" s="219"/>
      <c r="E717" s="2"/>
      <c r="F717" s="2"/>
      <c r="G717" s="4"/>
      <c r="H717" s="279"/>
      <c r="I717" s="4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19"/>
      <c r="D718" s="219"/>
      <c r="E718" s="2"/>
      <c r="F718" s="2"/>
      <c r="G718" s="4"/>
      <c r="H718" s="279"/>
      <c r="I718" s="4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19"/>
      <c r="D719" s="219"/>
      <c r="E719" s="2"/>
      <c r="F719" s="2"/>
      <c r="G719" s="4"/>
      <c r="H719" s="279"/>
      <c r="I719" s="4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19"/>
      <c r="D720" s="219"/>
      <c r="E720" s="2"/>
      <c r="F720" s="2"/>
      <c r="G720" s="4"/>
      <c r="H720" s="279"/>
      <c r="I720" s="4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19"/>
      <c r="D721" s="219"/>
      <c r="E721" s="2"/>
      <c r="F721" s="2"/>
      <c r="G721" s="4"/>
      <c r="H721" s="279"/>
      <c r="I721" s="4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19"/>
      <c r="D722" s="219"/>
      <c r="E722" s="2"/>
      <c r="F722" s="2"/>
      <c r="G722" s="4"/>
      <c r="H722" s="279"/>
      <c r="I722" s="4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19"/>
      <c r="D723" s="219"/>
      <c r="E723" s="2"/>
      <c r="F723" s="2"/>
      <c r="G723" s="4"/>
      <c r="H723" s="279"/>
      <c r="I723" s="4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19"/>
      <c r="D724" s="219"/>
      <c r="E724" s="2"/>
      <c r="F724" s="2"/>
      <c r="G724" s="4"/>
      <c r="H724" s="279"/>
      <c r="I724" s="4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19"/>
      <c r="D725" s="219"/>
      <c r="E725" s="2"/>
      <c r="F725" s="2"/>
      <c r="G725" s="4"/>
      <c r="H725" s="279"/>
      <c r="I725" s="4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19"/>
      <c r="D726" s="219"/>
      <c r="E726" s="2"/>
      <c r="F726" s="2"/>
      <c r="G726" s="4"/>
      <c r="H726" s="279"/>
      <c r="I726" s="4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19"/>
      <c r="D727" s="219"/>
      <c r="E727" s="2"/>
      <c r="F727" s="2"/>
      <c r="G727" s="4"/>
      <c r="H727" s="279"/>
      <c r="I727" s="4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19"/>
      <c r="D728" s="219"/>
      <c r="E728" s="2"/>
      <c r="F728" s="2"/>
      <c r="G728" s="4"/>
      <c r="H728" s="279"/>
      <c r="I728" s="4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19"/>
      <c r="D729" s="219"/>
      <c r="E729" s="2"/>
      <c r="F729" s="2"/>
      <c r="G729" s="4"/>
      <c r="H729" s="279"/>
      <c r="I729" s="4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19"/>
      <c r="D730" s="219"/>
      <c r="E730" s="2"/>
      <c r="F730" s="2"/>
      <c r="G730" s="4"/>
      <c r="H730" s="279"/>
      <c r="I730" s="4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19"/>
      <c r="D731" s="219"/>
      <c r="E731" s="2"/>
      <c r="F731" s="2"/>
      <c r="G731" s="4"/>
      <c r="H731" s="279"/>
      <c r="I731" s="4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19"/>
      <c r="D732" s="219"/>
      <c r="E732" s="2"/>
      <c r="F732" s="2"/>
      <c r="G732" s="4"/>
      <c r="H732" s="279"/>
      <c r="I732" s="4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19"/>
      <c r="D733" s="219"/>
      <c r="E733" s="2"/>
      <c r="F733" s="2"/>
      <c r="G733" s="4"/>
      <c r="H733" s="279"/>
      <c r="I733" s="4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19"/>
      <c r="D734" s="219"/>
      <c r="E734" s="2"/>
      <c r="F734" s="2"/>
      <c r="G734" s="4"/>
      <c r="H734" s="279"/>
      <c r="I734" s="4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19"/>
      <c r="D735" s="219"/>
      <c r="E735" s="2"/>
      <c r="F735" s="2"/>
      <c r="G735" s="4"/>
      <c r="H735" s="279"/>
      <c r="I735" s="4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19"/>
      <c r="D736" s="219"/>
      <c r="E736" s="2"/>
      <c r="F736" s="2"/>
      <c r="G736" s="4"/>
      <c r="H736" s="279"/>
      <c r="I736" s="4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19"/>
      <c r="D737" s="219"/>
      <c r="E737" s="2"/>
      <c r="F737" s="2"/>
      <c r="G737" s="4"/>
      <c r="H737" s="279"/>
      <c r="I737" s="4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19"/>
      <c r="D738" s="219"/>
      <c r="E738" s="2"/>
      <c r="F738" s="2"/>
      <c r="G738" s="4"/>
      <c r="H738" s="279"/>
      <c r="I738" s="4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19"/>
      <c r="D739" s="219"/>
      <c r="E739" s="2"/>
      <c r="F739" s="2"/>
      <c r="G739" s="4"/>
      <c r="H739" s="279"/>
      <c r="I739" s="4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19"/>
      <c r="D740" s="219"/>
      <c r="E740" s="2"/>
      <c r="F740" s="2"/>
      <c r="G740" s="4"/>
      <c r="H740" s="279"/>
      <c r="I740" s="4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19"/>
      <c r="D741" s="219"/>
      <c r="E741" s="2"/>
      <c r="F741" s="2"/>
      <c r="G741" s="4"/>
      <c r="H741" s="279"/>
      <c r="I741" s="4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19"/>
      <c r="D742" s="219"/>
      <c r="E742" s="2"/>
      <c r="F742" s="2"/>
      <c r="G742" s="4"/>
      <c r="H742" s="279"/>
      <c r="I742" s="4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19"/>
      <c r="D743" s="219"/>
      <c r="E743" s="2"/>
      <c r="F743" s="2"/>
      <c r="G743" s="4"/>
      <c r="H743" s="279"/>
      <c r="I743" s="4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19"/>
      <c r="D744" s="219"/>
      <c r="E744" s="2"/>
      <c r="F744" s="2"/>
      <c r="G744" s="4"/>
      <c r="H744" s="279"/>
      <c r="I744" s="4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19"/>
      <c r="D745" s="219"/>
      <c r="E745" s="2"/>
      <c r="F745" s="2"/>
      <c r="G745" s="4"/>
      <c r="H745" s="279"/>
      <c r="I745" s="4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19"/>
      <c r="D746" s="219"/>
      <c r="E746" s="2"/>
      <c r="F746" s="2"/>
      <c r="G746" s="4"/>
      <c r="H746" s="279"/>
      <c r="I746" s="4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19"/>
      <c r="D747" s="219"/>
      <c r="E747" s="2"/>
      <c r="F747" s="2"/>
      <c r="G747" s="4"/>
      <c r="H747" s="279"/>
      <c r="I747" s="4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19"/>
      <c r="D748" s="219"/>
      <c r="E748" s="2"/>
      <c r="F748" s="2"/>
      <c r="G748" s="4"/>
      <c r="H748" s="279"/>
      <c r="I748" s="4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19"/>
      <c r="D749" s="219"/>
      <c r="E749" s="2"/>
      <c r="F749" s="2"/>
      <c r="G749" s="4"/>
      <c r="H749" s="279"/>
      <c r="I749" s="4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19"/>
      <c r="D750" s="219"/>
      <c r="E750" s="2"/>
      <c r="F750" s="2"/>
      <c r="G750" s="4"/>
      <c r="H750" s="279"/>
      <c r="I750" s="4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19"/>
      <c r="D751" s="219"/>
      <c r="E751" s="2"/>
      <c r="F751" s="2"/>
      <c r="G751" s="4"/>
      <c r="H751" s="279"/>
      <c r="I751" s="4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19"/>
      <c r="D752" s="219"/>
      <c r="E752" s="2"/>
      <c r="F752" s="2"/>
      <c r="G752" s="4"/>
      <c r="H752" s="279"/>
      <c r="I752" s="4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19"/>
      <c r="D753" s="219"/>
      <c r="E753" s="2"/>
      <c r="F753" s="2"/>
      <c r="G753" s="4"/>
      <c r="H753" s="279"/>
      <c r="I753" s="4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19"/>
      <c r="D754" s="219"/>
      <c r="E754" s="2"/>
      <c r="F754" s="2"/>
      <c r="G754" s="4"/>
      <c r="H754" s="279"/>
      <c r="I754" s="4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19"/>
      <c r="D755" s="219"/>
      <c r="E755" s="2"/>
      <c r="F755" s="2"/>
      <c r="G755" s="4"/>
      <c r="H755" s="279"/>
      <c r="I755" s="4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19"/>
      <c r="D756" s="219"/>
      <c r="E756" s="2"/>
      <c r="F756" s="2"/>
      <c r="G756" s="4"/>
      <c r="H756" s="279"/>
      <c r="I756" s="4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19"/>
      <c r="D757" s="219"/>
      <c r="E757" s="2"/>
      <c r="F757" s="2"/>
      <c r="G757" s="4"/>
      <c r="H757" s="279"/>
      <c r="I757" s="4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19"/>
      <c r="D758" s="219"/>
      <c r="E758" s="2"/>
      <c r="F758" s="2"/>
      <c r="G758" s="4"/>
      <c r="H758" s="279"/>
      <c r="I758" s="4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19"/>
      <c r="D759" s="219"/>
      <c r="E759" s="2"/>
      <c r="F759" s="2"/>
      <c r="G759" s="4"/>
      <c r="H759" s="279"/>
      <c r="I759" s="4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19"/>
      <c r="D760" s="219"/>
      <c r="E760" s="2"/>
      <c r="F760" s="2"/>
      <c r="G760" s="4"/>
      <c r="H760" s="279"/>
      <c r="I760" s="4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19"/>
      <c r="D761" s="219"/>
      <c r="E761" s="2"/>
      <c r="F761" s="2"/>
      <c r="G761" s="4"/>
      <c r="H761" s="279"/>
      <c r="I761" s="4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19"/>
      <c r="D762" s="219"/>
      <c r="E762" s="2"/>
      <c r="F762" s="2"/>
      <c r="G762" s="4"/>
      <c r="H762" s="279"/>
      <c r="I762" s="4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19"/>
      <c r="D763" s="219"/>
      <c r="E763" s="2"/>
      <c r="F763" s="2"/>
      <c r="G763" s="4"/>
      <c r="H763" s="279"/>
      <c r="I763" s="4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19"/>
      <c r="D764" s="219"/>
      <c r="E764" s="2"/>
      <c r="F764" s="2"/>
      <c r="G764" s="4"/>
      <c r="H764" s="279"/>
      <c r="I764" s="4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19"/>
      <c r="D765" s="219"/>
      <c r="E765" s="2"/>
      <c r="F765" s="2"/>
      <c r="G765" s="4"/>
      <c r="H765" s="279"/>
      <c r="I765" s="4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19"/>
      <c r="D766" s="219"/>
      <c r="E766" s="2"/>
      <c r="F766" s="2"/>
      <c r="G766" s="4"/>
      <c r="H766" s="279"/>
      <c r="I766" s="4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19"/>
      <c r="D767" s="219"/>
      <c r="E767" s="2"/>
      <c r="F767" s="2"/>
      <c r="G767" s="4"/>
      <c r="H767" s="279"/>
      <c r="I767" s="4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19"/>
      <c r="D768" s="219"/>
      <c r="E768" s="2"/>
      <c r="F768" s="2"/>
      <c r="G768" s="4"/>
      <c r="H768" s="279"/>
      <c r="I768" s="4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19"/>
      <c r="D769" s="219"/>
      <c r="E769" s="2"/>
      <c r="F769" s="2"/>
      <c r="G769" s="4"/>
      <c r="H769" s="279"/>
      <c r="I769" s="4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19"/>
      <c r="D770" s="219"/>
      <c r="E770" s="2"/>
      <c r="F770" s="2"/>
      <c r="G770" s="4"/>
      <c r="H770" s="279"/>
      <c r="I770" s="4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19"/>
      <c r="D771" s="219"/>
      <c r="E771" s="2"/>
      <c r="F771" s="2"/>
      <c r="G771" s="4"/>
      <c r="H771" s="279"/>
      <c r="I771" s="4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19"/>
      <c r="D772" s="219"/>
      <c r="E772" s="2"/>
      <c r="F772" s="2"/>
      <c r="G772" s="4"/>
      <c r="H772" s="279"/>
      <c r="I772" s="4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19"/>
      <c r="D773" s="219"/>
      <c r="E773" s="2"/>
      <c r="F773" s="2"/>
      <c r="G773" s="4"/>
      <c r="H773" s="279"/>
      <c r="I773" s="4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19"/>
      <c r="D774" s="219"/>
      <c r="E774" s="2"/>
      <c r="F774" s="2"/>
      <c r="G774" s="4"/>
      <c r="H774" s="279"/>
      <c r="I774" s="4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19"/>
      <c r="D775" s="219"/>
      <c r="E775" s="2"/>
      <c r="F775" s="2"/>
      <c r="G775" s="4"/>
      <c r="H775" s="279"/>
      <c r="I775" s="4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19"/>
      <c r="D776" s="219"/>
      <c r="E776" s="2"/>
      <c r="F776" s="2"/>
      <c r="G776" s="4"/>
      <c r="H776" s="279"/>
      <c r="I776" s="4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19"/>
      <c r="D777" s="219"/>
      <c r="E777" s="2"/>
      <c r="F777" s="2"/>
      <c r="G777" s="4"/>
      <c r="H777" s="279"/>
      <c r="I777" s="4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19"/>
      <c r="D778" s="219"/>
      <c r="E778" s="2"/>
      <c r="F778" s="2"/>
      <c r="G778" s="4"/>
      <c r="H778" s="279"/>
      <c r="I778" s="4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19"/>
      <c r="D779" s="219"/>
      <c r="E779" s="2"/>
      <c r="F779" s="2"/>
      <c r="G779" s="4"/>
      <c r="H779" s="279"/>
      <c r="I779" s="4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19"/>
      <c r="D780" s="219"/>
      <c r="E780" s="2"/>
      <c r="F780" s="2"/>
      <c r="G780" s="4"/>
      <c r="H780" s="279"/>
      <c r="I780" s="4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19"/>
      <c r="D781" s="219"/>
      <c r="E781" s="2"/>
      <c r="F781" s="2"/>
      <c r="G781" s="4"/>
      <c r="H781" s="279"/>
      <c r="I781" s="4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19"/>
      <c r="D782" s="219"/>
      <c r="E782" s="2"/>
      <c r="F782" s="2"/>
      <c r="G782" s="4"/>
      <c r="H782" s="279"/>
      <c r="I782" s="4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19"/>
      <c r="D783" s="219"/>
      <c r="E783" s="2"/>
      <c r="F783" s="2"/>
      <c r="G783" s="4"/>
      <c r="H783" s="279"/>
      <c r="I783" s="4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19"/>
      <c r="D784" s="219"/>
      <c r="E784" s="2"/>
      <c r="F784" s="2"/>
      <c r="G784" s="4"/>
      <c r="H784" s="279"/>
      <c r="I784" s="4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19"/>
      <c r="D785" s="219"/>
      <c r="E785" s="2"/>
      <c r="F785" s="2"/>
      <c r="G785" s="4"/>
      <c r="H785" s="279"/>
      <c r="I785" s="4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19"/>
      <c r="D786" s="219"/>
      <c r="E786" s="2"/>
      <c r="F786" s="2"/>
      <c r="G786" s="4"/>
      <c r="H786" s="279"/>
      <c r="I786" s="4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19"/>
      <c r="D787" s="219"/>
      <c r="E787" s="2"/>
      <c r="F787" s="2"/>
      <c r="G787" s="4"/>
      <c r="H787" s="279"/>
      <c r="I787" s="4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19"/>
      <c r="D788" s="219"/>
      <c r="E788" s="2"/>
      <c r="F788" s="2"/>
      <c r="G788" s="4"/>
      <c r="H788" s="279"/>
      <c r="I788" s="4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19"/>
      <c r="D789" s="219"/>
      <c r="E789" s="2"/>
      <c r="F789" s="2"/>
      <c r="G789" s="4"/>
      <c r="H789" s="279"/>
      <c r="I789" s="4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19"/>
      <c r="D790" s="219"/>
      <c r="E790" s="2"/>
      <c r="F790" s="2"/>
      <c r="G790" s="4"/>
      <c r="H790" s="279"/>
      <c r="I790" s="4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19"/>
      <c r="D791" s="219"/>
      <c r="E791" s="2"/>
      <c r="F791" s="2"/>
      <c r="G791" s="4"/>
      <c r="H791" s="279"/>
      <c r="I791" s="4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19"/>
      <c r="D792" s="219"/>
      <c r="E792" s="2"/>
      <c r="F792" s="2"/>
      <c r="G792" s="4"/>
      <c r="H792" s="279"/>
      <c r="I792" s="4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19"/>
      <c r="D793" s="219"/>
      <c r="E793" s="2"/>
      <c r="F793" s="2"/>
      <c r="G793" s="4"/>
      <c r="H793" s="279"/>
      <c r="I793" s="4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19"/>
      <c r="D794" s="219"/>
      <c r="E794" s="2"/>
      <c r="F794" s="2"/>
      <c r="G794" s="4"/>
      <c r="H794" s="279"/>
      <c r="I794" s="4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19"/>
      <c r="D795" s="219"/>
      <c r="E795" s="2"/>
      <c r="F795" s="2"/>
      <c r="G795" s="4"/>
      <c r="H795" s="279"/>
      <c r="I795" s="4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19"/>
      <c r="D796" s="219"/>
      <c r="E796" s="2"/>
      <c r="F796" s="2"/>
      <c r="G796" s="4"/>
      <c r="H796" s="279"/>
      <c r="I796" s="4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19"/>
      <c r="D797" s="219"/>
      <c r="E797" s="2"/>
      <c r="F797" s="2"/>
      <c r="G797" s="4"/>
      <c r="H797" s="279"/>
      <c r="I797" s="4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19"/>
      <c r="D798" s="219"/>
      <c r="E798" s="2"/>
      <c r="F798" s="2"/>
      <c r="G798" s="4"/>
      <c r="H798" s="279"/>
      <c r="I798" s="4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19"/>
      <c r="D799" s="219"/>
      <c r="E799" s="2"/>
      <c r="F799" s="2"/>
      <c r="G799" s="4"/>
      <c r="H799" s="279"/>
      <c r="I799" s="4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19"/>
      <c r="D800" s="219"/>
      <c r="E800" s="2"/>
      <c r="F800" s="2"/>
      <c r="G800" s="4"/>
      <c r="H800" s="279"/>
      <c r="I800" s="4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19"/>
      <c r="D801" s="219"/>
      <c r="E801" s="2"/>
      <c r="F801" s="2"/>
      <c r="G801" s="4"/>
      <c r="H801" s="279"/>
      <c r="I801" s="4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19"/>
      <c r="D802" s="219"/>
      <c r="E802" s="2"/>
      <c r="F802" s="2"/>
      <c r="G802" s="4"/>
      <c r="H802" s="279"/>
      <c r="I802" s="4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19"/>
      <c r="D803" s="219"/>
      <c r="E803" s="2"/>
      <c r="F803" s="2"/>
      <c r="G803" s="4"/>
      <c r="H803" s="279"/>
      <c r="I803" s="4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19"/>
      <c r="D804" s="219"/>
      <c r="E804" s="2"/>
      <c r="F804" s="2"/>
      <c r="G804" s="4"/>
      <c r="H804" s="279"/>
      <c r="I804" s="4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19"/>
      <c r="D805" s="219"/>
      <c r="E805" s="2"/>
      <c r="F805" s="2"/>
      <c r="G805" s="4"/>
      <c r="H805" s="279"/>
      <c r="I805" s="4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19"/>
      <c r="D806" s="219"/>
      <c r="E806" s="2"/>
      <c r="F806" s="2"/>
      <c r="G806" s="4"/>
      <c r="H806" s="279"/>
      <c r="I806" s="4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19"/>
      <c r="D807" s="219"/>
      <c r="E807" s="2"/>
      <c r="F807" s="2"/>
      <c r="G807" s="4"/>
      <c r="H807" s="279"/>
      <c r="I807" s="4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19"/>
      <c r="D808" s="219"/>
      <c r="E808" s="2"/>
      <c r="F808" s="2"/>
      <c r="G808" s="4"/>
      <c r="H808" s="279"/>
      <c r="I808" s="4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19"/>
      <c r="D809" s="219"/>
      <c r="E809" s="2"/>
      <c r="F809" s="2"/>
      <c r="G809" s="4"/>
      <c r="H809" s="279"/>
      <c r="I809" s="4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19"/>
      <c r="D810" s="219"/>
      <c r="E810" s="2"/>
      <c r="F810" s="2"/>
      <c r="G810" s="4"/>
      <c r="H810" s="279"/>
      <c r="I810" s="4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19"/>
      <c r="D811" s="219"/>
      <c r="E811" s="2"/>
      <c r="F811" s="2"/>
      <c r="G811" s="4"/>
      <c r="H811" s="279"/>
      <c r="I811" s="4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19"/>
      <c r="D812" s="219"/>
      <c r="E812" s="2"/>
      <c r="F812" s="2"/>
      <c r="G812" s="4"/>
      <c r="H812" s="279"/>
      <c r="I812" s="4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19"/>
      <c r="D813" s="219"/>
      <c r="E813" s="2"/>
      <c r="F813" s="2"/>
      <c r="G813" s="4"/>
      <c r="H813" s="279"/>
      <c r="I813" s="4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19"/>
      <c r="D814" s="219"/>
      <c r="E814" s="2"/>
      <c r="F814" s="2"/>
      <c r="G814" s="4"/>
      <c r="H814" s="279"/>
      <c r="I814" s="4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19"/>
      <c r="D815" s="219"/>
      <c r="E815" s="2"/>
      <c r="F815" s="2"/>
      <c r="G815" s="4"/>
      <c r="H815" s="279"/>
      <c r="I815" s="4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19"/>
      <c r="D816" s="219"/>
      <c r="E816" s="2"/>
      <c r="F816" s="2"/>
      <c r="G816" s="4"/>
      <c r="H816" s="279"/>
      <c r="I816" s="4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19"/>
      <c r="D817" s="219"/>
      <c r="E817" s="2"/>
      <c r="F817" s="2"/>
      <c r="G817" s="4"/>
      <c r="H817" s="279"/>
      <c r="I817" s="4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19"/>
      <c r="D818" s="219"/>
      <c r="E818" s="2"/>
      <c r="F818" s="2"/>
      <c r="G818" s="4"/>
      <c r="H818" s="279"/>
      <c r="I818" s="4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19"/>
      <c r="D819" s="219"/>
      <c r="E819" s="2"/>
      <c r="F819" s="2"/>
      <c r="G819" s="4"/>
      <c r="H819" s="279"/>
      <c r="I819" s="4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19"/>
      <c r="D820" s="219"/>
      <c r="E820" s="2"/>
      <c r="F820" s="2"/>
      <c r="G820" s="4"/>
      <c r="H820" s="279"/>
      <c r="I820" s="4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19"/>
      <c r="D821" s="219"/>
      <c r="E821" s="2"/>
      <c r="F821" s="2"/>
      <c r="G821" s="4"/>
      <c r="H821" s="279"/>
      <c r="I821" s="4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19"/>
      <c r="D822" s="219"/>
      <c r="E822" s="2"/>
      <c r="F822" s="2"/>
      <c r="G822" s="4"/>
      <c r="H822" s="279"/>
      <c r="I822" s="4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19"/>
      <c r="D823" s="219"/>
      <c r="E823" s="2"/>
      <c r="F823" s="2"/>
      <c r="G823" s="4"/>
      <c r="H823" s="279"/>
      <c r="I823" s="4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19"/>
      <c r="D824" s="219"/>
      <c r="E824" s="2"/>
      <c r="F824" s="2"/>
      <c r="G824" s="4"/>
      <c r="H824" s="279"/>
      <c r="I824" s="4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19"/>
      <c r="D825" s="219"/>
      <c r="E825" s="2"/>
      <c r="F825" s="2"/>
      <c r="G825" s="4"/>
      <c r="H825" s="279"/>
      <c r="I825" s="4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19"/>
      <c r="D826" s="219"/>
      <c r="E826" s="2"/>
      <c r="F826" s="2"/>
      <c r="G826" s="4"/>
      <c r="H826" s="279"/>
      <c r="I826" s="4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19"/>
      <c r="D827" s="219"/>
      <c r="E827" s="2"/>
      <c r="F827" s="2"/>
      <c r="G827" s="4"/>
      <c r="H827" s="279"/>
      <c r="I827" s="4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19"/>
      <c r="D828" s="219"/>
      <c r="E828" s="2"/>
      <c r="F828" s="2"/>
      <c r="G828" s="4"/>
      <c r="H828" s="279"/>
      <c r="I828" s="4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19"/>
      <c r="D829" s="219"/>
      <c r="E829" s="2"/>
      <c r="F829" s="2"/>
      <c r="G829" s="4"/>
      <c r="H829" s="279"/>
      <c r="I829" s="4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19"/>
      <c r="D830" s="219"/>
      <c r="E830" s="2"/>
      <c r="F830" s="2"/>
      <c r="G830" s="4"/>
      <c r="H830" s="279"/>
      <c r="I830" s="4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19"/>
      <c r="D831" s="219"/>
      <c r="E831" s="2"/>
      <c r="F831" s="2"/>
      <c r="G831" s="4"/>
      <c r="H831" s="279"/>
      <c r="I831" s="4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19"/>
      <c r="D832" s="219"/>
      <c r="E832" s="2"/>
      <c r="F832" s="2"/>
      <c r="G832" s="4"/>
      <c r="H832" s="279"/>
      <c r="I832" s="4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19"/>
      <c r="D833" s="219"/>
      <c r="E833" s="2"/>
      <c r="F833" s="2"/>
      <c r="G833" s="4"/>
      <c r="H833" s="279"/>
      <c r="I833" s="4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19"/>
      <c r="D834" s="219"/>
      <c r="E834" s="2"/>
      <c r="F834" s="2"/>
      <c r="G834" s="4"/>
      <c r="H834" s="279"/>
      <c r="I834" s="4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19"/>
      <c r="D835" s="219"/>
      <c r="E835" s="2"/>
      <c r="F835" s="2"/>
      <c r="G835" s="4"/>
      <c r="H835" s="279"/>
      <c r="I835" s="4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19"/>
      <c r="D836" s="219"/>
      <c r="E836" s="2"/>
      <c r="F836" s="2"/>
      <c r="G836" s="4"/>
      <c r="H836" s="279"/>
      <c r="I836" s="4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19"/>
      <c r="D837" s="219"/>
      <c r="E837" s="2"/>
      <c r="F837" s="2"/>
      <c r="G837" s="4"/>
      <c r="H837" s="279"/>
      <c r="I837" s="4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19"/>
      <c r="D838" s="219"/>
      <c r="E838" s="2"/>
      <c r="F838" s="2"/>
      <c r="G838" s="4"/>
      <c r="H838" s="279"/>
      <c r="I838" s="4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19"/>
      <c r="D839" s="219"/>
      <c r="E839" s="2"/>
      <c r="F839" s="2"/>
      <c r="G839" s="4"/>
      <c r="H839" s="279"/>
      <c r="I839" s="4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19"/>
      <c r="D840" s="219"/>
      <c r="E840" s="2"/>
      <c r="F840" s="2"/>
      <c r="G840" s="4"/>
      <c r="H840" s="279"/>
      <c r="I840" s="4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19"/>
      <c r="D841" s="219"/>
      <c r="E841" s="2"/>
      <c r="F841" s="2"/>
      <c r="G841" s="4"/>
      <c r="H841" s="279"/>
      <c r="I841" s="4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19"/>
      <c r="D842" s="219"/>
      <c r="E842" s="2"/>
      <c r="F842" s="2"/>
      <c r="G842" s="4"/>
      <c r="H842" s="279"/>
      <c r="I842" s="4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19"/>
      <c r="D843" s="219"/>
      <c r="E843" s="2"/>
      <c r="F843" s="2"/>
      <c r="G843" s="4"/>
      <c r="H843" s="279"/>
      <c r="I843" s="4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19"/>
      <c r="D844" s="219"/>
      <c r="E844" s="2"/>
      <c r="F844" s="2"/>
      <c r="G844" s="4"/>
      <c r="H844" s="279"/>
      <c r="I844" s="4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19"/>
      <c r="D845" s="219"/>
      <c r="E845" s="2"/>
      <c r="F845" s="2"/>
      <c r="G845" s="4"/>
      <c r="H845" s="279"/>
      <c r="I845" s="4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19"/>
      <c r="D846" s="219"/>
      <c r="E846" s="2"/>
      <c r="F846" s="2"/>
      <c r="G846" s="4"/>
      <c r="H846" s="279"/>
      <c r="I846" s="4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19"/>
      <c r="D847" s="219"/>
      <c r="E847" s="2"/>
      <c r="F847" s="2"/>
      <c r="G847" s="4"/>
      <c r="H847" s="279"/>
      <c r="I847" s="4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19"/>
      <c r="D848" s="219"/>
      <c r="E848" s="2"/>
      <c r="F848" s="2"/>
      <c r="G848" s="4"/>
      <c r="H848" s="279"/>
      <c r="I848" s="4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19"/>
      <c r="D849" s="219"/>
      <c r="E849" s="2"/>
      <c r="F849" s="2"/>
      <c r="G849" s="4"/>
      <c r="H849" s="279"/>
      <c r="I849" s="4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19"/>
      <c r="D850" s="219"/>
      <c r="E850" s="2"/>
      <c r="F850" s="2"/>
      <c r="G850" s="4"/>
      <c r="H850" s="279"/>
      <c r="I850" s="4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19"/>
      <c r="D851" s="219"/>
      <c r="E851" s="2"/>
      <c r="F851" s="2"/>
      <c r="G851" s="4"/>
      <c r="H851" s="279"/>
      <c r="I851" s="4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19"/>
      <c r="D852" s="219"/>
      <c r="E852" s="2"/>
      <c r="F852" s="2"/>
      <c r="G852" s="4"/>
      <c r="H852" s="279"/>
      <c r="I852" s="4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19"/>
      <c r="D853" s="219"/>
      <c r="E853" s="2"/>
      <c r="F853" s="2"/>
      <c r="G853" s="4"/>
      <c r="H853" s="279"/>
      <c r="I853" s="4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19"/>
      <c r="D854" s="219"/>
      <c r="E854" s="2"/>
      <c r="F854" s="2"/>
      <c r="G854" s="4"/>
      <c r="H854" s="279"/>
      <c r="I854" s="4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19"/>
      <c r="D855" s="219"/>
      <c r="E855" s="2"/>
      <c r="F855" s="2"/>
      <c r="G855" s="4"/>
      <c r="H855" s="279"/>
      <c r="I855" s="4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19"/>
      <c r="D856" s="219"/>
      <c r="E856" s="2"/>
      <c r="F856" s="2"/>
      <c r="G856" s="4"/>
      <c r="H856" s="279"/>
      <c r="I856" s="4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19"/>
      <c r="D857" s="219"/>
      <c r="E857" s="2"/>
      <c r="F857" s="2"/>
      <c r="G857" s="4"/>
      <c r="H857" s="279"/>
      <c r="I857" s="4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19"/>
      <c r="D858" s="219"/>
      <c r="E858" s="2"/>
      <c r="F858" s="2"/>
      <c r="G858" s="4"/>
      <c r="H858" s="279"/>
      <c r="I858" s="4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19"/>
      <c r="D859" s="219"/>
      <c r="E859" s="2"/>
      <c r="F859" s="2"/>
      <c r="G859" s="4"/>
      <c r="H859" s="279"/>
      <c r="I859" s="4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19"/>
      <c r="D860" s="219"/>
      <c r="E860" s="2"/>
      <c r="F860" s="2"/>
      <c r="G860" s="4"/>
      <c r="H860" s="279"/>
      <c r="I860" s="4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19"/>
      <c r="D861" s="219"/>
      <c r="E861" s="2"/>
      <c r="F861" s="2"/>
      <c r="G861" s="4"/>
      <c r="H861" s="279"/>
      <c r="I861" s="4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19"/>
      <c r="D862" s="219"/>
      <c r="E862" s="2"/>
      <c r="F862" s="2"/>
      <c r="G862" s="4"/>
      <c r="H862" s="279"/>
      <c r="I862" s="4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19"/>
      <c r="D863" s="219"/>
      <c r="E863" s="2"/>
      <c r="F863" s="2"/>
      <c r="G863" s="4"/>
      <c r="H863" s="279"/>
      <c r="I863" s="4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19"/>
      <c r="D864" s="219"/>
      <c r="E864" s="2"/>
      <c r="F864" s="2"/>
      <c r="G864" s="4"/>
      <c r="H864" s="279"/>
      <c r="I864" s="4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19"/>
      <c r="D865" s="219"/>
      <c r="E865" s="2"/>
      <c r="F865" s="2"/>
      <c r="G865" s="4"/>
      <c r="H865" s="279"/>
      <c r="I865" s="4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19"/>
      <c r="D866" s="219"/>
      <c r="E866" s="2"/>
      <c r="F866" s="2"/>
      <c r="G866" s="4"/>
      <c r="H866" s="279"/>
      <c r="I866" s="4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19"/>
      <c r="D867" s="219"/>
      <c r="E867" s="2"/>
      <c r="F867" s="2"/>
      <c r="G867" s="4"/>
      <c r="H867" s="279"/>
      <c r="I867" s="4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19"/>
      <c r="D868" s="219"/>
      <c r="E868" s="2"/>
      <c r="F868" s="2"/>
      <c r="G868" s="4"/>
      <c r="H868" s="279"/>
      <c r="I868" s="4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19"/>
      <c r="D869" s="219"/>
      <c r="E869" s="2"/>
      <c r="F869" s="2"/>
      <c r="G869" s="4"/>
      <c r="H869" s="279"/>
      <c r="I869" s="4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19"/>
      <c r="D870" s="219"/>
      <c r="E870" s="2"/>
      <c r="F870" s="2"/>
      <c r="G870" s="4"/>
      <c r="H870" s="279"/>
      <c r="I870" s="4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19"/>
      <c r="D871" s="219"/>
      <c r="E871" s="2"/>
      <c r="F871" s="2"/>
      <c r="G871" s="4"/>
      <c r="H871" s="279"/>
      <c r="I871" s="4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19"/>
      <c r="D872" s="219"/>
      <c r="E872" s="2"/>
      <c r="F872" s="2"/>
      <c r="G872" s="4"/>
      <c r="H872" s="279"/>
      <c r="I872" s="4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19"/>
      <c r="D873" s="219"/>
      <c r="E873" s="2"/>
      <c r="F873" s="2"/>
      <c r="G873" s="4"/>
      <c r="H873" s="279"/>
      <c r="I873" s="4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19"/>
      <c r="D874" s="219"/>
      <c r="E874" s="2"/>
      <c r="F874" s="2"/>
      <c r="G874" s="4"/>
      <c r="H874" s="279"/>
      <c r="I874" s="4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19"/>
      <c r="D875" s="219"/>
      <c r="E875" s="2"/>
      <c r="F875" s="2"/>
      <c r="G875" s="4"/>
      <c r="H875" s="279"/>
      <c r="I875" s="4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19"/>
      <c r="D876" s="219"/>
      <c r="E876" s="2"/>
      <c r="F876" s="2"/>
      <c r="G876" s="4"/>
      <c r="H876" s="279"/>
      <c r="I876" s="4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19"/>
      <c r="D877" s="219"/>
      <c r="E877" s="2"/>
      <c r="F877" s="2"/>
      <c r="G877" s="4"/>
      <c r="H877" s="279"/>
      <c r="I877" s="4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19"/>
      <c r="D878" s="219"/>
      <c r="E878" s="2"/>
      <c r="F878" s="2"/>
      <c r="G878" s="4"/>
      <c r="H878" s="279"/>
      <c r="I878" s="4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19"/>
      <c r="D879" s="219"/>
      <c r="E879" s="2"/>
      <c r="F879" s="2"/>
      <c r="G879" s="4"/>
      <c r="H879" s="279"/>
      <c r="I879" s="4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19"/>
      <c r="D880" s="219"/>
      <c r="E880" s="2"/>
      <c r="F880" s="2"/>
      <c r="G880" s="4"/>
      <c r="H880" s="279"/>
      <c r="I880" s="4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19"/>
      <c r="D881" s="219"/>
      <c r="E881" s="2"/>
      <c r="F881" s="2"/>
      <c r="G881" s="4"/>
      <c r="H881" s="279"/>
      <c r="I881" s="4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19"/>
      <c r="D882" s="219"/>
      <c r="E882" s="2"/>
      <c r="F882" s="2"/>
      <c r="G882" s="4"/>
      <c r="H882" s="279"/>
      <c r="I882" s="4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19"/>
      <c r="D883" s="219"/>
      <c r="E883" s="2"/>
      <c r="F883" s="2"/>
      <c r="G883" s="4"/>
      <c r="H883" s="279"/>
      <c r="I883" s="4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19"/>
      <c r="D884" s="219"/>
      <c r="E884" s="2"/>
      <c r="F884" s="2"/>
      <c r="G884" s="4"/>
      <c r="H884" s="279"/>
      <c r="I884" s="4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19"/>
      <c r="D885" s="219"/>
      <c r="E885" s="2"/>
      <c r="F885" s="2"/>
      <c r="G885" s="4"/>
      <c r="H885" s="279"/>
      <c r="I885" s="4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19"/>
      <c r="D886" s="219"/>
      <c r="E886" s="2"/>
      <c r="F886" s="2"/>
      <c r="G886" s="4"/>
      <c r="H886" s="279"/>
      <c r="I886" s="4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19"/>
      <c r="D887" s="219"/>
      <c r="E887" s="2"/>
      <c r="F887" s="2"/>
      <c r="G887" s="4"/>
      <c r="H887" s="279"/>
      <c r="I887" s="4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19"/>
      <c r="D888" s="219"/>
      <c r="E888" s="2"/>
      <c r="F888" s="2"/>
      <c r="G888" s="4"/>
      <c r="H888" s="279"/>
      <c r="I888" s="4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19"/>
      <c r="D889" s="219"/>
      <c r="E889" s="2"/>
      <c r="F889" s="2"/>
      <c r="G889" s="4"/>
      <c r="H889" s="279"/>
      <c r="I889" s="4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19"/>
      <c r="D890" s="219"/>
      <c r="E890" s="2"/>
      <c r="F890" s="2"/>
      <c r="G890" s="4"/>
      <c r="H890" s="279"/>
      <c r="I890" s="4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19"/>
      <c r="D891" s="219"/>
      <c r="E891" s="2"/>
      <c r="F891" s="2"/>
      <c r="G891" s="4"/>
      <c r="H891" s="279"/>
      <c r="I891" s="4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19"/>
      <c r="D892" s="219"/>
      <c r="E892" s="2"/>
      <c r="F892" s="2"/>
      <c r="G892" s="4"/>
      <c r="H892" s="279"/>
      <c r="I892" s="4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19"/>
      <c r="D893" s="219"/>
      <c r="E893" s="2"/>
      <c r="F893" s="2"/>
      <c r="G893" s="4"/>
      <c r="H893" s="279"/>
      <c r="I893" s="4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19"/>
      <c r="D894" s="219"/>
      <c r="E894" s="2"/>
      <c r="F894" s="2"/>
      <c r="G894" s="4"/>
      <c r="H894" s="279"/>
      <c r="I894" s="4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19"/>
      <c r="D895" s="219"/>
      <c r="E895" s="2"/>
      <c r="F895" s="2"/>
      <c r="G895" s="4"/>
      <c r="H895" s="279"/>
      <c r="I895" s="4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19"/>
      <c r="D896" s="219"/>
      <c r="E896" s="2"/>
      <c r="F896" s="2"/>
      <c r="G896" s="4"/>
      <c r="H896" s="279"/>
      <c r="I896" s="4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19"/>
      <c r="D897" s="219"/>
      <c r="E897" s="2"/>
      <c r="F897" s="2"/>
      <c r="G897" s="4"/>
      <c r="H897" s="279"/>
      <c r="I897" s="4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19"/>
      <c r="D898" s="219"/>
      <c r="E898" s="2"/>
      <c r="F898" s="2"/>
      <c r="G898" s="4"/>
      <c r="H898" s="279"/>
      <c r="I898" s="4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19"/>
      <c r="D899" s="219"/>
      <c r="E899" s="2"/>
      <c r="F899" s="2"/>
      <c r="G899" s="4"/>
      <c r="H899" s="279"/>
      <c r="I899" s="4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19"/>
      <c r="D900" s="219"/>
      <c r="E900" s="2"/>
      <c r="F900" s="2"/>
      <c r="G900" s="4"/>
      <c r="H900" s="279"/>
      <c r="I900" s="4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19"/>
      <c r="D901" s="219"/>
      <c r="E901" s="2"/>
      <c r="F901" s="2"/>
      <c r="G901" s="4"/>
      <c r="H901" s="279"/>
      <c r="I901" s="4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19"/>
      <c r="D902" s="219"/>
      <c r="E902" s="2"/>
      <c r="F902" s="2"/>
      <c r="G902" s="4"/>
      <c r="H902" s="279"/>
      <c r="I902" s="4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19"/>
      <c r="D903" s="219"/>
      <c r="E903" s="2"/>
      <c r="F903" s="2"/>
      <c r="G903" s="4"/>
      <c r="H903" s="279"/>
      <c r="I903" s="4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19"/>
      <c r="D904" s="219"/>
      <c r="E904" s="2"/>
      <c r="F904" s="2"/>
      <c r="G904" s="4"/>
      <c r="H904" s="279"/>
      <c r="I904" s="4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19"/>
      <c r="D905" s="219"/>
      <c r="E905" s="2"/>
      <c r="F905" s="2"/>
      <c r="G905" s="4"/>
      <c r="H905" s="279"/>
      <c r="I905" s="4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19"/>
      <c r="D906" s="219"/>
      <c r="E906" s="2"/>
      <c r="F906" s="2"/>
      <c r="G906" s="4"/>
      <c r="H906" s="279"/>
      <c r="I906" s="4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19"/>
      <c r="D907" s="219"/>
      <c r="E907" s="2"/>
      <c r="F907" s="2"/>
      <c r="G907" s="4"/>
      <c r="H907" s="279"/>
      <c r="I907" s="4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19"/>
      <c r="D908" s="219"/>
      <c r="E908" s="2"/>
      <c r="F908" s="2"/>
      <c r="G908" s="4"/>
      <c r="H908" s="279"/>
      <c r="I908" s="4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19"/>
      <c r="D909" s="219"/>
      <c r="E909" s="2"/>
      <c r="F909" s="2"/>
      <c r="G909" s="4"/>
      <c r="H909" s="279"/>
      <c r="I909" s="4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19"/>
      <c r="D910" s="219"/>
      <c r="E910" s="2"/>
      <c r="F910" s="2"/>
      <c r="G910" s="4"/>
      <c r="H910" s="279"/>
      <c r="I910" s="4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19"/>
      <c r="D911" s="219"/>
      <c r="E911" s="2"/>
      <c r="F911" s="2"/>
      <c r="G911" s="4"/>
      <c r="H911" s="279"/>
      <c r="I911" s="4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19"/>
      <c r="D912" s="219"/>
      <c r="E912" s="2"/>
      <c r="F912" s="2"/>
      <c r="G912" s="4"/>
      <c r="H912" s="279"/>
      <c r="I912" s="4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19"/>
      <c r="D913" s="219"/>
      <c r="E913" s="2"/>
      <c r="F913" s="2"/>
      <c r="G913" s="4"/>
      <c r="H913" s="279"/>
      <c r="I913" s="4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19"/>
      <c r="D914" s="219"/>
      <c r="E914" s="2"/>
      <c r="F914" s="2"/>
      <c r="G914" s="4"/>
      <c r="H914" s="279"/>
      <c r="I914" s="4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19"/>
      <c r="D915" s="219"/>
      <c r="E915" s="2"/>
      <c r="F915" s="2"/>
      <c r="G915" s="4"/>
      <c r="H915" s="279"/>
      <c r="I915" s="4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19"/>
      <c r="D916" s="219"/>
      <c r="E916" s="2"/>
      <c r="F916" s="2"/>
      <c r="G916" s="4"/>
      <c r="H916" s="279"/>
      <c r="I916" s="4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19"/>
      <c r="D917" s="219"/>
      <c r="E917" s="2"/>
      <c r="F917" s="2"/>
      <c r="G917" s="4"/>
      <c r="H917" s="279"/>
      <c r="I917" s="4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19"/>
      <c r="D918" s="219"/>
      <c r="E918" s="2"/>
      <c r="F918" s="2"/>
      <c r="G918" s="4"/>
      <c r="H918" s="279"/>
      <c r="I918" s="4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19"/>
      <c r="D919" s="219"/>
      <c r="E919" s="2"/>
      <c r="F919" s="2"/>
      <c r="G919" s="4"/>
      <c r="H919" s="279"/>
      <c r="I919" s="4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19"/>
      <c r="D920" s="219"/>
      <c r="E920" s="2"/>
      <c r="F920" s="2"/>
      <c r="G920" s="4"/>
      <c r="H920" s="279"/>
      <c r="I920" s="4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19"/>
      <c r="D921" s="219"/>
      <c r="E921" s="2"/>
      <c r="F921" s="2"/>
      <c r="G921" s="4"/>
      <c r="H921" s="279"/>
      <c r="I921" s="4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19"/>
      <c r="D922" s="219"/>
      <c r="E922" s="2"/>
      <c r="F922" s="2"/>
      <c r="G922" s="4"/>
      <c r="H922" s="279"/>
      <c r="I922" s="4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19"/>
      <c r="D923" s="219"/>
      <c r="E923" s="2"/>
      <c r="F923" s="2"/>
      <c r="G923" s="4"/>
      <c r="H923" s="279"/>
      <c r="I923" s="4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19"/>
      <c r="D924" s="219"/>
      <c r="E924" s="2"/>
      <c r="F924" s="2"/>
      <c r="G924" s="4"/>
      <c r="H924" s="279"/>
      <c r="I924" s="4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19"/>
      <c r="D925" s="219"/>
      <c r="E925" s="2"/>
      <c r="F925" s="2"/>
      <c r="G925" s="4"/>
      <c r="H925" s="279"/>
      <c r="I925" s="4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19"/>
      <c r="D926" s="219"/>
      <c r="E926" s="2"/>
      <c r="F926" s="2"/>
      <c r="G926" s="4"/>
      <c r="H926" s="279"/>
      <c r="I926" s="4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19"/>
      <c r="D927" s="219"/>
      <c r="E927" s="2"/>
      <c r="F927" s="2"/>
      <c r="G927" s="4"/>
      <c r="H927" s="279"/>
      <c r="I927" s="4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19"/>
      <c r="D928" s="219"/>
      <c r="E928" s="2"/>
      <c r="F928" s="2"/>
      <c r="G928" s="4"/>
      <c r="H928" s="279"/>
      <c r="I928" s="4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19"/>
      <c r="D929" s="219"/>
      <c r="E929" s="2"/>
      <c r="F929" s="2"/>
      <c r="G929" s="4"/>
      <c r="H929" s="279"/>
      <c r="I929" s="4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19"/>
      <c r="D930" s="219"/>
      <c r="E930" s="2"/>
      <c r="F930" s="2"/>
      <c r="G930" s="4"/>
      <c r="H930" s="279"/>
      <c r="I930" s="4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19"/>
      <c r="D931" s="219"/>
      <c r="E931" s="2"/>
      <c r="F931" s="2"/>
      <c r="G931" s="4"/>
      <c r="H931" s="279"/>
      <c r="I931" s="4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19"/>
      <c r="D932" s="219"/>
      <c r="E932" s="2"/>
      <c r="F932" s="2"/>
      <c r="G932" s="4"/>
      <c r="H932" s="279"/>
      <c r="I932" s="4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19"/>
      <c r="D933" s="219"/>
      <c r="E933" s="2"/>
      <c r="F933" s="2"/>
      <c r="G933" s="4"/>
      <c r="H933" s="279"/>
      <c r="I933" s="4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19"/>
      <c r="D934" s="219"/>
      <c r="E934" s="2"/>
      <c r="F934" s="2"/>
      <c r="G934" s="4"/>
      <c r="H934" s="279"/>
      <c r="I934" s="4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19"/>
      <c r="D935" s="219"/>
      <c r="E935" s="2"/>
      <c r="F935" s="2"/>
      <c r="G935" s="4"/>
      <c r="H935" s="279"/>
      <c r="I935" s="4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19"/>
      <c r="D936" s="219"/>
      <c r="E936" s="2"/>
      <c r="F936" s="2"/>
      <c r="G936" s="4"/>
      <c r="H936" s="279"/>
      <c r="I936" s="4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19"/>
      <c r="D937" s="219"/>
      <c r="E937" s="2"/>
      <c r="F937" s="2"/>
      <c r="G937" s="4"/>
      <c r="H937" s="279"/>
      <c r="I937" s="4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19"/>
      <c r="D938" s="219"/>
      <c r="E938" s="2"/>
      <c r="F938" s="2"/>
      <c r="G938" s="4"/>
      <c r="H938" s="279"/>
      <c r="I938" s="4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19"/>
      <c r="D939" s="219"/>
      <c r="E939" s="2"/>
      <c r="F939" s="2"/>
      <c r="G939" s="4"/>
      <c r="H939" s="279"/>
      <c r="I939" s="4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19"/>
      <c r="D940" s="219"/>
      <c r="E940" s="2"/>
      <c r="F940" s="2"/>
      <c r="G940" s="4"/>
      <c r="H940" s="279"/>
      <c r="I940" s="4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19"/>
      <c r="D941" s="219"/>
      <c r="E941" s="2"/>
      <c r="F941" s="2"/>
      <c r="G941" s="4"/>
      <c r="H941" s="279"/>
      <c r="I941" s="4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19"/>
      <c r="D942" s="219"/>
      <c r="E942" s="2"/>
      <c r="F942" s="2"/>
      <c r="G942" s="4"/>
      <c r="H942" s="279"/>
      <c r="I942" s="4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19"/>
      <c r="D943" s="219"/>
      <c r="E943" s="2"/>
      <c r="F943" s="2"/>
      <c r="G943" s="4"/>
      <c r="H943" s="279"/>
      <c r="I943" s="4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19"/>
      <c r="D944" s="219"/>
      <c r="E944" s="2"/>
      <c r="F944" s="2"/>
      <c r="G944" s="4"/>
      <c r="H944" s="279"/>
      <c r="I944" s="4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19"/>
      <c r="D945" s="219"/>
      <c r="E945" s="2"/>
      <c r="F945" s="2"/>
      <c r="G945" s="4"/>
      <c r="H945" s="279"/>
      <c r="I945" s="4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19"/>
      <c r="D946" s="219"/>
      <c r="E946" s="2"/>
      <c r="F946" s="2"/>
      <c r="G946" s="4"/>
      <c r="H946" s="279"/>
      <c r="I946" s="4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19"/>
      <c r="D947" s="219"/>
      <c r="E947" s="2"/>
      <c r="F947" s="2"/>
      <c r="G947" s="4"/>
      <c r="H947" s="279"/>
      <c r="I947" s="4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19"/>
      <c r="D948" s="219"/>
      <c r="E948" s="2"/>
      <c r="F948" s="2"/>
      <c r="G948" s="4"/>
      <c r="H948" s="279"/>
      <c r="I948" s="4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19"/>
      <c r="D949" s="219"/>
      <c r="E949" s="2"/>
      <c r="F949" s="2"/>
      <c r="G949" s="4"/>
      <c r="H949" s="279"/>
      <c r="I949" s="4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19"/>
      <c r="D950" s="219"/>
      <c r="E950" s="2"/>
      <c r="F950" s="2"/>
      <c r="G950" s="4"/>
      <c r="H950" s="279"/>
      <c r="I950" s="4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19"/>
      <c r="D951" s="219"/>
      <c r="E951" s="2"/>
      <c r="F951" s="2"/>
      <c r="G951" s="4"/>
      <c r="H951" s="279"/>
      <c r="I951" s="4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19"/>
      <c r="D952" s="219"/>
      <c r="E952" s="2"/>
      <c r="F952" s="2"/>
      <c r="G952" s="4"/>
      <c r="H952" s="279"/>
      <c r="I952" s="4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19"/>
      <c r="D953" s="219"/>
      <c r="E953" s="2"/>
      <c r="F953" s="2"/>
      <c r="G953" s="4"/>
      <c r="H953" s="279"/>
      <c r="I953" s="4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19"/>
      <c r="D954" s="219"/>
      <c r="E954" s="2"/>
      <c r="F954" s="2"/>
      <c r="G954" s="4"/>
      <c r="H954" s="279"/>
      <c r="I954" s="4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19"/>
      <c r="D955" s="219"/>
      <c r="E955" s="2"/>
      <c r="F955" s="2"/>
      <c r="G955" s="4"/>
      <c r="H955" s="279"/>
      <c r="I955" s="4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19"/>
      <c r="D956" s="219"/>
      <c r="E956" s="2"/>
      <c r="F956" s="2"/>
      <c r="G956" s="4"/>
      <c r="H956" s="279"/>
      <c r="I956" s="4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19"/>
      <c r="D957" s="219"/>
      <c r="E957" s="2"/>
      <c r="F957" s="2"/>
      <c r="G957" s="4"/>
      <c r="H957" s="279"/>
      <c r="I957" s="4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19"/>
      <c r="D958" s="219"/>
      <c r="E958" s="2"/>
      <c r="F958" s="2"/>
      <c r="G958" s="4"/>
      <c r="H958" s="279"/>
      <c r="I958" s="4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19"/>
      <c r="D959" s="219"/>
      <c r="E959" s="2"/>
      <c r="F959" s="2"/>
      <c r="G959" s="4"/>
      <c r="H959" s="279"/>
      <c r="I959" s="4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19"/>
      <c r="D960" s="219"/>
      <c r="E960" s="2"/>
      <c r="F960" s="2"/>
      <c r="G960" s="4"/>
      <c r="H960" s="279"/>
      <c r="I960" s="4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19"/>
      <c r="D961" s="219"/>
      <c r="E961" s="2"/>
      <c r="F961" s="2"/>
      <c r="G961" s="4"/>
      <c r="H961" s="279"/>
      <c r="I961" s="4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19"/>
      <c r="D962" s="219"/>
      <c r="E962" s="2"/>
      <c r="F962" s="2"/>
      <c r="G962" s="4"/>
      <c r="H962" s="279"/>
      <c r="I962" s="4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19"/>
      <c r="D963" s="219"/>
      <c r="E963" s="2"/>
      <c r="F963" s="2"/>
      <c r="G963" s="4"/>
      <c r="H963" s="279"/>
      <c r="I963" s="4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19"/>
      <c r="D964" s="219"/>
      <c r="E964" s="2"/>
      <c r="F964" s="2"/>
      <c r="G964" s="4"/>
      <c r="H964" s="279"/>
      <c r="I964" s="4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19"/>
      <c r="D965" s="219"/>
      <c r="E965" s="2"/>
      <c r="F965" s="2"/>
      <c r="G965" s="4"/>
      <c r="H965" s="279"/>
      <c r="I965" s="4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19"/>
      <c r="D966" s="219"/>
      <c r="E966" s="2"/>
      <c r="F966" s="2"/>
      <c r="G966" s="4"/>
      <c r="H966" s="279"/>
      <c r="I966" s="4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19"/>
      <c r="D967" s="219"/>
      <c r="E967" s="2"/>
      <c r="F967" s="2"/>
      <c r="G967" s="4"/>
      <c r="H967" s="279"/>
      <c r="I967" s="4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19"/>
      <c r="D968" s="219"/>
      <c r="E968" s="2"/>
      <c r="F968" s="2"/>
      <c r="G968" s="4"/>
      <c r="H968" s="279"/>
      <c r="I968" s="4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19"/>
      <c r="D969" s="219"/>
      <c r="E969" s="2"/>
      <c r="F969" s="2"/>
      <c r="G969" s="4"/>
      <c r="H969" s="279"/>
      <c r="I969" s="4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19"/>
      <c r="D970" s="219"/>
      <c r="E970" s="2"/>
      <c r="F970" s="2"/>
      <c r="G970" s="4"/>
      <c r="H970" s="279"/>
      <c r="I970" s="4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19"/>
      <c r="D971" s="219"/>
      <c r="E971" s="2"/>
      <c r="F971" s="2"/>
      <c r="G971" s="4"/>
      <c r="H971" s="279"/>
      <c r="I971" s="4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19"/>
      <c r="D972" s="219"/>
      <c r="E972" s="2"/>
      <c r="F972" s="2"/>
      <c r="G972" s="4"/>
      <c r="H972" s="279"/>
      <c r="I972" s="4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19"/>
      <c r="D973" s="219"/>
      <c r="E973" s="2"/>
      <c r="F973" s="2"/>
      <c r="G973" s="4"/>
      <c r="H973" s="279"/>
      <c r="I973" s="4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19"/>
      <c r="D974" s="219"/>
      <c r="E974" s="2"/>
      <c r="F974" s="2"/>
      <c r="G974" s="4"/>
      <c r="H974" s="279"/>
      <c r="I974" s="4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19"/>
      <c r="D975" s="219"/>
      <c r="E975" s="2"/>
      <c r="F975" s="2"/>
      <c r="G975" s="4"/>
      <c r="H975" s="279"/>
      <c r="I975" s="4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19"/>
      <c r="D976" s="219"/>
      <c r="E976" s="2"/>
      <c r="F976" s="2"/>
      <c r="G976" s="4"/>
      <c r="H976" s="279"/>
      <c r="I976" s="4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19"/>
      <c r="D977" s="219"/>
      <c r="E977" s="2"/>
      <c r="F977" s="2"/>
      <c r="G977" s="4"/>
      <c r="H977" s="279"/>
      <c r="I977" s="4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19"/>
      <c r="D978" s="219"/>
      <c r="E978" s="2"/>
      <c r="F978" s="2"/>
      <c r="G978" s="4"/>
      <c r="H978" s="279"/>
      <c r="I978" s="4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19"/>
      <c r="D979" s="219"/>
      <c r="E979" s="2"/>
      <c r="F979" s="2"/>
      <c r="G979" s="4"/>
      <c r="H979" s="279"/>
      <c r="I979" s="4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19"/>
      <c r="D980" s="219"/>
      <c r="E980" s="2"/>
      <c r="F980" s="2"/>
      <c r="G980" s="4"/>
      <c r="H980" s="279"/>
      <c r="I980" s="4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19"/>
      <c r="D981" s="219"/>
      <c r="E981" s="2"/>
      <c r="F981" s="2"/>
      <c r="G981" s="4"/>
      <c r="H981" s="279"/>
      <c r="I981" s="4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19"/>
      <c r="D982" s="219"/>
      <c r="E982" s="2"/>
      <c r="F982" s="2"/>
      <c r="G982" s="4"/>
      <c r="H982" s="279"/>
      <c r="I982" s="4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19"/>
      <c r="D983" s="219"/>
      <c r="E983" s="2"/>
      <c r="F983" s="2"/>
      <c r="G983" s="4"/>
      <c r="H983" s="279"/>
      <c r="I983" s="4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19"/>
      <c r="D984" s="219"/>
      <c r="E984" s="2"/>
      <c r="F984" s="2"/>
      <c r="G984" s="4"/>
      <c r="H984" s="279"/>
      <c r="I984" s="4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19"/>
      <c r="D985" s="219"/>
      <c r="E985" s="2"/>
      <c r="F985" s="2"/>
      <c r="G985" s="4"/>
      <c r="H985" s="279"/>
      <c r="I985" s="4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19"/>
      <c r="D986" s="219"/>
      <c r="E986" s="2"/>
      <c r="F986" s="2"/>
      <c r="G986" s="4"/>
      <c r="H986" s="279"/>
      <c r="I986" s="4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19"/>
      <c r="D987" s="219"/>
      <c r="E987" s="2"/>
      <c r="F987" s="2"/>
      <c r="G987" s="4"/>
      <c r="H987" s="279"/>
      <c r="I987" s="4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19"/>
      <c r="D988" s="219"/>
      <c r="E988" s="2"/>
      <c r="F988" s="2"/>
      <c r="G988" s="4"/>
      <c r="H988" s="279"/>
      <c r="I988" s="4"/>
      <c r="J988" s="2"/>
      <c r="K988" s="7"/>
      <c r="L988" s="2"/>
      <c r="M988" s="2"/>
      <c r="N988" s="2"/>
      <c r="O988" s="2"/>
      <c r="P988" s="2"/>
      <c r="Q988" s="2"/>
      <c r="R988" s="2"/>
      <c r="S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19"/>
      <c r="D989" s="219"/>
      <c r="E989" s="2"/>
      <c r="F989" s="2"/>
      <c r="G989" s="4"/>
      <c r="H989" s="279"/>
      <c r="I989" s="4"/>
      <c r="J989" s="2"/>
      <c r="K989" s="7"/>
      <c r="L989" s="2"/>
      <c r="M989" s="2"/>
      <c r="N989" s="2"/>
      <c r="O989" s="2"/>
      <c r="P989" s="2"/>
      <c r="Q989" s="2"/>
      <c r="R989" s="2"/>
      <c r="S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19"/>
      <c r="D990" s="219"/>
      <c r="E990" s="2"/>
      <c r="F990" s="2"/>
      <c r="G990" s="4"/>
      <c r="H990" s="279"/>
      <c r="I990" s="4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19"/>
      <c r="D991" s="219"/>
      <c r="E991" s="2"/>
      <c r="F991" s="2"/>
      <c r="G991" s="4"/>
      <c r="H991" s="279"/>
      <c r="I991" s="4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19"/>
      <c r="D992" s="219"/>
      <c r="E992" s="2"/>
      <c r="F992" s="2"/>
      <c r="G992" s="4"/>
      <c r="H992" s="279"/>
      <c r="I992" s="4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19"/>
      <c r="D993" s="219"/>
      <c r="E993" s="2"/>
      <c r="F993" s="2"/>
      <c r="G993" s="4"/>
      <c r="H993" s="279"/>
      <c r="I993" s="4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19"/>
      <c r="D994" s="219"/>
      <c r="E994" s="2"/>
      <c r="F994" s="2"/>
      <c r="G994" s="4"/>
      <c r="H994" s="279"/>
      <c r="I994" s="4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19"/>
      <c r="D995" s="219"/>
      <c r="E995" s="2"/>
      <c r="F995" s="2"/>
      <c r="G995" s="4"/>
      <c r="H995" s="279"/>
      <c r="I995" s="4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19"/>
      <c r="D996" s="219"/>
      <c r="E996" s="2"/>
      <c r="F996" s="2"/>
      <c r="G996" s="4"/>
      <c r="H996" s="279"/>
      <c r="I996" s="4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19"/>
      <c r="D997" s="219"/>
      <c r="E997" s="2"/>
      <c r="F997" s="2"/>
      <c r="G997" s="4"/>
      <c r="H997" s="279"/>
      <c r="I997" s="4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19"/>
      <c r="D998" s="219"/>
      <c r="E998" s="2"/>
      <c r="F998" s="2"/>
      <c r="G998" s="220"/>
      <c r="H998" s="304"/>
      <c r="I998" s="4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19"/>
      <c r="D999" s="219"/>
      <c r="E999" s="2"/>
      <c r="F999" s="2"/>
      <c r="G999" s="220"/>
      <c r="H999" s="304"/>
      <c r="I999" s="220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Y999" s="7"/>
      <c r="Z999" s="7"/>
      <c r="AA999" s="7"/>
      <c r="AB999" s="7"/>
    </row>
    <row r="1000">
      <c r="G1000" s="220"/>
      <c r="H1000" s="304"/>
      <c r="I1000" s="220"/>
      <c r="L1000" s="220"/>
      <c r="M1000" s="220"/>
      <c r="N1000" s="220"/>
      <c r="O1000" s="220"/>
      <c r="P1000" s="220"/>
      <c r="Q1000" s="220"/>
      <c r="R1000" s="220"/>
    </row>
  </sheetData>
  <mergeCells count="6">
    <mergeCell ref="A2:J2"/>
    <mergeCell ref="A3:J3"/>
    <mergeCell ref="K3:R3"/>
    <mergeCell ref="T21:U21"/>
    <mergeCell ref="L94:N94"/>
    <mergeCell ref="O94:P94"/>
  </mergeCells>
  <dataValidations>
    <dataValidation type="list" allowBlank="1" showErrorMessage="1" sqref="F7:F91">
      <formula1>"White board,Cartoon ,3D ,3D personalizado,3D Premium,VSL,Logo,Post,Influencer Nayara,3D Estatico ,3D Realista,Edição audio,Pov,Flow,Dia dos Pais 3D,Dia dos Pais Influencer,Mascote,locução,Influencer  JOÃO,Gerenciamento"</formula1>
    </dataValidation>
    <dataValidation type="list" allowBlank="1" showErrorMessage="1" sqref="J7:J91">
      <formula1>"Mel,Flavia,Fernanda,Carla"</formula1>
    </dataValidation>
    <dataValidation type="list" allowBlank="1" showErrorMessage="1" sqref="B7:B91">
      <formula1>"Pix,Cartão,Pacote ,Pago "</formula1>
    </dataValidation>
    <dataValidation type="list" allowBlank="1" showErrorMessage="1" sqref="A7:A91">
      <formula1>"Nobre,INFLUENZI"</formula1>
    </dataValidation>
    <dataValidation type="list" allowBlank="1" showErrorMessage="1" sqref="E7:E91 E208:F999">
      <formula1>"Vinicius,Kaua,Caio,Julia,Jhonatas,Diogo,Caio Ferreira,Pamelah,Caio Alves,Camila,Wiliam ,Gabriel ,Fernanda,Kaua Pessoni,Gabriel Batista,Gustavo Pereira,Demetrio 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3.13"/>
    <col customWidth="1" min="8" max="8" width="23.88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19" max="19" width="15.5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 t="s">
        <v>713</v>
      </c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305" t="s">
        <v>714</v>
      </c>
      <c r="B2" s="306"/>
      <c r="C2" s="306"/>
      <c r="D2" s="306"/>
      <c r="E2" s="306"/>
      <c r="F2" s="306"/>
      <c r="G2" s="306"/>
      <c r="H2" s="306"/>
      <c r="I2" s="306"/>
      <c r="J2" s="307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 t="s">
        <v>715</v>
      </c>
      <c r="B3" s="308"/>
      <c r="C3" s="308"/>
      <c r="D3" s="308"/>
      <c r="E3" s="308"/>
      <c r="F3" s="308"/>
      <c r="G3" s="308"/>
      <c r="H3" s="308"/>
      <c r="I3" s="308"/>
      <c r="J3" s="309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1" t="s">
        <v>716</v>
      </c>
      <c r="B4" s="2"/>
      <c r="C4" s="3"/>
      <c r="D4" s="16"/>
      <c r="E4" s="17"/>
      <c r="F4" s="17"/>
      <c r="G4" s="6"/>
      <c r="H4" s="221"/>
      <c r="I4" s="5"/>
      <c r="J4" s="4"/>
      <c r="K4" s="5"/>
      <c r="L4" s="4"/>
      <c r="M4" s="4"/>
      <c r="N4" s="4"/>
      <c r="O4" s="4"/>
      <c r="P4" s="18"/>
      <c r="Q4" s="4"/>
      <c r="R4" s="4"/>
      <c r="S4" s="19"/>
      <c r="T4" s="20"/>
      <c r="U4" s="21"/>
      <c r="V4" s="7"/>
      <c r="W4" s="7"/>
      <c r="X4" s="7"/>
      <c r="Y4" s="7"/>
      <c r="Z4" s="7"/>
      <c r="AA4" s="7"/>
      <c r="AB4" s="7"/>
    </row>
    <row r="5">
      <c r="A5" s="1" t="s">
        <v>717</v>
      </c>
      <c r="B5" s="2"/>
      <c r="C5" s="3"/>
      <c r="D5" s="16"/>
      <c r="E5" s="22"/>
      <c r="F5" s="23"/>
      <c r="G5" s="24"/>
      <c r="H5" s="222"/>
      <c r="I5" s="223"/>
      <c r="J5" s="26"/>
      <c r="K5" s="27"/>
      <c r="L5" s="26"/>
      <c r="M5" s="26"/>
      <c r="N5" s="26"/>
      <c r="O5" s="26"/>
      <c r="P5" s="26"/>
      <c r="Q5" s="26"/>
      <c r="R5" s="23"/>
      <c r="S5" s="28"/>
      <c r="T5" s="7"/>
      <c r="U5" s="7"/>
      <c r="V5" s="7"/>
      <c r="W5" s="7"/>
      <c r="X5" s="7"/>
      <c r="Y5" s="7"/>
      <c r="Z5" s="7"/>
      <c r="AA5" s="7"/>
      <c r="AB5" s="7"/>
    </row>
    <row r="6">
      <c r="A6" s="29" t="s">
        <v>718</v>
      </c>
      <c r="B6" s="29" t="s">
        <v>36</v>
      </c>
      <c r="C6" s="30" t="s">
        <v>0</v>
      </c>
      <c r="D6" s="31" t="s">
        <v>37</v>
      </c>
      <c r="E6" s="32" t="s">
        <v>1</v>
      </c>
      <c r="F6" s="29" t="s">
        <v>38</v>
      </c>
      <c r="G6" s="32" t="s">
        <v>2</v>
      </c>
      <c r="H6" s="32" t="s">
        <v>3</v>
      </c>
      <c r="I6" s="29" t="s">
        <v>4</v>
      </c>
      <c r="J6" s="29" t="s">
        <v>5</v>
      </c>
      <c r="K6" s="33" t="s">
        <v>6</v>
      </c>
      <c r="L6" s="34" t="s">
        <v>7</v>
      </c>
      <c r="M6" s="35" t="s">
        <v>8</v>
      </c>
      <c r="N6" s="36" t="s">
        <v>9</v>
      </c>
      <c r="O6" s="37" t="s">
        <v>10</v>
      </c>
      <c r="P6" s="38" t="s">
        <v>11</v>
      </c>
      <c r="Q6" s="39" t="s">
        <v>12</v>
      </c>
      <c r="R6" s="40" t="s">
        <v>13</v>
      </c>
      <c r="S6" s="34" t="s">
        <v>14</v>
      </c>
      <c r="T6" s="7"/>
      <c r="U6" s="7"/>
      <c r="V6" s="41"/>
      <c r="Y6" s="7"/>
      <c r="Z6" s="7"/>
      <c r="AA6" s="7"/>
      <c r="AB6" s="7"/>
    </row>
    <row r="7">
      <c r="A7" s="42" t="s">
        <v>719</v>
      </c>
      <c r="B7" s="42" t="s">
        <v>40</v>
      </c>
      <c r="C7" s="43"/>
      <c r="D7" s="44" t="s">
        <v>41</v>
      </c>
      <c r="E7" s="45" t="s">
        <v>65</v>
      </c>
      <c r="F7" s="42" t="s">
        <v>49</v>
      </c>
      <c r="G7" s="228" t="s">
        <v>720</v>
      </c>
      <c r="H7" s="225" t="s">
        <v>721</v>
      </c>
      <c r="I7" s="48" t="s">
        <v>722</v>
      </c>
      <c r="J7" s="42" t="s">
        <v>431</v>
      </c>
      <c r="K7" s="49"/>
      <c r="L7" s="50"/>
      <c r="M7" s="35"/>
      <c r="N7" s="36"/>
      <c r="O7" s="51">
        <v>350.0</v>
      </c>
      <c r="P7" s="52"/>
      <c r="Q7" s="53"/>
      <c r="R7" s="54"/>
      <c r="S7" s="55">
        <v>50.0</v>
      </c>
      <c r="T7" s="56" t="s">
        <v>6</v>
      </c>
      <c r="U7" s="57">
        <f>SUM(K7:K91)</f>
        <v>4300</v>
      </c>
      <c r="V7" s="7"/>
      <c r="Y7" s="7"/>
      <c r="Z7" s="7"/>
      <c r="AA7" s="7"/>
      <c r="AB7" s="7"/>
    </row>
    <row r="8">
      <c r="A8" s="42" t="s">
        <v>723</v>
      </c>
      <c r="B8" s="42" t="s">
        <v>96</v>
      </c>
      <c r="C8" s="43"/>
      <c r="D8" s="76"/>
      <c r="E8" s="45" t="s">
        <v>103</v>
      </c>
      <c r="F8" s="42" t="s">
        <v>49</v>
      </c>
      <c r="G8" s="224" t="s">
        <v>724</v>
      </c>
      <c r="H8" s="226" t="s">
        <v>725</v>
      </c>
      <c r="I8" s="227" t="s">
        <v>726</v>
      </c>
      <c r="J8" s="42" t="s">
        <v>30</v>
      </c>
      <c r="K8" s="60"/>
      <c r="L8" s="50"/>
      <c r="M8" s="61"/>
      <c r="N8" s="62"/>
      <c r="O8" s="51"/>
      <c r="P8" s="52">
        <v>350.0</v>
      </c>
      <c r="Q8" s="53"/>
      <c r="R8" s="63"/>
      <c r="S8" s="230">
        <v>350.0</v>
      </c>
      <c r="T8" s="56" t="s">
        <v>7</v>
      </c>
      <c r="U8" s="57">
        <f>SUM(L96)</f>
        <v>800</v>
      </c>
      <c r="V8" s="7"/>
      <c r="Y8" s="7"/>
      <c r="Z8" s="7"/>
      <c r="AA8" s="7"/>
      <c r="AB8" s="7"/>
    </row>
    <row r="9">
      <c r="A9" s="42" t="s">
        <v>727</v>
      </c>
      <c r="B9" s="42" t="s">
        <v>40</v>
      </c>
      <c r="C9" s="64"/>
      <c r="D9" s="76"/>
      <c r="E9" s="45" t="s">
        <v>53</v>
      </c>
      <c r="F9" s="42" t="s">
        <v>49</v>
      </c>
      <c r="G9" s="224" t="s">
        <v>728</v>
      </c>
      <c r="H9" s="226"/>
      <c r="I9" s="65" t="s">
        <v>729</v>
      </c>
      <c r="J9" s="42" t="s">
        <v>29</v>
      </c>
      <c r="K9" s="60">
        <v>700.0</v>
      </c>
      <c r="L9" s="50"/>
      <c r="M9" s="61"/>
      <c r="N9" s="62"/>
      <c r="O9" s="51"/>
      <c r="P9" s="52"/>
      <c r="Q9" s="53"/>
      <c r="R9" s="63"/>
      <c r="S9" s="55">
        <v>100.0</v>
      </c>
      <c r="T9" s="56" t="s">
        <v>8</v>
      </c>
      <c r="U9" s="57">
        <f>SUM(M97)</f>
        <v>2800</v>
      </c>
      <c r="V9" s="7"/>
      <c r="Y9" s="7"/>
      <c r="Z9" s="7"/>
      <c r="AA9" s="7"/>
      <c r="AB9" s="7"/>
    </row>
    <row r="10" ht="16.5" customHeight="1">
      <c r="A10" s="42" t="s">
        <v>730</v>
      </c>
      <c r="B10" s="42" t="s">
        <v>40</v>
      </c>
      <c r="C10" s="66"/>
      <c r="D10" s="67" t="s">
        <v>41</v>
      </c>
      <c r="E10" s="45" t="s">
        <v>192</v>
      </c>
      <c r="F10" s="42" t="s">
        <v>49</v>
      </c>
      <c r="G10" s="224" t="s">
        <v>731</v>
      </c>
      <c r="H10" s="225" t="s">
        <v>732</v>
      </c>
      <c r="I10" s="48" t="s">
        <v>733</v>
      </c>
      <c r="J10" s="42" t="s">
        <v>30</v>
      </c>
      <c r="K10" s="49"/>
      <c r="L10" s="68"/>
      <c r="M10" s="35"/>
      <c r="N10" s="36"/>
      <c r="O10" s="51">
        <v>350.0</v>
      </c>
      <c r="P10" s="69"/>
      <c r="Q10" s="70"/>
      <c r="R10" s="54"/>
      <c r="S10" s="55">
        <v>50.0</v>
      </c>
      <c r="T10" s="71" t="s">
        <v>9</v>
      </c>
      <c r="U10" s="57">
        <f>SUM(N98)</f>
        <v>3720</v>
      </c>
      <c r="V10" s="7"/>
      <c r="W10" s="7"/>
      <c r="X10" s="7"/>
      <c r="Y10" s="7"/>
      <c r="Z10" s="7"/>
      <c r="AA10" s="7"/>
      <c r="AB10" s="7"/>
    </row>
    <row r="11">
      <c r="A11" s="42" t="s">
        <v>734</v>
      </c>
      <c r="B11" s="42" t="s">
        <v>40</v>
      </c>
      <c r="C11" s="43"/>
      <c r="D11" s="44" t="s">
        <v>735</v>
      </c>
      <c r="E11" s="45" t="s">
        <v>42</v>
      </c>
      <c r="F11" s="42" t="s">
        <v>213</v>
      </c>
      <c r="G11" s="224" t="s">
        <v>736</v>
      </c>
      <c r="H11" s="225" t="s">
        <v>737</v>
      </c>
      <c r="I11" s="227" t="s">
        <v>738</v>
      </c>
      <c r="J11" s="42" t="s">
        <v>46</v>
      </c>
      <c r="K11" s="49"/>
      <c r="L11" s="50"/>
      <c r="M11" s="35"/>
      <c r="N11" s="36"/>
      <c r="O11" s="51">
        <v>250.0</v>
      </c>
      <c r="P11" s="52"/>
      <c r="Q11" s="53"/>
      <c r="R11" s="54"/>
      <c r="S11" s="55">
        <v>50.0</v>
      </c>
      <c r="T11" s="72" t="s">
        <v>15</v>
      </c>
      <c r="U11" s="73">
        <f>SUM(U7:U10)</f>
        <v>11620</v>
      </c>
      <c r="V11" s="7"/>
      <c r="Y11" s="7"/>
      <c r="Z11" s="7"/>
      <c r="AA11" s="7"/>
      <c r="AB11" s="7"/>
    </row>
    <row r="12">
      <c r="A12" s="42" t="s">
        <v>739</v>
      </c>
      <c r="B12" s="42" t="s">
        <v>40</v>
      </c>
      <c r="C12" s="43"/>
      <c r="D12" s="44"/>
      <c r="E12" s="45" t="s">
        <v>192</v>
      </c>
      <c r="F12" s="42" t="s">
        <v>49</v>
      </c>
      <c r="G12" s="224" t="s">
        <v>740</v>
      </c>
      <c r="H12" s="225"/>
      <c r="I12" s="65" t="s">
        <v>741</v>
      </c>
      <c r="J12" s="42" t="s">
        <v>30</v>
      </c>
      <c r="K12" s="49"/>
      <c r="L12" s="50"/>
      <c r="M12" s="61"/>
      <c r="N12" s="62">
        <v>350.0</v>
      </c>
      <c r="O12" s="51"/>
      <c r="P12" s="52"/>
      <c r="Q12" s="53"/>
      <c r="R12" s="63"/>
      <c r="S12" s="55">
        <v>50.0</v>
      </c>
      <c r="V12" s="7"/>
      <c r="W12" s="7"/>
      <c r="X12" s="7"/>
      <c r="Y12" s="7"/>
      <c r="Z12" s="7"/>
      <c r="AA12" s="7"/>
      <c r="AB12" s="7"/>
    </row>
    <row r="13">
      <c r="A13" s="42" t="s">
        <v>39</v>
      </c>
      <c r="B13" s="42" t="s">
        <v>40</v>
      </c>
      <c r="C13" s="43"/>
      <c r="D13" s="44"/>
      <c r="E13" s="45" t="s">
        <v>90</v>
      </c>
      <c r="F13" s="42" t="s">
        <v>49</v>
      </c>
      <c r="G13" s="224" t="s">
        <v>742</v>
      </c>
      <c r="H13" s="226"/>
      <c r="I13" s="48" t="s">
        <v>743</v>
      </c>
      <c r="J13" s="42" t="s">
        <v>29</v>
      </c>
      <c r="K13" s="49"/>
      <c r="L13" s="50"/>
      <c r="M13" s="61"/>
      <c r="N13" s="62">
        <v>350.0</v>
      </c>
      <c r="O13" s="51"/>
      <c r="P13" s="52"/>
      <c r="Q13" s="53"/>
      <c r="R13" s="63"/>
      <c r="S13" s="55">
        <v>50.0</v>
      </c>
      <c r="V13" s="7"/>
      <c r="W13" s="7"/>
      <c r="X13" s="7"/>
      <c r="Y13" s="7"/>
      <c r="Z13" s="7"/>
      <c r="AA13" s="7"/>
      <c r="AB13" s="7"/>
    </row>
    <row r="14">
      <c r="A14" s="42" t="s">
        <v>39</v>
      </c>
      <c r="B14" s="42" t="s">
        <v>40</v>
      </c>
      <c r="C14" s="66"/>
      <c r="D14" s="44" t="s">
        <v>41</v>
      </c>
      <c r="E14" s="45" t="s">
        <v>80</v>
      </c>
      <c r="F14" s="42" t="s">
        <v>49</v>
      </c>
      <c r="G14" s="224" t="s">
        <v>744</v>
      </c>
      <c r="H14" s="226" t="s">
        <v>745</v>
      </c>
      <c r="I14" s="48" t="s">
        <v>746</v>
      </c>
      <c r="J14" s="42" t="s">
        <v>747</v>
      </c>
      <c r="K14" s="49"/>
      <c r="L14" s="50"/>
      <c r="M14" s="35">
        <v>350.0</v>
      </c>
      <c r="N14" s="36"/>
      <c r="O14" s="51"/>
      <c r="P14" s="52"/>
      <c r="Q14" s="53"/>
      <c r="R14" s="54"/>
      <c r="S14" s="55">
        <v>50.0</v>
      </c>
      <c r="V14" s="7"/>
      <c r="W14" s="7"/>
      <c r="X14" s="7"/>
      <c r="Y14" s="7"/>
      <c r="Z14" s="7"/>
      <c r="AA14" s="7"/>
      <c r="AB14" s="7"/>
    </row>
    <row r="15">
      <c r="A15" s="42" t="s">
        <v>39</v>
      </c>
      <c r="B15" s="42" t="s">
        <v>40</v>
      </c>
      <c r="C15" s="66"/>
      <c r="D15" s="76"/>
      <c r="E15" s="103"/>
      <c r="F15" s="42" t="s">
        <v>49</v>
      </c>
      <c r="G15" s="74" t="s">
        <v>748</v>
      </c>
      <c r="H15" s="74" t="s">
        <v>749</v>
      </c>
      <c r="I15" s="227" t="s">
        <v>750</v>
      </c>
      <c r="J15" s="105"/>
      <c r="K15" s="49"/>
      <c r="L15" s="50"/>
      <c r="M15" s="61"/>
      <c r="N15" s="62"/>
      <c r="O15" s="51">
        <v>350.0</v>
      </c>
      <c r="P15" s="52"/>
      <c r="Q15" s="53"/>
      <c r="R15" s="63"/>
      <c r="S15" s="55">
        <v>50.0</v>
      </c>
      <c r="T15" s="75" t="s">
        <v>10</v>
      </c>
      <c r="U15" s="44">
        <f>SUM(O99)</f>
        <v>6046</v>
      </c>
      <c r="V15" s="7"/>
      <c r="W15" s="7"/>
      <c r="X15" s="7"/>
      <c r="Y15" s="7"/>
      <c r="Z15" s="7"/>
      <c r="AA15" s="7"/>
      <c r="AB15" s="7"/>
    </row>
    <row r="16">
      <c r="A16" s="42" t="s">
        <v>39</v>
      </c>
      <c r="B16" s="42" t="s">
        <v>40</v>
      </c>
      <c r="C16" s="43"/>
      <c r="D16" s="44" t="s">
        <v>751</v>
      </c>
      <c r="E16" s="45" t="s">
        <v>90</v>
      </c>
      <c r="F16" s="42" t="s">
        <v>49</v>
      </c>
      <c r="G16" s="264" t="s">
        <v>752</v>
      </c>
      <c r="H16" s="74" t="s">
        <v>753</v>
      </c>
      <c r="I16" s="227" t="s">
        <v>754</v>
      </c>
      <c r="J16" s="42" t="s">
        <v>29</v>
      </c>
      <c r="K16" s="49"/>
      <c r="L16" s="50"/>
      <c r="M16" s="61"/>
      <c r="N16" s="62"/>
      <c r="O16" s="51"/>
      <c r="P16" s="52">
        <v>350.0</v>
      </c>
      <c r="Q16" s="53"/>
      <c r="R16" s="63"/>
      <c r="S16" s="55">
        <v>50.0</v>
      </c>
      <c r="T16" s="77" t="s">
        <v>11</v>
      </c>
      <c r="U16" s="78">
        <f>SUM(P7:P91)</f>
        <v>1394</v>
      </c>
      <c r="V16" s="7"/>
      <c r="W16" s="7"/>
      <c r="X16" s="79"/>
      <c r="Y16" s="7"/>
      <c r="Z16" s="7"/>
      <c r="AA16" s="7"/>
      <c r="AB16" s="7"/>
    </row>
    <row r="17" ht="15.75" customHeight="1">
      <c r="A17" s="42" t="s">
        <v>39</v>
      </c>
      <c r="B17" s="42" t="s">
        <v>40</v>
      </c>
      <c r="C17" s="43"/>
      <c r="D17" s="44" t="s">
        <v>755</v>
      </c>
      <c r="E17" s="45" t="s">
        <v>165</v>
      </c>
      <c r="F17" s="42" t="s">
        <v>213</v>
      </c>
      <c r="G17" s="224" t="s">
        <v>756</v>
      </c>
      <c r="H17" s="226" t="s">
        <v>757</v>
      </c>
      <c r="I17" s="65" t="s">
        <v>758</v>
      </c>
      <c r="J17" s="42" t="s">
        <v>30</v>
      </c>
      <c r="K17" s="49"/>
      <c r="L17" s="80"/>
      <c r="M17" s="81"/>
      <c r="N17" s="82"/>
      <c r="O17" s="51">
        <v>250.0</v>
      </c>
      <c r="P17" s="83"/>
      <c r="Q17" s="84"/>
      <c r="R17" s="85"/>
      <c r="S17" s="55">
        <v>50.0</v>
      </c>
      <c r="T17" s="86" t="s">
        <v>12</v>
      </c>
      <c r="U17" s="78">
        <f>SUM(Q2:Q86)</f>
        <v>0</v>
      </c>
      <c r="V17" s="7"/>
      <c r="W17" s="7"/>
      <c r="X17" s="7"/>
      <c r="Y17" s="7"/>
      <c r="Z17" s="7"/>
      <c r="AA17" s="7"/>
      <c r="AB17" s="7"/>
    </row>
    <row r="18" ht="17.25" customHeight="1">
      <c r="A18" s="42" t="s">
        <v>39</v>
      </c>
      <c r="B18" s="42" t="s">
        <v>40</v>
      </c>
      <c r="C18" s="43"/>
      <c r="D18" s="76"/>
      <c r="E18" s="45" t="s">
        <v>53</v>
      </c>
      <c r="F18" s="42" t="s">
        <v>49</v>
      </c>
      <c r="G18" s="229" t="s">
        <v>759</v>
      </c>
      <c r="H18" s="74"/>
      <c r="I18" s="227" t="s">
        <v>760</v>
      </c>
      <c r="J18" s="42" t="s">
        <v>69</v>
      </c>
      <c r="K18" s="49"/>
      <c r="L18" s="80"/>
      <c r="M18" s="61"/>
      <c r="N18" s="62">
        <v>350.0</v>
      </c>
      <c r="O18" s="51"/>
      <c r="P18" s="83"/>
      <c r="Q18" s="84"/>
      <c r="R18" s="63"/>
      <c r="S18" s="55">
        <v>50.0</v>
      </c>
      <c r="T18" s="87" t="s">
        <v>16</v>
      </c>
      <c r="U18" s="88">
        <f>SUM(U15,U16,U17)</f>
        <v>7440</v>
      </c>
      <c r="V18" s="7"/>
      <c r="W18" s="7"/>
      <c r="X18" s="7"/>
      <c r="Y18" s="7"/>
      <c r="Z18" s="7"/>
      <c r="AA18" s="7"/>
      <c r="AB18" s="7"/>
    </row>
    <row r="19">
      <c r="A19" s="42" t="s">
        <v>39</v>
      </c>
      <c r="B19" s="42" t="s">
        <v>40</v>
      </c>
      <c r="C19" s="43"/>
      <c r="D19" s="44" t="s">
        <v>41</v>
      </c>
      <c r="E19" s="45" t="s">
        <v>80</v>
      </c>
      <c r="F19" s="42" t="s">
        <v>49</v>
      </c>
      <c r="G19" s="224" t="s">
        <v>761</v>
      </c>
      <c r="H19" s="226" t="s">
        <v>762</v>
      </c>
      <c r="I19" s="48" t="s">
        <v>763</v>
      </c>
      <c r="J19" s="42" t="s">
        <v>29</v>
      </c>
      <c r="K19" s="49"/>
      <c r="L19" s="50"/>
      <c r="M19" s="61"/>
      <c r="N19" s="62"/>
      <c r="O19" s="51">
        <v>294.0</v>
      </c>
      <c r="P19" s="52"/>
      <c r="Q19" s="53"/>
      <c r="R19" s="63"/>
      <c r="S19" s="55">
        <v>100.0</v>
      </c>
      <c r="V19" s="7"/>
      <c r="W19" s="7"/>
      <c r="X19" s="7"/>
      <c r="Y19" s="7"/>
      <c r="Z19" s="7"/>
      <c r="AA19" s="7"/>
      <c r="AB19" s="7"/>
    </row>
    <row r="20">
      <c r="A20" s="42" t="s">
        <v>39</v>
      </c>
      <c r="B20" s="42" t="s">
        <v>40</v>
      </c>
      <c r="C20" s="43"/>
      <c r="D20" s="44" t="s">
        <v>764</v>
      </c>
      <c r="E20" s="45" t="s">
        <v>90</v>
      </c>
      <c r="F20" s="42" t="s">
        <v>49</v>
      </c>
      <c r="G20" s="224" t="s">
        <v>765</v>
      </c>
      <c r="H20" s="226" t="s">
        <v>766</v>
      </c>
      <c r="I20" s="65" t="s">
        <v>767</v>
      </c>
      <c r="J20" s="42" t="s">
        <v>29</v>
      </c>
      <c r="K20" s="49"/>
      <c r="L20" s="50"/>
      <c r="M20" s="61"/>
      <c r="N20" s="62"/>
      <c r="O20" s="51">
        <v>294.0</v>
      </c>
      <c r="P20" s="52"/>
      <c r="Q20" s="53"/>
      <c r="R20" s="63"/>
      <c r="S20" s="55">
        <v>50.0</v>
      </c>
      <c r="T20" s="89"/>
      <c r="U20" s="90"/>
      <c r="V20" s="7"/>
      <c r="W20" s="7"/>
      <c r="X20" s="7"/>
      <c r="Y20" s="7"/>
      <c r="Z20" s="7"/>
      <c r="AA20" s="7"/>
      <c r="AB20" s="7"/>
    </row>
    <row r="21" ht="16.5" customHeight="1">
      <c r="A21" s="42" t="s">
        <v>39</v>
      </c>
      <c r="B21" s="42" t="s">
        <v>40</v>
      </c>
      <c r="C21" s="43"/>
      <c r="D21" s="76"/>
      <c r="E21" s="45"/>
      <c r="F21" s="42" t="s">
        <v>49</v>
      </c>
      <c r="G21" s="224" t="s">
        <v>768</v>
      </c>
      <c r="H21" s="226"/>
      <c r="I21" s="65" t="s">
        <v>769</v>
      </c>
      <c r="J21" s="42" t="s">
        <v>46</v>
      </c>
      <c r="K21" s="49"/>
      <c r="L21" s="50"/>
      <c r="M21" s="61"/>
      <c r="N21" s="62">
        <v>350.0</v>
      </c>
      <c r="O21" s="51"/>
      <c r="P21" s="52"/>
      <c r="Q21" s="53"/>
      <c r="R21" s="63"/>
      <c r="S21" s="55">
        <v>50.0</v>
      </c>
      <c r="T21" s="91" t="s">
        <v>17</v>
      </c>
      <c r="U21" s="10"/>
      <c r="V21" s="7"/>
      <c r="W21" s="7"/>
      <c r="X21" s="7"/>
      <c r="Y21" s="7"/>
      <c r="Z21" s="7"/>
      <c r="AA21" s="7"/>
      <c r="AB21" s="7"/>
    </row>
    <row r="22">
      <c r="A22" s="42" t="s">
        <v>39</v>
      </c>
      <c r="B22" s="42" t="s">
        <v>40</v>
      </c>
      <c r="C22" s="43"/>
      <c r="D22" s="44"/>
      <c r="E22" s="45" t="s">
        <v>65</v>
      </c>
      <c r="F22" s="42" t="s">
        <v>49</v>
      </c>
      <c r="G22" s="224" t="s">
        <v>770</v>
      </c>
      <c r="H22" s="226"/>
      <c r="I22" s="48" t="s">
        <v>771</v>
      </c>
      <c r="J22" s="42" t="s">
        <v>30</v>
      </c>
      <c r="K22" s="49"/>
      <c r="L22" s="50"/>
      <c r="M22" s="61"/>
      <c r="N22" s="62">
        <v>350.0</v>
      </c>
      <c r="O22" s="51"/>
      <c r="P22" s="52"/>
      <c r="Q22" s="53"/>
      <c r="R22" s="63"/>
      <c r="S22" s="55">
        <v>50.0</v>
      </c>
      <c r="T22" s="92" t="s">
        <v>18</v>
      </c>
      <c r="U22" s="93">
        <f t="shared" ref="U22:U23" si="1">SUM(U7,U9)</f>
        <v>7100</v>
      </c>
      <c r="V22" s="7"/>
      <c r="W22" s="7"/>
      <c r="X22" s="7"/>
      <c r="Y22" s="7"/>
      <c r="Z22" s="7"/>
      <c r="AA22" s="7"/>
      <c r="AB22" s="7"/>
    </row>
    <row r="23" ht="17.25" customHeight="1">
      <c r="A23" s="42" t="s">
        <v>39</v>
      </c>
      <c r="B23" s="42" t="s">
        <v>40</v>
      </c>
      <c r="C23" s="43"/>
      <c r="D23" s="66"/>
      <c r="E23" s="45"/>
      <c r="F23" s="42" t="s">
        <v>49</v>
      </c>
      <c r="G23" s="58" t="s">
        <v>772</v>
      </c>
      <c r="H23" s="226" t="s">
        <v>773</v>
      </c>
      <c r="I23" s="65" t="s">
        <v>774</v>
      </c>
      <c r="J23" s="42"/>
      <c r="K23" s="231"/>
      <c r="L23" s="50"/>
      <c r="M23" s="61"/>
      <c r="N23" s="62"/>
      <c r="O23" s="51">
        <v>294.0</v>
      </c>
      <c r="P23" s="52"/>
      <c r="Q23" s="53"/>
      <c r="R23" s="63"/>
      <c r="S23" s="55">
        <v>50.0</v>
      </c>
      <c r="T23" s="92" t="s">
        <v>19</v>
      </c>
      <c r="U23" s="93">
        <f t="shared" si="1"/>
        <v>4520</v>
      </c>
      <c r="V23" s="7"/>
      <c r="W23" s="7"/>
      <c r="X23" s="7"/>
      <c r="Y23" s="7"/>
      <c r="Z23" s="7"/>
      <c r="AA23" s="7"/>
      <c r="AB23" s="7"/>
    </row>
    <row r="24" ht="15.75" customHeight="1">
      <c r="A24" s="42" t="s">
        <v>39</v>
      </c>
      <c r="B24" s="42" t="s">
        <v>40</v>
      </c>
      <c r="C24" s="43"/>
      <c r="D24" s="94" t="s">
        <v>775</v>
      </c>
      <c r="E24" s="103"/>
      <c r="F24" s="42" t="s">
        <v>49</v>
      </c>
      <c r="G24" s="224" t="s">
        <v>776</v>
      </c>
      <c r="H24" s="226" t="s">
        <v>777</v>
      </c>
      <c r="I24" s="48" t="s">
        <v>778</v>
      </c>
      <c r="J24" s="42" t="s">
        <v>46</v>
      </c>
      <c r="K24" s="49"/>
      <c r="L24" s="68"/>
      <c r="M24" s="61"/>
      <c r="N24" s="62"/>
      <c r="O24" s="51">
        <v>350.0</v>
      </c>
      <c r="P24" s="69"/>
      <c r="Q24" s="70"/>
      <c r="R24" s="63"/>
      <c r="S24" s="55">
        <v>50.0</v>
      </c>
      <c r="T24" s="95" t="s">
        <v>20</v>
      </c>
      <c r="U24" s="96">
        <f>SUM(U15,U16)</f>
        <v>7440</v>
      </c>
      <c r="V24" s="7"/>
      <c r="W24" s="7"/>
      <c r="X24" s="7"/>
      <c r="Y24" s="7"/>
      <c r="Z24" s="7"/>
      <c r="AA24" s="7"/>
      <c r="AB24" s="7"/>
    </row>
    <row r="25">
      <c r="A25" s="42" t="s">
        <v>39</v>
      </c>
      <c r="B25" s="42" t="s">
        <v>40</v>
      </c>
      <c r="C25" s="66"/>
      <c r="D25" s="44" t="s">
        <v>779</v>
      </c>
      <c r="E25" s="45" t="s">
        <v>139</v>
      </c>
      <c r="F25" s="42" t="s">
        <v>49</v>
      </c>
      <c r="G25" s="224" t="s">
        <v>780</v>
      </c>
      <c r="H25" s="226"/>
      <c r="I25" s="58" t="s">
        <v>781</v>
      </c>
      <c r="J25" s="42" t="s">
        <v>46</v>
      </c>
      <c r="K25" s="60"/>
      <c r="L25" s="50"/>
      <c r="M25" s="61">
        <v>350.0</v>
      </c>
      <c r="N25" s="82"/>
      <c r="O25" s="51"/>
      <c r="P25" s="97"/>
      <c r="Q25" s="98"/>
      <c r="R25" s="85"/>
      <c r="S25" s="55">
        <v>50.0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2" t="s">
        <v>39</v>
      </c>
      <c r="B26" s="42" t="s">
        <v>40</v>
      </c>
      <c r="C26" s="66"/>
      <c r="D26" s="44" t="s">
        <v>41</v>
      </c>
      <c r="E26" s="45" t="s">
        <v>103</v>
      </c>
      <c r="F26" s="42" t="s">
        <v>43</v>
      </c>
      <c r="G26" s="224" t="s">
        <v>782</v>
      </c>
      <c r="H26" s="226"/>
      <c r="I26" s="58" t="s">
        <v>783</v>
      </c>
      <c r="J26" s="42" t="s">
        <v>29</v>
      </c>
      <c r="K26" s="49">
        <v>350.0</v>
      </c>
      <c r="L26" s="80"/>
      <c r="M26" s="61"/>
      <c r="N26" s="62"/>
      <c r="O26" s="51"/>
      <c r="P26" s="83"/>
      <c r="Q26" s="84"/>
      <c r="R26" s="63"/>
      <c r="S26" s="55">
        <v>175.0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2" t="s">
        <v>39</v>
      </c>
      <c r="B27" s="42" t="s">
        <v>40</v>
      </c>
      <c r="C27" s="66"/>
      <c r="D27" s="44" t="s">
        <v>784</v>
      </c>
      <c r="E27" s="45" t="s">
        <v>192</v>
      </c>
      <c r="F27" s="42" t="s">
        <v>49</v>
      </c>
      <c r="G27" s="224" t="s">
        <v>785</v>
      </c>
      <c r="H27" s="226" t="s">
        <v>786</v>
      </c>
      <c r="I27" s="227" t="s">
        <v>787</v>
      </c>
      <c r="J27" s="42" t="s">
        <v>30</v>
      </c>
      <c r="K27" s="99"/>
      <c r="L27" s="50"/>
      <c r="M27" s="61"/>
      <c r="N27" s="62"/>
      <c r="O27" s="51">
        <v>450.0</v>
      </c>
      <c r="P27" s="52"/>
      <c r="Q27" s="53"/>
      <c r="R27" s="63"/>
      <c r="S27" s="55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2" t="s">
        <v>39</v>
      </c>
      <c r="B28" s="42" t="s">
        <v>40</v>
      </c>
      <c r="C28" s="66"/>
      <c r="D28" s="67" t="s">
        <v>788</v>
      </c>
      <c r="E28" s="45" t="s">
        <v>192</v>
      </c>
      <c r="F28" s="42" t="s">
        <v>49</v>
      </c>
      <c r="G28" s="224" t="s">
        <v>789</v>
      </c>
      <c r="H28" s="226" t="s">
        <v>790</v>
      </c>
      <c r="I28" s="227" t="s">
        <v>791</v>
      </c>
      <c r="J28" s="42" t="s">
        <v>30</v>
      </c>
      <c r="K28" s="49"/>
      <c r="L28" s="50"/>
      <c r="M28" s="61"/>
      <c r="N28" s="62"/>
      <c r="O28" s="51">
        <v>294.0</v>
      </c>
      <c r="P28" s="52"/>
      <c r="Q28" s="53"/>
      <c r="R28" s="63"/>
      <c r="S28" s="55">
        <v>50.0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2" t="s">
        <v>39</v>
      </c>
      <c r="B29" s="42" t="s">
        <v>40</v>
      </c>
      <c r="C29" s="43"/>
      <c r="D29" s="67" t="s">
        <v>41</v>
      </c>
      <c r="E29" s="45" t="s">
        <v>103</v>
      </c>
      <c r="F29" s="42" t="s">
        <v>49</v>
      </c>
      <c r="G29" s="224" t="s">
        <v>792</v>
      </c>
      <c r="H29" s="226" t="s">
        <v>793</v>
      </c>
      <c r="I29" s="58" t="s">
        <v>794</v>
      </c>
      <c r="J29" s="42" t="s">
        <v>46</v>
      </c>
      <c r="K29" s="49"/>
      <c r="L29" s="50"/>
      <c r="M29" s="61">
        <v>350.0</v>
      </c>
      <c r="N29" s="62"/>
      <c r="O29" s="51"/>
      <c r="P29" s="52"/>
      <c r="Q29" s="53"/>
      <c r="R29" s="63"/>
      <c r="S29" s="55">
        <v>50.0</v>
      </c>
      <c r="T29" s="87" t="s">
        <v>21</v>
      </c>
      <c r="U29" s="101">
        <f>SUM(U11,U18)</f>
        <v>19060</v>
      </c>
      <c r="V29" s="7"/>
      <c r="W29" s="7"/>
      <c r="X29" s="7"/>
      <c r="Y29" s="7"/>
      <c r="Z29" s="7"/>
      <c r="AA29" s="7"/>
      <c r="AB29" s="7"/>
    </row>
    <row r="30">
      <c r="A30" s="42" t="s">
        <v>39</v>
      </c>
      <c r="B30" s="42" t="s">
        <v>96</v>
      </c>
      <c r="C30" s="94"/>
      <c r="D30" s="67"/>
      <c r="E30" s="45" t="s">
        <v>73</v>
      </c>
      <c r="F30" s="42" t="s">
        <v>49</v>
      </c>
      <c r="G30" s="224" t="s">
        <v>795</v>
      </c>
      <c r="H30" s="226" t="s">
        <v>796</v>
      </c>
      <c r="I30" s="58" t="s">
        <v>797</v>
      </c>
      <c r="J30" s="42" t="s">
        <v>69</v>
      </c>
      <c r="K30" s="49">
        <v>1000.0</v>
      </c>
      <c r="L30" s="50"/>
      <c r="M30" s="35"/>
      <c r="N30" s="36"/>
      <c r="O30" s="51"/>
      <c r="P30" s="52"/>
      <c r="Q30" s="53"/>
      <c r="R30" s="54"/>
      <c r="S30" s="230">
        <v>1000.0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2" t="s">
        <v>39</v>
      </c>
      <c r="B31" s="42" t="s">
        <v>40</v>
      </c>
      <c r="C31" s="43"/>
      <c r="D31" s="67"/>
      <c r="E31" s="45" t="s">
        <v>192</v>
      </c>
      <c r="F31" s="42" t="s">
        <v>49</v>
      </c>
      <c r="G31" s="234" t="s">
        <v>798</v>
      </c>
      <c r="H31" s="235"/>
      <c r="I31" s="58" t="s">
        <v>799</v>
      </c>
      <c r="J31" s="42" t="s">
        <v>30</v>
      </c>
      <c r="K31" s="49"/>
      <c r="L31" s="108"/>
      <c r="M31" s="61"/>
      <c r="N31" s="62">
        <v>350.0</v>
      </c>
      <c r="O31" s="51"/>
      <c r="P31" s="106"/>
      <c r="Q31" s="120"/>
      <c r="R31" s="63"/>
      <c r="S31" s="55">
        <v>50.0</v>
      </c>
      <c r="V31" s="7"/>
      <c r="W31" s="7"/>
      <c r="X31" s="7"/>
      <c r="Y31" s="7"/>
      <c r="Z31" s="7"/>
      <c r="AA31" s="7"/>
      <c r="AB31" s="7"/>
    </row>
    <row r="32">
      <c r="A32" s="42" t="s">
        <v>39</v>
      </c>
      <c r="B32" s="42" t="s">
        <v>40</v>
      </c>
      <c r="C32" s="107"/>
      <c r="D32" s="44"/>
      <c r="E32" s="45" t="s">
        <v>65</v>
      </c>
      <c r="F32" s="42" t="s">
        <v>49</v>
      </c>
      <c r="G32" s="224" t="s">
        <v>800</v>
      </c>
      <c r="H32" s="226" t="s">
        <v>801</v>
      </c>
      <c r="I32" s="58" t="s">
        <v>802</v>
      </c>
      <c r="J32" s="42" t="s">
        <v>747</v>
      </c>
      <c r="K32" s="49"/>
      <c r="L32" s="108"/>
      <c r="M32" s="61"/>
      <c r="N32" s="62"/>
      <c r="O32" s="51"/>
      <c r="P32" s="83">
        <v>400.0</v>
      </c>
      <c r="Q32" s="120"/>
      <c r="R32" s="63"/>
      <c r="S32" s="45">
        <v>50.0</v>
      </c>
      <c r="V32" s="7"/>
      <c r="W32" s="7"/>
      <c r="X32" s="7"/>
      <c r="Y32" s="7"/>
      <c r="Z32" s="7"/>
      <c r="AA32" s="7"/>
      <c r="AB32" s="7"/>
    </row>
    <row r="33">
      <c r="A33" s="42" t="s">
        <v>39</v>
      </c>
      <c r="B33" s="42" t="s">
        <v>40</v>
      </c>
      <c r="C33" s="43"/>
      <c r="D33" s="109" t="s">
        <v>803</v>
      </c>
      <c r="E33" s="45" t="s">
        <v>192</v>
      </c>
      <c r="F33" s="42" t="s">
        <v>49</v>
      </c>
      <c r="G33" s="224" t="s">
        <v>804</v>
      </c>
      <c r="H33" s="226"/>
      <c r="I33" s="226" t="s">
        <v>805</v>
      </c>
      <c r="J33" s="42" t="s">
        <v>30</v>
      </c>
      <c r="K33" s="49">
        <v>400.0</v>
      </c>
      <c r="L33" s="68"/>
      <c r="M33" s="35"/>
      <c r="N33" s="36"/>
      <c r="O33" s="51"/>
      <c r="P33" s="69"/>
      <c r="Q33" s="70"/>
      <c r="R33" s="54"/>
      <c r="S33" s="45">
        <v>50.0</v>
      </c>
      <c r="V33" s="7"/>
      <c r="W33" s="7"/>
      <c r="X33" s="7"/>
      <c r="Y33" s="7"/>
      <c r="Z33" s="7"/>
      <c r="AA33" s="7"/>
      <c r="AB33" s="7"/>
    </row>
    <row r="34">
      <c r="A34" s="42" t="s">
        <v>39</v>
      </c>
      <c r="B34" s="42" t="s">
        <v>40</v>
      </c>
      <c r="C34" s="66"/>
      <c r="D34" s="110"/>
      <c r="E34" s="45" t="s">
        <v>29</v>
      </c>
      <c r="F34" s="42" t="s">
        <v>49</v>
      </c>
      <c r="G34" s="224" t="s">
        <v>806</v>
      </c>
      <c r="H34" s="226"/>
      <c r="I34" s="226" t="s">
        <v>807</v>
      </c>
      <c r="J34" s="42" t="s">
        <v>30</v>
      </c>
      <c r="K34" s="60"/>
      <c r="L34" s="50"/>
      <c r="M34" s="61"/>
      <c r="N34" s="62">
        <v>350.0</v>
      </c>
      <c r="O34" s="51"/>
      <c r="P34" s="52"/>
      <c r="Q34" s="53"/>
      <c r="R34" s="63"/>
      <c r="S34" s="45">
        <v>50.0</v>
      </c>
      <c r="T34" s="7"/>
      <c r="U34" s="7"/>
      <c r="V34" s="7"/>
      <c r="W34" s="7"/>
      <c r="X34" s="7"/>
      <c r="Y34" s="7"/>
      <c r="Z34" s="7"/>
      <c r="AA34" s="7"/>
      <c r="AB34" s="7"/>
    </row>
    <row r="35">
      <c r="A35" s="42" t="s">
        <v>39</v>
      </c>
      <c r="B35" s="42" t="s">
        <v>40</v>
      </c>
      <c r="C35" s="66"/>
      <c r="D35" s="111"/>
      <c r="E35" s="45" t="s">
        <v>139</v>
      </c>
      <c r="F35" s="42" t="s">
        <v>49</v>
      </c>
      <c r="G35" s="291" t="s">
        <v>808</v>
      </c>
      <c r="H35" s="310"/>
      <c r="I35" s="226" t="s">
        <v>809</v>
      </c>
      <c r="J35" s="42" t="s">
        <v>46</v>
      </c>
      <c r="K35" s="60">
        <v>350.0</v>
      </c>
      <c r="L35" s="50"/>
      <c r="M35" s="61"/>
      <c r="N35" s="62"/>
      <c r="O35" s="51"/>
      <c r="P35" s="52"/>
      <c r="Q35" s="53"/>
      <c r="R35" s="63"/>
      <c r="S35" s="45">
        <v>50.0</v>
      </c>
      <c r="T35" s="7"/>
      <c r="U35" s="7"/>
      <c r="V35" s="7"/>
      <c r="W35" s="7"/>
      <c r="X35" s="7"/>
      <c r="Y35" s="7"/>
      <c r="Z35" s="7"/>
      <c r="AA35" s="7"/>
      <c r="AB35" s="7"/>
    </row>
    <row r="36">
      <c r="A36" s="42" t="s">
        <v>39</v>
      </c>
      <c r="B36" s="42" t="s">
        <v>40</v>
      </c>
      <c r="C36" s="66"/>
      <c r="D36" s="67" t="s">
        <v>41</v>
      </c>
      <c r="E36" s="45" t="s">
        <v>80</v>
      </c>
      <c r="F36" s="42" t="s">
        <v>49</v>
      </c>
      <c r="G36" s="237" t="s">
        <v>810</v>
      </c>
      <c r="H36" s="238" t="s">
        <v>811</v>
      </c>
      <c r="I36" s="58" t="s">
        <v>812</v>
      </c>
      <c r="J36" s="42" t="s">
        <v>29</v>
      </c>
      <c r="K36" s="49"/>
      <c r="L36" s="50"/>
      <c r="M36" s="61">
        <v>350.0</v>
      </c>
      <c r="N36" s="82"/>
      <c r="O36" s="51"/>
      <c r="P36" s="52"/>
      <c r="Q36" s="53"/>
      <c r="R36" s="85"/>
      <c r="S36" s="45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2" t="s">
        <v>39</v>
      </c>
      <c r="B37" s="42" t="s">
        <v>40</v>
      </c>
      <c r="C37" s="43"/>
      <c r="D37" s="67"/>
      <c r="E37" s="45" t="s">
        <v>48</v>
      </c>
      <c r="F37" s="42" t="s">
        <v>49</v>
      </c>
      <c r="G37" s="224" t="s">
        <v>813</v>
      </c>
      <c r="H37" s="226" t="s">
        <v>814</v>
      </c>
      <c r="I37" s="58" t="s">
        <v>815</v>
      </c>
      <c r="J37" s="42" t="s">
        <v>46</v>
      </c>
      <c r="K37" s="49">
        <v>350.0</v>
      </c>
      <c r="L37" s="50"/>
      <c r="M37" s="113"/>
      <c r="N37" s="114"/>
      <c r="O37" s="51"/>
      <c r="P37" s="52"/>
      <c r="Q37" s="53"/>
      <c r="R37" s="115"/>
      <c r="S37" s="45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2" t="s">
        <v>39</v>
      </c>
      <c r="B38" s="42" t="s">
        <v>40</v>
      </c>
      <c r="C38" s="43"/>
      <c r="D38" s="67" t="s">
        <v>41</v>
      </c>
      <c r="E38" s="45" t="s">
        <v>73</v>
      </c>
      <c r="F38" s="42" t="s">
        <v>49</v>
      </c>
      <c r="G38" s="224" t="s">
        <v>816</v>
      </c>
      <c r="H38" s="226" t="s">
        <v>817</v>
      </c>
      <c r="I38" s="45" t="s">
        <v>818</v>
      </c>
      <c r="J38" s="42" t="s">
        <v>30</v>
      </c>
      <c r="K38" s="99"/>
      <c r="L38" s="50"/>
      <c r="M38" s="61">
        <v>350.0</v>
      </c>
      <c r="N38" s="62"/>
      <c r="O38" s="51"/>
      <c r="P38" s="52"/>
      <c r="Q38" s="53"/>
      <c r="R38" s="63"/>
      <c r="S38" s="45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2" t="s">
        <v>39</v>
      </c>
      <c r="B39" s="42" t="s">
        <v>40</v>
      </c>
      <c r="C39" s="43"/>
      <c r="D39" s="44" t="s">
        <v>41</v>
      </c>
      <c r="E39" s="45" t="s">
        <v>42</v>
      </c>
      <c r="F39" s="42" t="s">
        <v>49</v>
      </c>
      <c r="G39" s="224" t="s">
        <v>819</v>
      </c>
      <c r="H39" s="226" t="s">
        <v>820</v>
      </c>
      <c r="I39" s="58" t="s">
        <v>821</v>
      </c>
      <c r="J39" s="42" t="s">
        <v>46</v>
      </c>
      <c r="K39" s="49"/>
      <c r="L39" s="68"/>
      <c r="M39" s="61"/>
      <c r="N39" s="62"/>
      <c r="O39" s="51">
        <v>294.0</v>
      </c>
      <c r="P39" s="69"/>
      <c r="Q39" s="70"/>
      <c r="R39" s="63"/>
      <c r="S39" s="45">
        <v>50.0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2" t="s">
        <v>39</v>
      </c>
      <c r="B40" s="42" t="s">
        <v>40</v>
      </c>
      <c r="C40" s="43"/>
      <c r="D40" s="111"/>
      <c r="E40" s="45" t="s">
        <v>42</v>
      </c>
      <c r="F40" s="42" t="s">
        <v>49</v>
      </c>
      <c r="G40" s="224" t="s">
        <v>822</v>
      </c>
      <c r="H40" s="226"/>
      <c r="I40" s="58" t="s">
        <v>823</v>
      </c>
      <c r="J40" s="42" t="s">
        <v>46</v>
      </c>
      <c r="K40" s="49"/>
      <c r="L40" s="50"/>
      <c r="M40" s="61"/>
      <c r="N40" s="62">
        <v>400.0</v>
      </c>
      <c r="O40" s="51"/>
      <c r="P40" s="52"/>
      <c r="Q40" s="53"/>
      <c r="R40" s="63"/>
      <c r="S40" s="45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2" t="s">
        <v>39</v>
      </c>
      <c r="B41" s="42" t="s">
        <v>40</v>
      </c>
      <c r="C41" s="66"/>
      <c r="D41" s="116"/>
      <c r="E41" s="45" t="s">
        <v>103</v>
      </c>
      <c r="F41" s="42" t="s">
        <v>49</v>
      </c>
      <c r="G41" s="258" t="s">
        <v>824</v>
      </c>
      <c r="H41" s="239"/>
      <c r="I41" s="311" t="s">
        <v>825</v>
      </c>
      <c r="J41" s="42" t="s">
        <v>46</v>
      </c>
      <c r="K41" s="118"/>
      <c r="L41" s="50"/>
      <c r="M41" s="61"/>
      <c r="N41" s="62">
        <v>420.0</v>
      </c>
      <c r="O41" s="51"/>
      <c r="P41" s="52"/>
      <c r="Q41" s="53"/>
      <c r="R41" s="63"/>
      <c r="S41" s="45">
        <v>100.0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2" t="s">
        <v>39</v>
      </c>
      <c r="B42" s="42" t="s">
        <v>40</v>
      </c>
      <c r="C42" s="66"/>
      <c r="D42" s="44" t="s">
        <v>826</v>
      </c>
      <c r="E42" s="45" t="s">
        <v>165</v>
      </c>
      <c r="F42" s="42" t="s">
        <v>49</v>
      </c>
      <c r="G42" s="224" t="s">
        <v>827</v>
      </c>
      <c r="H42" s="226" t="s">
        <v>828</v>
      </c>
      <c r="I42" s="58" t="s">
        <v>829</v>
      </c>
      <c r="J42" s="42" t="s">
        <v>30</v>
      </c>
      <c r="K42" s="49"/>
      <c r="L42" s="50"/>
      <c r="M42" s="61"/>
      <c r="N42" s="62"/>
      <c r="O42" s="51">
        <v>294.0</v>
      </c>
      <c r="P42" s="52"/>
      <c r="Q42" s="53"/>
      <c r="R42" s="63"/>
      <c r="S42" s="45">
        <v>50.0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2" t="s">
        <v>39</v>
      </c>
      <c r="B43" s="42" t="s">
        <v>137</v>
      </c>
      <c r="C43" s="43"/>
      <c r="D43" s="44" t="s">
        <v>138</v>
      </c>
      <c r="E43" s="45" t="s">
        <v>80</v>
      </c>
      <c r="F43" s="42" t="s">
        <v>49</v>
      </c>
      <c r="G43" s="224" t="s">
        <v>830</v>
      </c>
      <c r="H43" s="226" t="s">
        <v>831</v>
      </c>
      <c r="I43" s="58" t="s">
        <v>832</v>
      </c>
      <c r="J43" s="42" t="s">
        <v>29</v>
      </c>
      <c r="K43" s="60"/>
      <c r="L43" s="50" t="s">
        <v>143</v>
      </c>
      <c r="M43" s="61"/>
      <c r="N43" s="62"/>
      <c r="O43" s="51"/>
      <c r="P43" s="52"/>
      <c r="Q43" s="53"/>
      <c r="R43" s="63"/>
      <c r="S43" s="45" t="s">
        <v>138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2" t="s">
        <v>39</v>
      </c>
      <c r="B44" s="42" t="s">
        <v>40</v>
      </c>
      <c r="C44" s="43"/>
      <c r="D44" s="109"/>
      <c r="E44" s="45" t="s">
        <v>103</v>
      </c>
      <c r="F44" s="42" t="s">
        <v>833</v>
      </c>
      <c r="G44" s="224" t="s">
        <v>834</v>
      </c>
      <c r="H44" s="226" t="s">
        <v>834</v>
      </c>
      <c r="I44" s="58" t="s">
        <v>835</v>
      </c>
      <c r="J44" s="42" t="s">
        <v>46</v>
      </c>
      <c r="K44" s="49"/>
      <c r="L44" s="50">
        <v>100.0</v>
      </c>
      <c r="M44" s="61"/>
      <c r="N44" s="62"/>
      <c r="O44" s="51"/>
      <c r="P44" s="52"/>
      <c r="Q44" s="53"/>
      <c r="R44" s="63"/>
      <c r="S44" s="256">
        <v>100.0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2" t="s">
        <v>39</v>
      </c>
      <c r="B45" s="42" t="s">
        <v>40</v>
      </c>
      <c r="C45" s="43"/>
      <c r="D45" s="67" t="s">
        <v>836</v>
      </c>
      <c r="E45" s="45" t="s">
        <v>58</v>
      </c>
      <c r="F45" s="42" t="s">
        <v>49</v>
      </c>
      <c r="G45" s="260" t="s">
        <v>837</v>
      </c>
      <c r="H45" s="240" t="s">
        <v>838</v>
      </c>
      <c r="I45" s="58" t="s">
        <v>839</v>
      </c>
      <c r="J45" s="42" t="s">
        <v>46</v>
      </c>
      <c r="K45" s="49"/>
      <c r="L45" s="108"/>
      <c r="M45" s="61">
        <v>350.0</v>
      </c>
      <c r="N45" s="82"/>
      <c r="O45" s="51"/>
      <c r="P45" s="106"/>
      <c r="Q45" s="120"/>
      <c r="R45" s="85"/>
      <c r="S45" s="45">
        <v>50.0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2" t="s">
        <v>39</v>
      </c>
      <c r="B46" s="42" t="s">
        <v>40</v>
      </c>
      <c r="C46" s="66"/>
      <c r="D46" s="111"/>
      <c r="E46" s="45" t="s">
        <v>139</v>
      </c>
      <c r="F46" s="42" t="s">
        <v>49</v>
      </c>
      <c r="G46" s="224" t="s">
        <v>840</v>
      </c>
      <c r="H46" s="226" t="s">
        <v>841</v>
      </c>
      <c r="I46" s="226" t="s">
        <v>842</v>
      </c>
      <c r="J46" s="42" t="s">
        <v>29</v>
      </c>
      <c r="K46" s="49"/>
      <c r="L46" s="121"/>
      <c r="M46" s="61"/>
      <c r="N46" s="62"/>
      <c r="O46" s="51"/>
      <c r="P46" s="122">
        <v>294.0</v>
      </c>
      <c r="Q46" s="123"/>
      <c r="R46" s="63"/>
      <c r="S46" s="256">
        <v>294.0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2" t="s">
        <v>39</v>
      </c>
      <c r="B47" s="42" t="s">
        <v>40</v>
      </c>
      <c r="C47" s="43"/>
      <c r="D47" s="111"/>
      <c r="E47" s="103"/>
      <c r="F47" s="42"/>
      <c r="G47" s="224" t="s">
        <v>843</v>
      </c>
      <c r="H47" s="226"/>
      <c r="I47" s="226" t="s">
        <v>844</v>
      </c>
      <c r="J47" s="42" t="s">
        <v>69</v>
      </c>
      <c r="K47" s="49"/>
      <c r="L47" s="121"/>
      <c r="M47" s="35"/>
      <c r="N47" s="36"/>
      <c r="O47" s="51"/>
      <c r="P47" s="122"/>
      <c r="Q47" s="123"/>
      <c r="R47" s="54">
        <v>150.0</v>
      </c>
      <c r="S47" s="256">
        <v>150.0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2" t="s">
        <v>39</v>
      </c>
      <c r="B48" s="42" t="s">
        <v>40</v>
      </c>
      <c r="C48" s="43"/>
      <c r="D48" s="109" t="s">
        <v>836</v>
      </c>
      <c r="E48" s="45" t="s">
        <v>29</v>
      </c>
      <c r="F48" s="42" t="s">
        <v>49</v>
      </c>
      <c r="G48" s="224" t="s">
        <v>845</v>
      </c>
      <c r="H48" s="226" t="s">
        <v>846</v>
      </c>
      <c r="I48" s="241" t="s">
        <v>847</v>
      </c>
      <c r="J48" s="42" t="s">
        <v>30</v>
      </c>
      <c r="K48" s="60"/>
      <c r="L48" s="121"/>
      <c r="M48" s="61">
        <v>350.0</v>
      </c>
      <c r="N48" s="82"/>
      <c r="O48" s="51"/>
      <c r="P48" s="122"/>
      <c r="Q48" s="123"/>
      <c r="R48" s="85"/>
      <c r="S48" s="45">
        <v>50.0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2" t="s">
        <v>39</v>
      </c>
      <c r="B49" s="42" t="s">
        <v>40</v>
      </c>
      <c r="C49" s="43"/>
      <c r="D49" s="312" t="s">
        <v>41</v>
      </c>
      <c r="E49" s="45" t="s">
        <v>103</v>
      </c>
      <c r="F49" s="42" t="s">
        <v>49</v>
      </c>
      <c r="G49" s="259" t="s">
        <v>848</v>
      </c>
      <c r="H49" s="226"/>
      <c r="I49" s="58" t="s">
        <v>849</v>
      </c>
      <c r="J49" s="42" t="s">
        <v>46</v>
      </c>
      <c r="K49" s="60">
        <v>350.0</v>
      </c>
      <c r="L49" s="126"/>
      <c r="M49" s="81"/>
      <c r="N49" s="82"/>
      <c r="O49" s="51"/>
      <c r="P49" s="127"/>
      <c r="Q49" s="128"/>
      <c r="R49" s="85"/>
      <c r="S49" s="45">
        <v>50.0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2" t="s">
        <v>39</v>
      </c>
      <c r="B50" s="42" t="s">
        <v>40</v>
      </c>
      <c r="C50" s="43"/>
      <c r="D50" s="66"/>
      <c r="E50" s="45" t="s">
        <v>29</v>
      </c>
      <c r="F50" s="42" t="s">
        <v>49</v>
      </c>
      <c r="G50" s="224" t="s">
        <v>850</v>
      </c>
      <c r="H50" s="226" t="s">
        <v>850</v>
      </c>
      <c r="I50" s="58" t="s">
        <v>851</v>
      </c>
      <c r="J50" s="42" t="s">
        <v>30</v>
      </c>
      <c r="K50" s="49"/>
      <c r="L50" s="121">
        <v>350.0</v>
      </c>
      <c r="M50" s="61"/>
      <c r="N50" s="62"/>
      <c r="O50" s="51"/>
      <c r="P50" s="122"/>
      <c r="Q50" s="123"/>
      <c r="R50" s="63"/>
      <c r="S50" s="45">
        <v>50.0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2" t="s">
        <v>39</v>
      </c>
      <c r="B51" s="42" t="s">
        <v>40</v>
      </c>
      <c r="C51" s="43"/>
      <c r="D51" s="43"/>
      <c r="E51" s="45" t="s">
        <v>90</v>
      </c>
      <c r="F51" s="42" t="s">
        <v>49</v>
      </c>
      <c r="G51" s="236" t="s">
        <v>852</v>
      </c>
      <c r="H51" s="225" t="s">
        <v>853</v>
      </c>
      <c r="I51" s="58" t="s">
        <v>854</v>
      </c>
      <c r="J51" s="42" t="s">
        <v>29</v>
      </c>
      <c r="K51" s="118"/>
      <c r="L51" s="121"/>
      <c r="M51" s="61">
        <v>350.0</v>
      </c>
      <c r="N51" s="82"/>
      <c r="O51" s="51"/>
      <c r="P51" s="122"/>
      <c r="Q51" s="123"/>
      <c r="R51" s="85"/>
      <c r="S51" s="45">
        <v>50.0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2" t="s">
        <v>39</v>
      </c>
      <c r="B52" s="42" t="s">
        <v>137</v>
      </c>
      <c r="C52" s="43"/>
      <c r="D52" s="94" t="s">
        <v>138</v>
      </c>
      <c r="E52" s="129" t="s">
        <v>80</v>
      </c>
      <c r="F52" s="42" t="s">
        <v>49</v>
      </c>
      <c r="G52" s="224" t="s">
        <v>855</v>
      </c>
      <c r="H52" s="226" t="s">
        <v>856</v>
      </c>
      <c r="I52" s="58" t="s">
        <v>832</v>
      </c>
      <c r="J52" s="42" t="s">
        <v>29</v>
      </c>
      <c r="K52" s="49"/>
      <c r="L52" s="121" t="s">
        <v>143</v>
      </c>
      <c r="M52" s="61"/>
      <c r="N52" s="62"/>
      <c r="O52" s="51"/>
      <c r="P52" s="122"/>
      <c r="Q52" s="123"/>
      <c r="R52" s="63"/>
      <c r="S52" s="55" t="s">
        <v>138</v>
      </c>
      <c r="T52" s="7"/>
      <c r="U52" s="7"/>
      <c r="V52" s="7"/>
      <c r="W52" s="7"/>
      <c r="X52" s="7"/>
      <c r="Y52" s="7"/>
      <c r="Z52" s="7"/>
      <c r="AA52" s="7"/>
      <c r="AB52" s="7"/>
    </row>
    <row r="53">
      <c r="A53" s="42" t="s">
        <v>39</v>
      </c>
      <c r="B53" s="42" t="s">
        <v>40</v>
      </c>
      <c r="C53" s="43"/>
      <c r="D53" s="43"/>
      <c r="E53" s="129" t="s">
        <v>103</v>
      </c>
      <c r="F53" s="42" t="s">
        <v>49</v>
      </c>
      <c r="G53" s="262" t="s">
        <v>857</v>
      </c>
      <c r="H53" s="242" t="s">
        <v>858</v>
      </c>
      <c r="I53" s="58" t="s">
        <v>859</v>
      </c>
      <c r="J53" s="42" t="s">
        <v>46</v>
      </c>
      <c r="K53" s="49"/>
      <c r="L53" s="121"/>
      <c r="M53" s="61"/>
      <c r="N53" s="62">
        <v>450.0</v>
      </c>
      <c r="O53" s="51"/>
      <c r="P53" s="122"/>
      <c r="Q53" s="123"/>
      <c r="R53" s="63"/>
      <c r="S53" s="45">
        <v>150.0</v>
      </c>
      <c r="T53" s="7"/>
      <c r="U53" s="7"/>
      <c r="V53" s="7"/>
      <c r="W53" s="7"/>
      <c r="X53" s="7"/>
      <c r="Y53" s="7"/>
      <c r="Z53" s="7"/>
      <c r="AA53" s="7"/>
      <c r="AB53" s="7"/>
    </row>
    <row r="54">
      <c r="A54" s="42" t="s">
        <v>39</v>
      </c>
      <c r="B54" s="42" t="s">
        <v>137</v>
      </c>
      <c r="C54" s="43"/>
      <c r="D54" s="94" t="s">
        <v>138</v>
      </c>
      <c r="E54" s="129" t="s">
        <v>80</v>
      </c>
      <c r="F54" s="42" t="s">
        <v>49</v>
      </c>
      <c r="G54" s="224" t="s">
        <v>860</v>
      </c>
      <c r="H54" s="226" t="s">
        <v>856</v>
      </c>
      <c r="I54" s="58" t="s">
        <v>832</v>
      </c>
      <c r="J54" s="42" t="s">
        <v>29</v>
      </c>
      <c r="K54" s="131"/>
      <c r="L54" s="121" t="s">
        <v>143</v>
      </c>
      <c r="M54" s="113"/>
      <c r="N54" s="114"/>
      <c r="O54" s="51"/>
      <c r="P54" s="122"/>
      <c r="Q54" s="123"/>
      <c r="R54" s="115"/>
      <c r="S54" s="45" t="s">
        <v>138</v>
      </c>
      <c r="T54" s="7"/>
      <c r="U54" s="7"/>
      <c r="V54" s="7"/>
      <c r="W54" s="7"/>
      <c r="X54" s="7"/>
      <c r="Y54" s="7"/>
      <c r="Z54" s="7"/>
      <c r="AA54" s="7"/>
      <c r="AB54" s="7"/>
    </row>
    <row r="55">
      <c r="A55" s="42" t="s">
        <v>39</v>
      </c>
      <c r="B55" s="42" t="s">
        <v>137</v>
      </c>
      <c r="C55" s="43"/>
      <c r="D55" s="94" t="s">
        <v>138</v>
      </c>
      <c r="E55" s="129" t="s">
        <v>80</v>
      </c>
      <c r="F55" s="42" t="s">
        <v>49</v>
      </c>
      <c r="G55" s="224" t="s">
        <v>861</v>
      </c>
      <c r="H55" s="226" t="s">
        <v>856</v>
      </c>
      <c r="I55" s="58" t="s">
        <v>832</v>
      </c>
      <c r="J55" s="42" t="s">
        <v>29</v>
      </c>
      <c r="K55" s="132"/>
      <c r="L55" s="121" t="s">
        <v>143</v>
      </c>
      <c r="M55" s="113"/>
      <c r="N55" s="114"/>
      <c r="O55" s="51"/>
      <c r="P55" s="122"/>
      <c r="Q55" s="123"/>
      <c r="R55" s="115"/>
      <c r="S55" s="45" t="s">
        <v>138</v>
      </c>
      <c r="T55" s="7"/>
      <c r="U55" s="7"/>
      <c r="V55" s="7"/>
      <c r="W55" s="7"/>
      <c r="X55" s="7"/>
      <c r="Y55" s="7"/>
      <c r="Z55" s="7"/>
      <c r="AA55" s="7"/>
      <c r="AB55" s="7"/>
    </row>
    <row r="56">
      <c r="A56" s="42" t="s">
        <v>39</v>
      </c>
      <c r="B56" s="42" t="s">
        <v>40</v>
      </c>
      <c r="C56" s="43"/>
      <c r="D56" s="43"/>
      <c r="E56" s="129" t="s">
        <v>103</v>
      </c>
      <c r="F56" s="42" t="s">
        <v>43</v>
      </c>
      <c r="G56" s="224" t="s">
        <v>862</v>
      </c>
      <c r="H56" s="226" t="s">
        <v>863</v>
      </c>
      <c r="I56" s="58" t="s">
        <v>864</v>
      </c>
      <c r="J56" s="42" t="s">
        <v>46</v>
      </c>
      <c r="K56" s="131"/>
      <c r="L56" s="133">
        <v>350.0</v>
      </c>
      <c r="M56" s="61"/>
      <c r="N56" s="62"/>
      <c r="O56" s="51"/>
      <c r="P56" s="134"/>
      <c r="Q56" s="135"/>
      <c r="R56" s="63"/>
      <c r="S56" s="45">
        <v>50.0</v>
      </c>
      <c r="T56" s="7"/>
      <c r="U56" s="7"/>
      <c r="V56" s="7"/>
      <c r="W56" s="7"/>
      <c r="X56" s="7"/>
      <c r="Y56" s="7"/>
      <c r="Z56" s="7"/>
      <c r="AA56" s="7"/>
      <c r="AB56" s="7"/>
    </row>
    <row r="57">
      <c r="A57" s="42" t="s">
        <v>39</v>
      </c>
      <c r="B57" s="42" t="s">
        <v>40</v>
      </c>
      <c r="C57" s="43"/>
      <c r="D57" s="94" t="s">
        <v>41</v>
      </c>
      <c r="E57" s="129" t="s">
        <v>165</v>
      </c>
      <c r="F57" s="42" t="s">
        <v>49</v>
      </c>
      <c r="G57" s="224" t="s">
        <v>865</v>
      </c>
      <c r="H57" s="226" t="s">
        <v>866</v>
      </c>
      <c r="I57" s="58" t="s">
        <v>867</v>
      </c>
      <c r="J57" s="42" t="s">
        <v>30</v>
      </c>
      <c r="K57" s="131"/>
      <c r="L57" s="121"/>
      <c r="M57" s="81"/>
      <c r="N57" s="82"/>
      <c r="O57" s="51">
        <v>350.0</v>
      </c>
      <c r="P57" s="122"/>
      <c r="Q57" s="123"/>
      <c r="R57" s="85"/>
      <c r="S57" s="45">
        <v>50.0</v>
      </c>
      <c r="T57" s="7"/>
      <c r="U57" s="7"/>
      <c r="V57" s="7"/>
      <c r="W57" s="7"/>
      <c r="X57" s="7"/>
      <c r="Y57" s="7"/>
      <c r="Z57" s="7"/>
      <c r="AA57" s="7"/>
      <c r="AB57" s="7"/>
    </row>
    <row r="58">
      <c r="A58" s="42" t="s">
        <v>39</v>
      </c>
      <c r="B58" s="42" t="s">
        <v>40</v>
      </c>
      <c r="C58" s="66"/>
      <c r="D58" s="43"/>
      <c r="E58" s="22"/>
      <c r="F58" s="42" t="s">
        <v>49</v>
      </c>
      <c r="G58" s="224" t="s">
        <v>868</v>
      </c>
      <c r="H58" s="226"/>
      <c r="I58" s="58" t="s">
        <v>869</v>
      </c>
      <c r="J58" s="42" t="s">
        <v>30</v>
      </c>
      <c r="K58" s="131">
        <v>100.0</v>
      </c>
      <c r="L58" s="121"/>
      <c r="M58" s="81"/>
      <c r="N58" s="82"/>
      <c r="O58" s="51"/>
      <c r="P58" s="122"/>
      <c r="Q58" s="123"/>
      <c r="R58" s="85"/>
      <c r="S58" s="256">
        <v>100.0</v>
      </c>
      <c r="T58" s="7"/>
      <c r="U58" s="7"/>
      <c r="V58" s="7"/>
      <c r="W58" s="7"/>
      <c r="X58" s="7"/>
      <c r="Y58" s="7"/>
      <c r="Z58" s="7"/>
      <c r="AA58" s="7"/>
      <c r="AB58" s="7"/>
    </row>
    <row r="59">
      <c r="A59" s="42" t="s">
        <v>39</v>
      </c>
      <c r="B59" s="42" t="s">
        <v>40</v>
      </c>
      <c r="C59" s="43"/>
      <c r="D59" s="43"/>
      <c r="E59" s="129" t="s">
        <v>80</v>
      </c>
      <c r="F59" s="42" t="s">
        <v>49</v>
      </c>
      <c r="G59" s="224" t="s">
        <v>870</v>
      </c>
      <c r="H59" s="226"/>
      <c r="I59" s="58" t="s">
        <v>871</v>
      </c>
      <c r="J59" s="42" t="s">
        <v>29</v>
      </c>
      <c r="K59" s="131">
        <v>350.0</v>
      </c>
      <c r="L59" s="121"/>
      <c r="M59" s="81"/>
      <c r="N59" s="82"/>
      <c r="O59" s="51"/>
      <c r="P59" s="122"/>
      <c r="Q59" s="123"/>
      <c r="R59" s="85"/>
      <c r="S59" s="45">
        <v>50.0</v>
      </c>
      <c r="T59" s="7"/>
      <c r="U59" s="7"/>
      <c r="V59" s="7"/>
      <c r="W59" s="7"/>
      <c r="X59" s="7"/>
      <c r="Y59" s="7"/>
      <c r="Z59" s="7"/>
      <c r="AA59" s="7"/>
      <c r="AB59" s="7"/>
    </row>
    <row r="60">
      <c r="A60" s="42" t="s">
        <v>39</v>
      </c>
      <c r="B60" s="42" t="s">
        <v>40</v>
      </c>
      <c r="C60" s="43"/>
      <c r="D60" s="43"/>
      <c r="E60" s="129" t="s">
        <v>103</v>
      </c>
      <c r="F60" s="42" t="s">
        <v>49</v>
      </c>
      <c r="G60" s="224" t="s">
        <v>872</v>
      </c>
      <c r="H60" s="226" t="s">
        <v>873</v>
      </c>
      <c r="I60" s="58" t="s">
        <v>874</v>
      </c>
      <c r="J60" s="42" t="s">
        <v>46</v>
      </c>
      <c r="K60" s="131"/>
      <c r="L60" s="121"/>
      <c r="M60" s="81"/>
      <c r="N60" s="82"/>
      <c r="O60" s="51">
        <v>294.0</v>
      </c>
      <c r="P60" s="122"/>
      <c r="Q60" s="123"/>
      <c r="R60" s="85"/>
      <c r="S60" s="45">
        <v>50.0</v>
      </c>
      <c r="T60" s="7"/>
      <c r="U60" s="7"/>
      <c r="V60" s="7"/>
      <c r="W60" s="7"/>
      <c r="X60" s="7"/>
      <c r="Y60" s="7"/>
      <c r="Z60" s="7"/>
      <c r="AA60" s="7"/>
      <c r="AB60" s="7"/>
    </row>
    <row r="61">
      <c r="A61" s="42" t="s">
        <v>39</v>
      </c>
      <c r="B61" s="42" t="s">
        <v>40</v>
      </c>
      <c r="C61" s="43"/>
      <c r="D61" s="94" t="s">
        <v>41</v>
      </c>
      <c r="E61" s="129" t="s">
        <v>90</v>
      </c>
      <c r="F61" s="42" t="s">
        <v>49</v>
      </c>
      <c r="G61" s="224" t="s">
        <v>875</v>
      </c>
      <c r="H61" s="226" t="s">
        <v>876</v>
      </c>
      <c r="I61" s="58" t="s">
        <v>877</v>
      </c>
      <c r="J61" s="42" t="s">
        <v>29</v>
      </c>
      <c r="K61" s="131"/>
      <c r="L61" s="126"/>
      <c r="M61" s="61"/>
      <c r="N61" s="62"/>
      <c r="O61" s="51">
        <v>294.0</v>
      </c>
      <c r="P61" s="127"/>
      <c r="Q61" s="128"/>
      <c r="R61" s="63"/>
      <c r="S61" s="45">
        <v>50.0</v>
      </c>
      <c r="T61" s="7"/>
      <c r="U61" s="7"/>
      <c r="V61" s="7"/>
      <c r="W61" s="7"/>
      <c r="X61" s="7"/>
      <c r="Y61" s="7"/>
      <c r="Z61" s="7"/>
      <c r="AA61" s="7"/>
      <c r="AB61" s="7"/>
    </row>
    <row r="62">
      <c r="A62" s="42" t="s">
        <v>39</v>
      </c>
      <c r="B62" s="42" t="s">
        <v>40</v>
      </c>
      <c r="C62" s="43"/>
      <c r="D62" s="43"/>
      <c r="E62" s="129" t="s">
        <v>165</v>
      </c>
      <c r="F62" s="42" t="s">
        <v>49</v>
      </c>
      <c r="G62" s="224" t="s">
        <v>878</v>
      </c>
      <c r="H62" s="226" t="s">
        <v>879</v>
      </c>
      <c r="I62" s="58" t="s">
        <v>880</v>
      </c>
      <c r="J62" s="42" t="s">
        <v>30</v>
      </c>
      <c r="K62" s="131"/>
      <c r="L62" s="126"/>
      <c r="M62" s="81"/>
      <c r="N62" s="82"/>
      <c r="O62" s="51">
        <v>294.0</v>
      </c>
      <c r="P62" s="127"/>
      <c r="Q62" s="128"/>
      <c r="R62" s="85"/>
      <c r="S62" s="45">
        <v>50.0</v>
      </c>
      <c r="T62" s="7"/>
      <c r="U62" s="7"/>
      <c r="V62" s="7"/>
      <c r="W62" s="7"/>
      <c r="X62" s="7"/>
      <c r="Y62" s="7"/>
      <c r="Z62" s="7"/>
      <c r="AA62" s="7"/>
      <c r="AB62" s="7"/>
    </row>
    <row r="63">
      <c r="A63" s="42" t="s">
        <v>39</v>
      </c>
      <c r="B63" s="42" t="s">
        <v>40</v>
      </c>
      <c r="C63" s="43"/>
      <c r="D63" s="94" t="s">
        <v>881</v>
      </c>
      <c r="E63" s="129" t="s">
        <v>165</v>
      </c>
      <c r="F63" s="42" t="s">
        <v>49</v>
      </c>
      <c r="G63" s="224" t="s">
        <v>882</v>
      </c>
      <c r="H63" s="226" t="s">
        <v>622</v>
      </c>
      <c r="I63" s="58" t="s">
        <v>883</v>
      </c>
      <c r="J63" s="42" t="s">
        <v>30</v>
      </c>
      <c r="K63" s="132"/>
      <c r="L63" s="121"/>
      <c r="M63" s="61"/>
      <c r="N63" s="62"/>
      <c r="O63" s="51">
        <v>350.0</v>
      </c>
      <c r="P63" s="122"/>
      <c r="Q63" s="123"/>
      <c r="R63" s="63"/>
      <c r="S63" s="45">
        <v>50.0</v>
      </c>
      <c r="T63" s="7"/>
      <c r="U63" s="7"/>
      <c r="V63" s="7"/>
      <c r="W63" s="7"/>
      <c r="X63" s="7"/>
      <c r="Y63" s="7"/>
      <c r="Z63" s="7"/>
      <c r="AA63" s="7"/>
      <c r="AB63" s="7"/>
    </row>
    <row r="64">
      <c r="A64" s="42" t="s">
        <v>39</v>
      </c>
      <c r="B64" s="42" t="s">
        <v>40</v>
      </c>
      <c r="C64" s="43"/>
      <c r="D64" s="43"/>
      <c r="E64" s="129" t="s">
        <v>29</v>
      </c>
      <c r="F64" s="42" t="s">
        <v>49</v>
      </c>
      <c r="G64" s="224" t="s">
        <v>884</v>
      </c>
      <c r="H64" s="226"/>
      <c r="I64" s="58" t="s">
        <v>885</v>
      </c>
      <c r="J64" s="42" t="s">
        <v>30</v>
      </c>
      <c r="K64" s="131">
        <v>350.0</v>
      </c>
      <c r="L64" s="126"/>
      <c r="M64" s="81"/>
      <c r="N64" s="82"/>
      <c r="O64" s="51"/>
      <c r="P64" s="127"/>
      <c r="Q64" s="128"/>
      <c r="R64" s="85"/>
      <c r="S64" s="45">
        <v>50.0</v>
      </c>
      <c r="T64" s="7"/>
      <c r="U64" s="7"/>
      <c r="V64" s="7"/>
      <c r="W64" s="7"/>
      <c r="X64" s="7"/>
      <c r="Y64" s="7"/>
      <c r="Z64" s="7"/>
      <c r="AA64" s="7"/>
      <c r="AB64" s="7"/>
    </row>
    <row r="65">
      <c r="A65" s="42" t="s">
        <v>39</v>
      </c>
      <c r="B65" s="42" t="s">
        <v>40</v>
      </c>
      <c r="C65" s="43"/>
      <c r="D65" s="43"/>
      <c r="E65" s="22"/>
      <c r="F65" s="42" t="s">
        <v>49</v>
      </c>
      <c r="G65" s="58" t="s">
        <v>886</v>
      </c>
      <c r="H65" s="226" t="s">
        <v>55</v>
      </c>
      <c r="I65" s="58" t="s">
        <v>887</v>
      </c>
      <c r="J65" s="105"/>
      <c r="K65" s="131"/>
      <c r="L65" s="126"/>
      <c r="M65" s="81"/>
      <c r="N65" s="82"/>
      <c r="O65" s="51">
        <v>350.0</v>
      </c>
      <c r="P65" s="127"/>
      <c r="Q65" s="128"/>
      <c r="R65" s="85"/>
      <c r="S65" s="45">
        <v>50.0</v>
      </c>
      <c r="T65" s="7"/>
      <c r="U65" s="7"/>
      <c r="V65" s="7"/>
      <c r="W65" s="7"/>
      <c r="X65" s="7"/>
      <c r="Y65" s="7"/>
      <c r="Z65" s="7"/>
      <c r="AA65" s="7"/>
      <c r="AB65" s="7"/>
    </row>
    <row r="66">
      <c r="A66" s="42"/>
      <c r="B66" s="42"/>
      <c r="C66" s="43"/>
      <c r="D66" s="43"/>
      <c r="E66" s="137"/>
      <c r="F66" s="42"/>
      <c r="G66" s="58"/>
      <c r="H66" s="226"/>
      <c r="I66" s="58"/>
      <c r="J66" s="105"/>
      <c r="K66" s="138"/>
      <c r="L66" s="121"/>
      <c r="M66" s="61"/>
      <c r="N66" s="62"/>
      <c r="O66" s="51"/>
      <c r="P66" s="122"/>
      <c r="Q66" s="123"/>
      <c r="R66" s="63"/>
      <c r="S66" s="45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2"/>
      <c r="B67" s="42"/>
      <c r="C67" s="43"/>
      <c r="D67" s="43"/>
      <c r="E67" s="137"/>
      <c r="F67" s="42"/>
      <c r="G67" s="58"/>
      <c r="H67" s="226"/>
      <c r="I67" s="58"/>
      <c r="J67" s="105"/>
      <c r="K67" s="139"/>
      <c r="L67" s="126"/>
      <c r="M67" s="81"/>
      <c r="N67" s="82"/>
      <c r="O67" s="51"/>
      <c r="P67" s="127"/>
      <c r="Q67" s="128"/>
      <c r="R67" s="85"/>
      <c r="S67" s="45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2"/>
      <c r="B68" s="42"/>
      <c r="C68" s="43"/>
      <c r="D68" s="43"/>
      <c r="E68" s="137"/>
      <c r="F68" s="42"/>
      <c r="G68" s="58"/>
      <c r="H68" s="226"/>
      <c r="I68" s="58"/>
      <c r="J68" s="105"/>
      <c r="K68" s="131"/>
      <c r="L68" s="140"/>
      <c r="M68" s="81"/>
      <c r="N68" s="82"/>
      <c r="O68" s="51"/>
      <c r="P68" s="141"/>
      <c r="Q68" s="142"/>
      <c r="R68" s="85"/>
      <c r="S68" s="55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2"/>
      <c r="B69" s="42"/>
      <c r="C69" s="43"/>
      <c r="D69" s="43"/>
      <c r="E69" s="137"/>
      <c r="F69" s="42"/>
      <c r="G69" s="58"/>
      <c r="H69" s="226"/>
      <c r="I69" s="58"/>
      <c r="J69" s="105"/>
      <c r="K69" s="138"/>
      <c r="L69" s="126"/>
      <c r="M69" s="81"/>
      <c r="N69" s="82"/>
      <c r="O69" s="51"/>
      <c r="P69" s="127"/>
      <c r="Q69" s="128"/>
      <c r="R69" s="85"/>
      <c r="S69" s="45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2"/>
      <c r="B70" s="42"/>
      <c r="C70" s="143"/>
      <c r="D70" s="96"/>
      <c r="E70" s="137"/>
      <c r="F70" s="42"/>
      <c r="G70" s="58"/>
      <c r="H70" s="226"/>
      <c r="I70" s="58"/>
      <c r="J70" s="105"/>
      <c r="K70" s="144"/>
      <c r="L70" s="145"/>
      <c r="M70" s="81"/>
      <c r="N70" s="82"/>
      <c r="O70" s="51"/>
      <c r="P70" s="146"/>
      <c r="Q70" s="147"/>
      <c r="R70" s="85"/>
      <c r="S70" s="45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2"/>
      <c r="B71" s="42"/>
      <c r="C71" s="143"/>
      <c r="D71" s="43"/>
      <c r="E71" s="137"/>
      <c r="F71" s="42"/>
      <c r="G71" s="58"/>
      <c r="H71" s="226"/>
      <c r="I71" s="58"/>
      <c r="J71" s="105"/>
      <c r="K71" s="148"/>
      <c r="L71" s="145"/>
      <c r="M71" s="113"/>
      <c r="N71" s="114"/>
      <c r="O71" s="51"/>
      <c r="P71" s="146"/>
      <c r="Q71" s="147"/>
      <c r="R71" s="115"/>
      <c r="S71" s="136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2"/>
      <c r="B72" s="42"/>
      <c r="C72" s="143"/>
      <c r="D72" s="76"/>
      <c r="E72" s="137"/>
      <c r="F72" s="42"/>
      <c r="G72" s="58"/>
      <c r="H72" s="226"/>
      <c r="I72" s="226"/>
      <c r="J72" s="105"/>
      <c r="K72" s="144"/>
      <c r="L72" s="149"/>
      <c r="M72" s="81"/>
      <c r="N72" s="82"/>
      <c r="O72" s="51"/>
      <c r="P72" s="150"/>
      <c r="Q72" s="151"/>
      <c r="R72" s="85"/>
      <c r="S72" s="136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2"/>
      <c r="B73" s="42"/>
      <c r="C73" s="143"/>
      <c r="D73" s="43"/>
      <c r="E73" s="137"/>
      <c r="F73" s="42"/>
      <c r="G73" s="58"/>
      <c r="H73" s="226"/>
      <c r="I73" s="226"/>
      <c r="J73" s="105"/>
      <c r="K73" s="144"/>
      <c r="L73" s="145"/>
      <c r="M73" s="81"/>
      <c r="N73" s="82"/>
      <c r="O73" s="51"/>
      <c r="P73" s="146"/>
      <c r="Q73" s="147"/>
      <c r="R73" s="85"/>
      <c r="S73" s="136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2"/>
      <c r="B74" s="42"/>
      <c r="C74" s="143"/>
      <c r="D74" s="43"/>
      <c r="E74" s="137"/>
      <c r="F74" s="42"/>
      <c r="G74" s="58"/>
      <c r="H74" s="226"/>
      <c r="I74" s="226"/>
      <c r="J74" s="105"/>
      <c r="K74" s="148"/>
      <c r="L74" s="145"/>
      <c r="M74" s="81"/>
      <c r="N74" s="82"/>
      <c r="O74" s="51"/>
      <c r="P74" s="146"/>
      <c r="Q74" s="147"/>
      <c r="R74" s="85"/>
      <c r="S74" s="136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2"/>
      <c r="B75" s="42"/>
      <c r="C75" s="143"/>
      <c r="D75" s="43"/>
      <c r="E75" s="22"/>
      <c r="F75" s="42"/>
      <c r="G75" s="58"/>
      <c r="H75" s="226"/>
      <c r="I75" s="226"/>
      <c r="J75" s="105"/>
      <c r="K75" s="148"/>
      <c r="L75" s="145"/>
      <c r="M75" s="81"/>
      <c r="N75" s="82"/>
      <c r="O75" s="51"/>
      <c r="P75" s="146"/>
      <c r="Q75" s="147"/>
      <c r="R75" s="85"/>
      <c r="S75" s="152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2"/>
      <c r="B76" s="42"/>
      <c r="C76" s="143"/>
      <c r="D76" s="43"/>
      <c r="E76" s="22"/>
      <c r="F76" s="42"/>
      <c r="G76" s="58"/>
      <c r="H76" s="226"/>
      <c r="I76" s="226"/>
      <c r="J76" s="105"/>
      <c r="K76" s="148"/>
      <c r="L76" s="145"/>
      <c r="M76" s="81"/>
      <c r="N76" s="82"/>
      <c r="O76" s="51"/>
      <c r="P76" s="146"/>
      <c r="Q76" s="147"/>
      <c r="R76" s="85"/>
      <c r="S76" s="136"/>
      <c r="T76" s="7"/>
      <c r="U76" s="7"/>
      <c r="V76" s="7"/>
      <c r="W76" s="7"/>
      <c r="X76" s="7"/>
      <c r="Y76" s="7"/>
      <c r="Z76" s="7"/>
      <c r="AA76" s="7"/>
      <c r="AB76" s="7"/>
    </row>
    <row r="77">
      <c r="A77" s="105"/>
      <c r="B77" s="42"/>
      <c r="C77" s="143"/>
      <c r="D77" s="43"/>
      <c r="E77" s="22"/>
      <c r="F77" s="42"/>
      <c r="G77" s="153"/>
      <c r="H77" s="243"/>
      <c r="I77" s="243"/>
      <c r="J77" s="105"/>
      <c r="K77" s="144"/>
      <c r="L77" s="145"/>
      <c r="M77" s="81"/>
      <c r="N77" s="82"/>
      <c r="O77" s="51"/>
      <c r="P77" s="146"/>
      <c r="Q77" s="147"/>
      <c r="R77" s="85"/>
      <c r="S77" s="154"/>
      <c r="T77" s="7"/>
      <c r="U77" s="7"/>
      <c r="V77" s="7"/>
      <c r="W77" s="7"/>
      <c r="X77" s="7"/>
      <c r="Y77" s="7"/>
      <c r="Z77" s="7"/>
      <c r="AA77" s="7"/>
      <c r="AB77" s="7"/>
    </row>
    <row r="78">
      <c r="A78" s="105"/>
      <c r="B78" s="42"/>
      <c r="C78" s="143"/>
      <c r="D78" s="43"/>
      <c r="E78" s="22"/>
      <c r="F78" s="42"/>
      <c r="G78" s="153"/>
      <c r="H78" s="243"/>
      <c r="I78" s="243"/>
      <c r="J78" s="105"/>
      <c r="K78" s="144"/>
      <c r="L78" s="145"/>
      <c r="M78" s="81"/>
      <c r="N78" s="82"/>
      <c r="O78" s="51"/>
      <c r="P78" s="146"/>
      <c r="Q78" s="147"/>
      <c r="R78" s="85"/>
      <c r="S78" s="155"/>
      <c r="T78" s="7"/>
      <c r="U78" s="7"/>
      <c r="V78" s="7"/>
      <c r="W78" s="7"/>
      <c r="X78" s="7"/>
      <c r="Y78" s="7"/>
      <c r="Z78" s="7"/>
      <c r="AA78" s="7"/>
      <c r="AB78" s="7"/>
    </row>
    <row r="79">
      <c r="A79" s="105"/>
      <c r="B79" s="42"/>
      <c r="C79" s="143"/>
      <c r="D79" s="43"/>
      <c r="E79" s="22"/>
      <c r="F79" s="42"/>
      <c r="G79" s="153"/>
      <c r="H79" s="243"/>
      <c r="I79" s="243"/>
      <c r="J79" s="105"/>
      <c r="K79" s="144"/>
      <c r="L79" s="145"/>
      <c r="M79" s="81"/>
      <c r="N79" s="82"/>
      <c r="O79" s="51"/>
      <c r="P79" s="146"/>
      <c r="Q79" s="147"/>
      <c r="R79" s="85"/>
      <c r="S79" s="155"/>
      <c r="T79" s="7"/>
      <c r="U79" s="7"/>
      <c r="V79" s="7"/>
      <c r="W79" s="7"/>
      <c r="X79" s="7"/>
      <c r="Y79" s="7"/>
      <c r="Z79" s="7"/>
      <c r="AA79" s="7"/>
      <c r="AB79" s="7"/>
    </row>
    <row r="80">
      <c r="A80" s="105"/>
      <c r="B80" s="42"/>
      <c r="C80" s="143"/>
      <c r="D80" s="43"/>
      <c r="E80" s="22"/>
      <c r="F80" s="42"/>
      <c r="G80" s="153"/>
      <c r="H80" s="243"/>
      <c r="I80" s="243"/>
      <c r="J80" s="105"/>
      <c r="K80" s="156"/>
      <c r="L80" s="157"/>
      <c r="M80" s="158"/>
      <c r="N80" s="159"/>
      <c r="O80" s="51"/>
      <c r="P80" s="160"/>
      <c r="Q80" s="161"/>
      <c r="R80" s="162"/>
      <c r="S80" s="155"/>
      <c r="T80" s="7"/>
      <c r="U80" s="7"/>
      <c r="V80" s="7"/>
      <c r="W80" s="7"/>
      <c r="X80" s="7"/>
      <c r="Y80" s="7"/>
      <c r="Z80" s="7"/>
      <c r="AA80" s="7"/>
      <c r="AB80" s="7"/>
    </row>
    <row r="81">
      <c r="A81" s="105"/>
      <c r="B81" s="42"/>
      <c r="C81" s="143"/>
      <c r="D81" s="43"/>
      <c r="E81" s="22"/>
      <c r="F81" s="42"/>
      <c r="G81" s="153"/>
      <c r="H81" s="243"/>
      <c r="I81" s="243"/>
      <c r="J81" s="105"/>
      <c r="K81" s="156"/>
      <c r="L81" s="157"/>
      <c r="M81" s="158"/>
      <c r="N81" s="159"/>
      <c r="O81" s="51"/>
      <c r="P81" s="160"/>
      <c r="Q81" s="161"/>
      <c r="R81" s="162"/>
      <c r="S81" s="155"/>
      <c r="T81" s="7"/>
      <c r="U81" s="7"/>
      <c r="V81" s="7"/>
      <c r="W81" s="7"/>
      <c r="X81" s="7"/>
      <c r="Y81" s="7"/>
      <c r="Z81" s="7"/>
      <c r="AA81" s="7"/>
      <c r="AB81" s="7"/>
    </row>
    <row r="82">
      <c r="A82" s="105"/>
      <c r="B82" s="42"/>
      <c r="C82" s="143"/>
      <c r="D82" s="43"/>
      <c r="E82" s="22"/>
      <c r="F82" s="42"/>
      <c r="G82" s="153"/>
      <c r="H82" s="243"/>
      <c r="I82" s="243"/>
      <c r="J82" s="105"/>
      <c r="K82" s="156"/>
      <c r="L82" s="157"/>
      <c r="M82" s="158"/>
      <c r="N82" s="159"/>
      <c r="O82" s="51"/>
      <c r="P82" s="160"/>
      <c r="Q82" s="161"/>
      <c r="R82" s="162"/>
      <c r="S82" s="155"/>
      <c r="T82" s="7"/>
      <c r="U82" s="7"/>
      <c r="V82" s="7"/>
      <c r="W82" s="7"/>
      <c r="X82" s="7"/>
      <c r="Y82" s="7"/>
      <c r="Z82" s="7"/>
      <c r="AA82" s="7"/>
      <c r="AB82" s="7"/>
    </row>
    <row r="83">
      <c r="A83" s="105"/>
      <c r="B83" s="42"/>
      <c r="C83" s="143"/>
      <c r="D83" s="43"/>
      <c r="E83" s="22"/>
      <c r="F83" s="42"/>
      <c r="G83" s="153"/>
      <c r="H83" s="243"/>
      <c r="I83" s="243"/>
      <c r="J83" s="105"/>
      <c r="K83" s="163"/>
      <c r="L83" s="164"/>
      <c r="M83" s="165"/>
      <c r="N83" s="166"/>
      <c r="O83" s="51"/>
      <c r="P83" s="167"/>
      <c r="Q83" s="168"/>
      <c r="R83" s="169"/>
      <c r="S83" s="155"/>
      <c r="T83" s="7"/>
      <c r="U83" s="7"/>
      <c r="V83" s="7"/>
      <c r="W83" s="7"/>
      <c r="X83" s="7"/>
      <c r="Y83" s="7"/>
      <c r="Z83" s="7"/>
      <c r="AA83" s="7"/>
      <c r="AB83" s="7"/>
    </row>
    <row r="84">
      <c r="A84" s="105"/>
      <c r="B84" s="42"/>
      <c r="C84" s="143"/>
      <c r="D84" s="43"/>
      <c r="E84" s="137"/>
      <c r="F84" s="42"/>
      <c r="G84" s="153"/>
      <c r="H84" s="243"/>
      <c r="I84" s="243"/>
      <c r="J84" s="105"/>
      <c r="K84" s="156"/>
      <c r="L84" s="157"/>
      <c r="M84" s="170"/>
      <c r="N84" s="171"/>
      <c r="O84" s="51"/>
      <c r="P84" s="160"/>
      <c r="Q84" s="161"/>
      <c r="R84" s="172"/>
      <c r="S84" s="155"/>
      <c r="T84" s="7"/>
      <c r="U84" s="7"/>
      <c r="V84" s="7"/>
      <c r="W84" s="7"/>
      <c r="X84" s="7"/>
      <c r="Y84" s="7"/>
      <c r="Z84" s="7"/>
      <c r="AA84" s="7"/>
      <c r="AB84" s="7"/>
    </row>
    <row r="85">
      <c r="A85" s="105"/>
      <c r="B85" s="42"/>
      <c r="C85" s="143"/>
      <c r="D85" s="43"/>
      <c r="E85" s="137"/>
      <c r="F85" s="42"/>
      <c r="G85" s="153"/>
      <c r="H85" s="243"/>
      <c r="I85" s="243"/>
      <c r="J85" s="105"/>
      <c r="K85" s="156"/>
      <c r="L85" s="157"/>
      <c r="M85" s="170"/>
      <c r="N85" s="171"/>
      <c r="O85" s="51"/>
      <c r="P85" s="160"/>
      <c r="Q85" s="161"/>
      <c r="R85" s="172"/>
      <c r="S85" s="155"/>
      <c r="T85" s="7"/>
      <c r="U85" s="7"/>
      <c r="V85" s="7"/>
      <c r="W85" s="7"/>
      <c r="X85" s="7"/>
      <c r="Y85" s="7"/>
      <c r="Z85" s="7"/>
      <c r="AA85" s="7"/>
      <c r="AB85" s="7"/>
    </row>
    <row r="86">
      <c r="A86" s="105"/>
      <c r="B86" s="42"/>
      <c r="C86" s="143"/>
      <c r="D86" s="43"/>
      <c r="E86" s="137"/>
      <c r="F86" s="42"/>
      <c r="G86" s="153"/>
      <c r="H86" s="243"/>
      <c r="I86" s="243"/>
      <c r="J86" s="105"/>
      <c r="K86" s="156"/>
      <c r="L86" s="157"/>
      <c r="M86" s="170"/>
      <c r="N86" s="171"/>
      <c r="O86" s="51"/>
      <c r="P86" s="160"/>
      <c r="Q86" s="161"/>
      <c r="R86" s="172"/>
      <c r="S86" s="155"/>
      <c r="T86" s="7"/>
      <c r="U86" s="7"/>
      <c r="V86" s="7"/>
      <c r="W86" s="7"/>
      <c r="X86" s="7"/>
      <c r="Y86" s="7"/>
      <c r="Z86" s="7"/>
      <c r="AA86" s="7"/>
      <c r="AB86" s="7"/>
    </row>
    <row r="87">
      <c r="A87" s="105"/>
      <c r="B87" s="42"/>
      <c r="C87" s="143"/>
      <c r="D87" s="43"/>
      <c r="E87" s="137"/>
      <c r="F87" s="42"/>
      <c r="G87" s="153"/>
      <c r="H87" s="243"/>
      <c r="I87" s="243"/>
      <c r="J87" s="105"/>
      <c r="K87" s="156"/>
      <c r="L87" s="157"/>
      <c r="M87" s="170"/>
      <c r="N87" s="171"/>
      <c r="O87" s="51"/>
      <c r="P87" s="160"/>
      <c r="Q87" s="161"/>
      <c r="R87" s="172"/>
      <c r="S87" s="155"/>
      <c r="T87" s="7"/>
      <c r="U87" s="7"/>
      <c r="V87" s="7"/>
      <c r="W87" s="7"/>
      <c r="X87" s="7"/>
      <c r="Y87" s="7"/>
      <c r="Z87" s="7"/>
      <c r="AA87" s="7"/>
      <c r="AB87" s="7"/>
    </row>
    <row r="88">
      <c r="A88" s="105"/>
      <c r="B88" s="42"/>
      <c r="C88" s="143"/>
      <c r="D88" s="43"/>
      <c r="E88" s="137"/>
      <c r="F88" s="42"/>
      <c r="G88" s="153"/>
      <c r="H88" s="243"/>
      <c r="I88" s="243"/>
      <c r="J88" s="105"/>
      <c r="K88" s="156"/>
      <c r="L88" s="157"/>
      <c r="M88" s="170"/>
      <c r="N88" s="171"/>
      <c r="O88" s="51"/>
      <c r="P88" s="160"/>
      <c r="Q88" s="161"/>
      <c r="R88" s="172"/>
      <c r="S88" s="155"/>
      <c r="T88" s="7"/>
      <c r="U88" s="7"/>
      <c r="V88" s="7"/>
      <c r="W88" s="7"/>
      <c r="X88" s="7"/>
      <c r="Y88" s="7"/>
      <c r="Z88" s="7"/>
      <c r="AA88" s="7"/>
      <c r="AB88" s="7"/>
    </row>
    <row r="89">
      <c r="A89" s="105"/>
      <c r="B89" s="42"/>
      <c r="C89" s="143"/>
      <c r="D89" s="43"/>
      <c r="E89" s="137"/>
      <c r="F89" s="42"/>
      <c r="G89" s="153"/>
      <c r="H89" s="243"/>
      <c r="I89" s="243"/>
      <c r="J89" s="105"/>
      <c r="K89" s="156"/>
      <c r="L89" s="157"/>
      <c r="M89" s="170"/>
      <c r="N89" s="171"/>
      <c r="O89" s="51"/>
      <c r="P89" s="160"/>
      <c r="Q89" s="161"/>
      <c r="R89" s="172"/>
      <c r="S89" s="155"/>
      <c r="T89" s="7"/>
      <c r="U89" s="7"/>
      <c r="V89" s="7"/>
      <c r="W89" s="7"/>
      <c r="X89" s="7"/>
      <c r="Y89" s="7"/>
      <c r="Z89" s="7"/>
      <c r="AA89" s="7"/>
      <c r="AB89" s="7"/>
    </row>
    <row r="90">
      <c r="A90" s="105"/>
      <c r="B90" s="42"/>
      <c r="C90" s="143"/>
      <c r="D90" s="43"/>
      <c r="E90" s="137"/>
      <c r="F90" s="42"/>
      <c r="G90" s="153"/>
      <c r="H90" s="243"/>
      <c r="I90" s="243"/>
      <c r="J90" s="105"/>
      <c r="K90" s="156"/>
      <c r="L90" s="157"/>
      <c r="M90" s="170"/>
      <c r="N90" s="171"/>
      <c r="O90" s="51"/>
      <c r="P90" s="160"/>
      <c r="Q90" s="161"/>
      <c r="R90" s="172"/>
      <c r="S90" s="155"/>
      <c r="T90" s="7"/>
      <c r="U90" s="7"/>
      <c r="V90" s="7"/>
      <c r="W90" s="7"/>
      <c r="X90" s="7"/>
      <c r="Y90" s="7"/>
      <c r="Z90" s="7"/>
      <c r="AA90" s="7"/>
      <c r="AB90" s="7"/>
    </row>
    <row r="91">
      <c r="A91" s="105"/>
      <c r="B91" s="42"/>
      <c r="C91" s="143"/>
      <c r="D91" s="43"/>
      <c r="E91" s="137"/>
      <c r="F91" s="42"/>
      <c r="G91" s="153"/>
      <c r="H91" s="243"/>
      <c r="I91" s="243"/>
      <c r="J91" s="105"/>
      <c r="K91" s="156"/>
      <c r="L91" s="157"/>
      <c r="M91" s="170"/>
      <c r="N91" s="173"/>
      <c r="O91" s="51"/>
      <c r="P91" s="160"/>
      <c r="Q91" s="161"/>
      <c r="R91" s="172"/>
      <c r="S91" s="155"/>
      <c r="T91" s="7"/>
      <c r="U91" s="7"/>
      <c r="V91" s="7"/>
      <c r="W91" s="7"/>
      <c r="X91" s="7"/>
      <c r="Y91" s="7"/>
      <c r="Z91" s="7"/>
      <c r="AA91" s="7"/>
      <c r="AB91" s="7"/>
    </row>
    <row r="92">
      <c r="A92" s="4"/>
      <c r="B92" s="4"/>
      <c r="C92" s="3"/>
      <c r="D92" s="174"/>
      <c r="E92" s="175"/>
      <c r="F92" s="4"/>
      <c r="G92" s="176"/>
      <c r="H92" s="244"/>
      <c r="I92" s="245"/>
      <c r="J92" s="4"/>
      <c r="K92" s="179"/>
      <c r="L92" s="179"/>
      <c r="M92" s="179"/>
      <c r="N92" s="179"/>
      <c r="O92" s="180"/>
      <c r="P92" s="180"/>
      <c r="Q92" s="180"/>
      <c r="R92" s="181"/>
      <c r="S92" s="182">
        <f>SUM(S7:S91)</f>
        <v>4819</v>
      </c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83"/>
      <c r="E93" s="184"/>
      <c r="F93" s="2"/>
      <c r="G93" s="185"/>
      <c r="H93" s="246"/>
      <c r="I93" s="247"/>
      <c r="J93" s="2"/>
      <c r="K93" s="33" t="s">
        <v>6</v>
      </c>
      <c r="L93" s="188"/>
      <c r="M93" s="188"/>
      <c r="N93" s="188"/>
      <c r="O93" s="189"/>
      <c r="P93" s="189"/>
      <c r="Q93" s="189"/>
      <c r="R93" s="190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191"/>
      <c r="D94" s="16"/>
      <c r="E94" s="192"/>
      <c r="F94" s="193"/>
      <c r="G94" s="176"/>
      <c r="H94" s="5"/>
      <c r="I94" s="5"/>
      <c r="J94" s="2"/>
      <c r="K94" s="96">
        <f>SUM(K7:K91)</f>
        <v>4300</v>
      </c>
      <c r="L94" s="194" t="s">
        <v>22</v>
      </c>
      <c r="O94" s="195" t="s">
        <v>23</v>
      </c>
      <c r="Q94" s="196"/>
      <c r="R94" s="197" t="s">
        <v>24</v>
      </c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2"/>
      <c r="B95" s="2"/>
      <c r="C95" s="3"/>
      <c r="D95" s="16"/>
      <c r="E95" s="2"/>
      <c r="F95" s="2"/>
      <c r="G95" s="176"/>
      <c r="H95" s="5"/>
      <c r="I95" s="5"/>
      <c r="J95" s="2"/>
      <c r="K95" s="96">
        <f>SUM(K94*2%)</f>
        <v>86</v>
      </c>
      <c r="L95" s="34" t="s">
        <v>7</v>
      </c>
      <c r="M95" s="198"/>
      <c r="N95" s="198"/>
      <c r="O95" s="199"/>
      <c r="P95" s="200"/>
      <c r="Q95" s="196"/>
      <c r="R95" s="201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4"/>
      <c r="H96" s="5"/>
      <c r="I96" s="5"/>
      <c r="J96" s="2"/>
      <c r="K96" s="202"/>
      <c r="L96" s="203">
        <f>SUM(L6:L90)</f>
        <v>800</v>
      </c>
      <c r="M96" s="35" t="s">
        <v>8</v>
      </c>
      <c r="N96" s="198"/>
      <c r="O96" s="199"/>
      <c r="P96" s="199"/>
      <c r="Q96" s="199"/>
      <c r="R96" s="201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204" t="s">
        <v>25</v>
      </c>
      <c r="H97" s="205">
        <f>SUM(K94,L96,M97,N98)</f>
        <v>11620</v>
      </c>
      <c r="I97" s="5"/>
      <c r="J97" s="2"/>
      <c r="K97" s="7"/>
      <c r="L97" s="76">
        <f>SUM(L96*1%)</f>
        <v>8</v>
      </c>
      <c r="M97" s="16">
        <f>SUM(M6:M90)</f>
        <v>2800</v>
      </c>
      <c r="N97" s="36" t="s">
        <v>9</v>
      </c>
      <c r="O97" s="199"/>
      <c r="P97" s="199"/>
      <c r="Q97" s="199"/>
      <c r="R97" s="181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06"/>
      <c r="G98" s="207" t="s">
        <v>26</v>
      </c>
      <c r="H98" s="205">
        <f>SUM(O99,P102,Q103)</f>
        <v>7440</v>
      </c>
      <c r="I98" s="5"/>
      <c r="J98" s="2"/>
      <c r="K98" s="7"/>
      <c r="L98" s="17"/>
      <c r="M98" s="76">
        <f>SUM(M97*2%)</f>
        <v>56</v>
      </c>
      <c r="N98" s="16">
        <f>SUM(N6:N91)</f>
        <v>3720</v>
      </c>
      <c r="O98" s="37" t="s">
        <v>10</v>
      </c>
      <c r="P98" s="199"/>
      <c r="Q98" s="199"/>
      <c r="R98" s="208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06"/>
      <c r="G99" s="209" t="s">
        <v>27</v>
      </c>
      <c r="H99" s="205">
        <f>SUM(R104)</f>
        <v>150</v>
      </c>
      <c r="I99" s="5"/>
      <c r="J99" s="2"/>
      <c r="K99" s="7"/>
      <c r="L99" s="2"/>
      <c r="M99" s="2"/>
      <c r="N99" s="76">
        <f>SUM(N98*2%)</f>
        <v>74.4</v>
      </c>
      <c r="O99" s="16">
        <f>SUM(O6:O92)</f>
        <v>6046</v>
      </c>
      <c r="P99" s="199"/>
      <c r="Q99" s="199"/>
      <c r="R99" s="208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"/>
      <c r="G100" s="4"/>
      <c r="H100" s="5"/>
      <c r="I100" s="5"/>
      <c r="J100" s="2"/>
      <c r="K100" s="7"/>
      <c r="L100" s="2"/>
      <c r="M100" s="2"/>
      <c r="N100" s="2"/>
      <c r="O100" s="76">
        <f>SUM(O99*3%)</f>
        <v>181.38</v>
      </c>
      <c r="P100" s="199"/>
      <c r="Q100" s="199"/>
      <c r="R100" s="208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210" t="s">
        <v>28</v>
      </c>
      <c r="H101" s="253">
        <f>SUM(O11,N21,O24,M25,M29,K35,K37,O39,N40,N41,L44,M45,K49,N53,L56,O60)</f>
        <v>5358</v>
      </c>
      <c r="I101" s="313">
        <f>SUM(K35)</f>
        <v>350</v>
      </c>
      <c r="J101" s="2"/>
      <c r="K101" s="7"/>
      <c r="L101" s="2"/>
      <c r="M101" s="2"/>
      <c r="N101" s="2"/>
      <c r="O101" s="2"/>
      <c r="P101" s="38" t="s">
        <v>11</v>
      </c>
      <c r="Q101" s="199"/>
      <c r="R101" s="208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212" t="s">
        <v>29</v>
      </c>
      <c r="H102" s="248">
        <f>SUM(K9,N13,P16,O19,O20,K26,M36,P46,M51,K59,O61)</f>
        <v>3976</v>
      </c>
      <c r="I102" s="251">
        <f>SUM(P16)</f>
        <v>350</v>
      </c>
      <c r="J102" s="2"/>
      <c r="K102" s="7"/>
      <c r="L102" s="2"/>
      <c r="M102" s="2"/>
      <c r="N102" s="2"/>
      <c r="O102" s="2"/>
      <c r="P102" s="16">
        <f>SUM(P6:P90)</f>
        <v>1394</v>
      </c>
      <c r="Q102" s="39" t="s">
        <v>12</v>
      </c>
      <c r="R102" s="208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14" t="s">
        <v>30</v>
      </c>
      <c r="H103" s="253">
        <f>SUM(O7,P8,O10,N12,O17,N22,O27,O28,N31,K33,N34,M38,O42,M48,L50,O57,K58,O62,O63,K64)</f>
        <v>6632</v>
      </c>
      <c r="I103" s="251">
        <f>SUM(O7)</f>
        <v>350</v>
      </c>
      <c r="J103" s="2"/>
      <c r="K103" s="7"/>
      <c r="L103" s="2"/>
      <c r="M103" s="2"/>
      <c r="N103" s="2"/>
      <c r="O103" s="2"/>
      <c r="P103" s="76">
        <f>SUM(P102*1%)</f>
        <v>13.94</v>
      </c>
      <c r="Q103" s="16">
        <f>SUM(Q6:Q90)</f>
        <v>0</v>
      </c>
      <c r="R103" s="215" t="s">
        <v>13</v>
      </c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314" t="s">
        <v>747</v>
      </c>
      <c r="H104" s="315">
        <f>SUM(M14,P32)</f>
        <v>750</v>
      </c>
      <c r="I104" s="250">
        <v>0.0</v>
      </c>
      <c r="J104" s="2"/>
      <c r="K104" s="7"/>
      <c r="L104" s="2"/>
      <c r="M104" s="2"/>
      <c r="N104" s="2"/>
      <c r="O104" s="2"/>
      <c r="P104" s="2"/>
      <c r="Q104" s="76">
        <f>SUM(Q103*1%)</f>
        <v>0</v>
      </c>
      <c r="R104" s="96">
        <f>SUM(R7:R92)</f>
        <v>150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107"/>
      <c r="D105" s="16"/>
      <c r="E105" s="2"/>
      <c r="F105" s="2"/>
      <c r="G105" s="252" t="s">
        <v>160</v>
      </c>
      <c r="H105" s="248">
        <f>SUM(N18,K30,R47)</f>
        <v>1500</v>
      </c>
      <c r="I105" s="316">
        <v>0.0</v>
      </c>
      <c r="J105" s="2"/>
      <c r="K105" s="7"/>
      <c r="L105" s="2"/>
      <c r="M105" s="2"/>
      <c r="N105" s="2"/>
      <c r="O105" s="2"/>
      <c r="P105" s="2"/>
      <c r="Q105" s="2"/>
      <c r="R105" s="96">
        <f>SUM(R104*2%)</f>
        <v>3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317"/>
      <c r="H106" s="7"/>
      <c r="I106" s="5"/>
      <c r="J106" s="2"/>
      <c r="K106" s="7"/>
      <c r="L106" s="2"/>
      <c r="M106" s="2"/>
      <c r="N106" s="2"/>
      <c r="O106" s="2"/>
      <c r="P106" s="2"/>
      <c r="Q106" s="2"/>
      <c r="R106" s="16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318"/>
      <c r="H107" s="7"/>
      <c r="I107" s="5"/>
      <c r="J107" s="2"/>
      <c r="K107" s="7"/>
      <c r="L107" s="2"/>
      <c r="M107" s="2"/>
      <c r="N107" s="2"/>
      <c r="O107" s="2"/>
      <c r="P107" s="2"/>
      <c r="Q107" s="2"/>
      <c r="R107" s="2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4"/>
      <c r="H108" s="5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216" t="s">
        <v>31</v>
      </c>
      <c r="H109" s="217">
        <f>SUM(O7,P16,K35)</f>
        <v>1050</v>
      </c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216" t="s">
        <v>32</v>
      </c>
      <c r="H110" s="249">
        <f>SUM(S7,S15,S16,S23,S35,S65)</f>
        <v>300</v>
      </c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218" t="s">
        <v>33</v>
      </c>
      <c r="H111" s="251">
        <f>SUM(O15,O23,O65)</f>
        <v>994</v>
      </c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219"/>
      <c r="D225" s="219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19"/>
      <c r="D226" s="219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19"/>
      <c r="D227" s="219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19"/>
      <c r="D228" s="219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19"/>
      <c r="D229" s="219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19"/>
      <c r="D230" s="219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19"/>
      <c r="D231" s="219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19"/>
      <c r="D232" s="219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19"/>
      <c r="D233" s="219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19"/>
      <c r="D234" s="219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19"/>
      <c r="D235" s="219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19"/>
      <c r="D236" s="219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19"/>
      <c r="D237" s="219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19"/>
      <c r="D238" s="219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19"/>
      <c r="D239" s="219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19"/>
      <c r="D240" s="219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19"/>
      <c r="D241" s="219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19"/>
      <c r="D242" s="219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19"/>
      <c r="D243" s="219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19"/>
      <c r="D244" s="219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19"/>
      <c r="D245" s="219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19"/>
      <c r="D246" s="219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19"/>
      <c r="D247" s="219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19"/>
      <c r="D248" s="219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19"/>
      <c r="D249" s="219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19"/>
      <c r="D250" s="219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19"/>
      <c r="D251" s="219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19"/>
      <c r="D252" s="219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19"/>
      <c r="D253" s="219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19"/>
      <c r="D254" s="219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19"/>
      <c r="D255" s="219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19"/>
      <c r="D256" s="219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19"/>
      <c r="D257" s="219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19"/>
      <c r="D258" s="219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19"/>
      <c r="D259" s="219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19"/>
      <c r="D260" s="219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19"/>
      <c r="D261" s="219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19"/>
      <c r="D262" s="219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19"/>
      <c r="D263" s="219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19"/>
      <c r="D264" s="219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19"/>
      <c r="D265" s="219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19"/>
      <c r="D266" s="219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19"/>
      <c r="D267" s="219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19"/>
      <c r="D268" s="219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19"/>
      <c r="D269" s="219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19"/>
      <c r="D270" s="219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19"/>
      <c r="D271" s="219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19"/>
      <c r="D272" s="219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19"/>
      <c r="D273" s="219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19"/>
      <c r="D274" s="219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19"/>
      <c r="D275" s="219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19"/>
      <c r="D276" s="219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19"/>
      <c r="D277" s="219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19"/>
      <c r="D278" s="219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19"/>
      <c r="D279" s="219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19"/>
      <c r="D280" s="219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19"/>
      <c r="D281" s="219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19"/>
      <c r="D282" s="219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19"/>
      <c r="D283" s="219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19"/>
      <c r="D284" s="219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19"/>
      <c r="D285" s="219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19"/>
      <c r="D286" s="219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19"/>
      <c r="D287" s="219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19"/>
      <c r="D288" s="219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19"/>
      <c r="D289" s="219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19"/>
      <c r="D290" s="219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19"/>
      <c r="D291" s="219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19"/>
      <c r="D292" s="219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19"/>
      <c r="D293" s="219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19"/>
      <c r="D294" s="219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19"/>
      <c r="D295" s="219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19"/>
      <c r="D296" s="219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19"/>
      <c r="D297" s="219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19"/>
      <c r="D298" s="219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19"/>
      <c r="D299" s="219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19"/>
      <c r="D300" s="219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19"/>
      <c r="D301" s="219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19"/>
      <c r="D302" s="219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19"/>
      <c r="D303" s="219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19"/>
      <c r="D304" s="219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19"/>
      <c r="D305" s="219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19"/>
      <c r="D306" s="219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19"/>
      <c r="D307" s="219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19"/>
      <c r="D308" s="219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19"/>
      <c r="D309" s="219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19"/>
      <c r="D310" s="219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19"/>
      <c r="D311" s="219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19"/>
      <c r="D312" s="219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19"/>
      <c r="D313" s="219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19"/>
      <c r="D314" s="219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19"/>
      <c r="D315" s="219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19"/>
      <c r="D316" s="219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19"/>
      <c r="D317" s="219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19"/>
      <c r="D318" s="219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19"/>
      <c r="D319" s="219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19"/>
      <c r="D320" s="219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19"/>
      <c r="D321" s="219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19"/>
      <c r="D322" s="219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19"/>
      <c r="D323" s="219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19"/>
      <c r="D324" s="219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19"/>
      <c r="D325" s="219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19"/>
      <c r="D326" s="219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19"/>
      <c r="D327" s="219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19"/>
      <c r="D328" s="219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19"/>
      <c r="D329" s="219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19"/>
      <c r="D330" s="219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19"/>
      <c r="D331" s="219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19"/>
      <c r="D332" s="219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19"/>
      <c r="D333" s="219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19"/>
      <c r="D334" s="219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19"/>
      <c r="D335" s="219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19"/>
      <c r="D336" s="219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19"/>
      <c r="D337" s="219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19"/>
      <c r="D338" s="219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19"/>
      <c r="D339" s="219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19"/>
      <c r="D340" s="219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19"/>
      <c r="D341" s="219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19"/>
      <c r="D342" s="219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19"/>
      <c r="D343" s="219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19"/>
      <c r="D344" s="219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19"/>
      <c r="D345" s="219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19"/>
      <c r="D346" s="219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19"/>
      <c r="D347" s="219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19"/>
      <c r="D348" s="219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19"/>
      <c r="D349" s="219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19"/>
      <c r="D350" s="219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19"/>
      <c r="D351" s="219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19"/>
      <c r="D352" s="219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19"/>
      <c r="D353" s="219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19"/>
      <c r="D354" s="219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19"/>
      <c r="D355" s="219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19"/>
      <c r="D356" s="219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19"/>
      <c r="D357" s="219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19"/>
      <c r="D358" s="219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19"/>
      <c r="D359" s="219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19"/>
      <c r="D360" s="219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19"/>
      <c r="D361" s="219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19"/>
      <c r="D362" s="219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19"/>
      <c r="D363" s="219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19"/>
      <c r="D364" s="219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19"/>
      <c r="D365" s="219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19"/>
      <c r="D366" s="219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19"/>
      <c r="D367" s="219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19"/>
      <c r="D368" s="219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19"/>
      <c r="D369" s="219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19"/>
      <c r="D370" s="219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19"/>
      <c r="D371" s="219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19"/>
      <c r="D372" s="219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19"/>
      <c r="D373" s="219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19"/>
      <c r="D374" s="219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19"/>
      <c r="D375" s="219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19"/>
      <c r="D376" s="219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19"/>
      <c r="D377" s="219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19"/>
      <c r="D378" s="219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19"/>
      <c r="D379" s="219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19"/>
      <c r="D380" s="219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19"/>
      <c r="D381" s="219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19"/>
      <c r="D382" s="219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19"/>
      <c r="D383" s="219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19"/>
      <c r="D384" s="219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19"/>
      <c r="D385" s="219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19"/>
      <c r="D386" s="219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19"/>
      <c r="D387" s="219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19"/>
      <c r="D388" s="219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19"/>
      <c r="D389" s="219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19"/>
      <c r="D390" s="219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19"/>
      <c r="D391" s="219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19"/>
      <c r="D392" s="219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19"/>
      <c r="D393" s="219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19"/>
      <c r="D394" s="219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19"/>
      <c r="D395" s="219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19"/>
      <c r="D396" s="219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19"/>
      <c r="D397" s="219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19"/>
      <c r="D398" s="219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19"/>
      <c r="D399" s="219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19"/>
      <c r="D400" s="219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19"/>
      <c r="D401" s="219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19"/>
      <c r="D402" s="219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19"/>
      <c r="D403" s="219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19"/>
      <c r="D404" s="219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19"/>
      <c r="D405" s="219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19"/>
      <c r="D406" s="219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19"/>
      <c r="D407" s="219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19"/>
      <c r="D408" s="219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19"/>
      <c r="D409" s="219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19"/>
      <c r="D410" s="219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19"/>
      <c r="D411" s="219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19"/>
      <c r="D412" s="219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19"/>
      <c r="D413" s="219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19"/>
      <c r="D414" s="219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19"/>
      <c r="D415" s="219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19"/>
      <c r="D416" s="219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19"/>
      <c r="D417" s="219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19"/>
      <c r="D418" s="219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19"/>
      <c r="D419" s="219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19"/>
      <c r="D420" s="219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19"/>
      <c r="D421" s="219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19"/>
      <c r="D422" s="219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19"/>
      <c r="D423" s="219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19"/>
      <c r="D424" s="219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19"/>
      <c r="D425" s="219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19"/>
      <c r="D426" s="219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19"/>
      <c r="D427" s="219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19"/>
      <c r="D428" s="219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19"/>
      <c r="D429" s="219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19"/>
      <c r="D430" s="219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19"/>
      <c r="D431" s="219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19"/>
      <c r="D432" s="219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19"/>
      <c r="D433" s="219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19"/>
      <c r="D434" s="219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19"/>
      <c r="D435" s="219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19"/>
      <c r="D436" s="219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19"/>
      <c r="D437" s="219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19"/>
      <c r="D438" s="219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19"/>
      <c r="D439" s="219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19"/>
      <c r="D440" s="219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19"/>
      <c r="D441" s="219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19"/>
      <c r="D442" s="219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19"/>
      <c r="D443" s="219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19"/>
      <c r="D444" s="219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19"/>
      <c r="D445" s="219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19"/>
      <c r="D446" s="219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19"/>
      <c r="D447" s="219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19"/>
      <c r="D448" s="219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19"/>
      <c r="D449" s="219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19"/>
      <c r="D450" s="219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19"/>
      <c r="D451" s="219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19"/>
      <c r="D452" s="219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19"/>
      <c r="D453" s="219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19"/>
      <c r="D454" s="219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19"/>
      <c r="D455" s="219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19"/>
      <c r="D456" s="219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19"/>
      <c r="D457" s="219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19"/>
      <c r="D458" s="219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19"/>
      <c r="D459" s="219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19"/>
      <c r="D460" s="219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19"/>
      <c r="D461" s="219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19"/>
      <c r="D462" s="219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19"/>
      <c r="D463" s="219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19"/>
      <c r="D464" s="219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19"/>
      <c r="D465" s="219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19"/>
      <c r="D466" s="219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19"/>
      <c r="D467" s="219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19"/>
      <c r="D468" s="219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19"/>
      <c r="D469" s="219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19"/>
      <c r="D470" s="219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19"/>
      <c r="D471" s="219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19"/>
      <c r="D472" s="219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19"/>
      <c r="D473" s="219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19"/>
      <c r="D474" s="219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19"/>
      <c r="D475" s="219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19"/>
      <c r="D476" s="219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19"/>
      <c r="D477" s="219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19"/>
      <c r="D478" s="219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19"/>
      <c r="D479" s="219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19"/>
      <c r="D480" s="219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19"/>
      <c r="D481" s="219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19"/>
      <c r="D482" s="219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19"/>
      <c r="D483" s="219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19"/>
      <c r="D484" s="219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19"/>
      <c r="D485" s="219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19"/>
      <c r="D486" s="219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19"/>
      <c r="D487" s="219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19"/>
      <c r="D488" s="219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19"/>
      <c r="D489" s="219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19"/>
      <c r="D490" s="219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19"/>
      <c r="D491" s="219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19"/>
      <c r="D492" s="219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19"/>
      <c r="D493" s="219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19"/>
      <c r="D494" s="219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19"/>
      <c r="D495" s="219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19"/>
      <c r="D496" s="219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19"/>
      <c r="D497" s="219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19"/>
      <c r="D498" s="219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19"/>
      <c r="D499" s="219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19"/>
      <c r="D500" s="219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19"/>
      <c r="D501" s="219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19"/>
      <c r="D502" s="219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19"/>
      <c r="D503" s="219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19"/>
      <c r="D504" s="219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19"/>
      <c r="D505" s="219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19"/>
      <c r="D506" s="219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19"/>
      <c r="D507" s="219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19"/>
      <c r="D508" s="219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19"/>
      <c r="D509" s="219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19"/>
      <c r="D510" s="219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19"/>
      <c r="D511" s="219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19"/>
      <c r="D512" s="219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19"/>
      <c r="D513" s="219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19"/>
      <c r="D514" s="219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19"/>
      <c r="D515" s="219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19"/>
      <c r="D516" s="219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19"/>
      <c r="D517" s="219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19"/>
      <c r="D518" s="219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19"/>
      <c r="D519" s="219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19"/>
      <c r="D520" s="219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19"/>
      <c r="D521" s="219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19"/>
      <c r="D522" s="219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19"/>
      <c r="D523" s="219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19"/>
      <c r="D524" s="219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19"/>
      <c r="D525" s="219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19"/>
      <c r="D526" s="219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19"/>
      <c r="D527" s="219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19"/>
      <c r="D528" s="219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19"/>
      <c r="D529" s="219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19"/>
      <c r="D530" s="219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19"/>
      <c r="D531" s="219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19"/>
      <c r="D532" s="219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19"/>
      <c r="D533" s="219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19"/>
      <c r="D534" s="219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19"/>
      <c r="D535" s="219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19"/>
      <c r="D536" s="219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19"/>
      <c r="D537" s="219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19"/>
      <c r="D538" s="219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19"/>
      <c r="D539" s="219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19"/>
      <c r="D540" s="219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19"/>
      <c r="D541" s="219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19"/>
      <c r="D542" s="219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19"/>
      <c r="D543" s="219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19"/>
      <c r="D544" s="219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19"/>
      <c r="D545" s="219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19"/>
      <c r="D546" s="219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19"/>
      <c r="D547" s="219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19"/>
      <c r="D548" s="219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19"/>
      <c r="D549" s="219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19"/>
      <c r="D550" s="219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19"/>
      <c r="D551" s="219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19"/>
      <c r="D552" s="219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19"/>
      <c r="D553" s="219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19"/>
      <c r="D554" s="219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19"/>
      <c r="D555" s="219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19"/>
      <c r="D556" s="219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19"/>
      <c r="D557" s="219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19"/>
      <c r="D558" s="219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19"/>
      <c r="D559" s="219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19"/>
      <c r="D560" s="219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19"/>
      <c r="D561" s="219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19"/>
      <c r="D562" s="219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19"/>
      <c r="D563" s="219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19"/>
      <c r="D564" s="219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19"/>
      <c r="D565" s="219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19"/>
      <c r="D566" s="219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19"/>
      <c r="D567" s="219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19"/>
      <c r="D568" s="219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19"/>
      <c r="D569" s="219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19"/>
      <c r="D570" s="219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19"/>
      <c r="D571" s="219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19"/>
      <c r="D572" s="219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19"/>
      <c r="D573" s="219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19"/>
      <c r="D574" s="219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19"/>
      <c r="D575" s="219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19"/>
      <c r="D576" s="219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19"/>
      <c r="D577" s="219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19"/>
      <c r="D578" s="219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19"/>
      <c r="D579" s="219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19"/>
      <c r="D580" s="219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19"/>
      <c r="D581" s="219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19"/>
      <c r="D582" s="219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19"/>
      <c r="D583" s="219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19"/>
      <c r="D584" s="219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19"/>
      <c r="D585" s="219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19"/>
      <c r="D586" s="219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19"/>
      <c r="D587" s="219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19"/>
      <c r="D588" s="219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19"/>
      <c r="D589" s="219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19"/>
      <c r="D590" s="219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19"/>
      <c r="D591" s="219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19"/>
      <c r="D592" s="219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19"/>
      <c r="D593" s="219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19"/>
      <c r="D594" s="219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19"/>
      <c r="D595" s="219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19"/>
      <c r="D596" s="219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19"/>
      <c r="D597" s="219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19"/>
      <c r="D598" s="219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19"/>
      <c r="D599" s="219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19"/>
      <c r="D600" s="219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19"/>
      <c r="D601" s="219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19"/>
      <c r="D602" s="219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19"/>
      <c r="D603" s="219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19"/>
      <c r="D604" s="219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19"/>
      <c r="D605" s="219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19"/>
      <c r="D606" s="219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19"/>
      <c r="D607" s="219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19"/>
      <c r="D608" s="219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19"/>
      <c r="D609" s="219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19"/>
      <c r="D610" s="219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19"/>
      <c r="D611" s="219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19"/>
      <c r="D612" s="219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19"/>
      <c r="D613" s="219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19"/>
      <c r="D614" s="219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19"/>
      <c r="D615" s="219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19"/>
      <c r="D616" s="219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19"/>
      <c r="D617" s="219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19"/>
      <c r="D618" s="219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19"/>
      <c r="D619" s="219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19"/>
      <c r="D620" s="219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19"/>
      <c r="D621" s="219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19"/>
      <c r="D622" s="219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19"/>
      <c r="D623" s="219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19"/>
      <c r="D624" s="219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19"/>
      <c r="D625" s="219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19"/>
      <c r="D626" s="219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19"/>
      <c r="D627" s="219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19"/>
      <c r="D628" s="219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19"/>
      <c r="D629" s="219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19"/>
      <c r="D630" s="219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19"/>
      <c r="D631" s="219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19"/>
      <c r="D632" s="219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19"/>
      <c r="D633" s="219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19"/>
      <c r="D634" s="219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19"/>
      <c r="D635" s="219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19"/>
      <c r="D636" s="219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19"/>
      <c r="D637" s="219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19"/>
      <c r="D638" s="219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19"/>
      <c r="D639" s="219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19"/>
      <c r="D640" s="219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19"/>
      <c r="D641" s="219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19"/>
      <c r="D642" s="219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19"/>
      <c r="D643" s="219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19"/>
      <c r="D644" s="219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19"/>
      <c r="D645" s="219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19"/>
      <c r="D646" s="219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19"/>
      <c r="D647" s="219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19"/>
      <c r="D648" s="219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19"/>
      <c r="D649" s="219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19"/>
      <c r="D650" s="219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19"/>
      <c r="D651" s="219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19"/>
      <c r="D652" s="219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19"/>
      <c r="D653" s="219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19"/>
      <c r="D654" s="219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19"/>
      <c r="D655" s="219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19"/>
      <c r="D656" s="219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19"/>
      <c r="D657" s="219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19"/>
      <c r="D658" s="219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19"/>
      <c r="D659" s="219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19"/>
      <c r="D660" s="219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19"/>
      <c r="D661" s="219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19"/>
      <c r="D662" s="219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19"/>
      <c r="D663" s="219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19"/>
      <c r="D664" s="219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19"/>
      <c r="D665" s="219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19"/>
      <c r="D666" s="219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19"/>
      <c r="D667" s="219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19"/>
      <c r="D668" s="219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19"/>
      <c r="D669" s="219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19"/>
      <c r="D670" s="219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19"/>
      <c r="D671" s="219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19"/>
      <c r="D672" s="219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19"/>
      <c r="D673" s="219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19"/>
      <c r="D674" s="219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19"/>
      <c r="D675" s="219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19"/>
      <c r="D676" s="219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19"/>
      <c r="D677" s="219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19"/>
      <c r="D678" s="219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19"/>
      <c r="D679" s="219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19"/>
      <c r="D680" s="219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19"/>
      <c r="D681" s="219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19"/>
      <c r="D682" s="219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19"/>
      <c r="D683" s="219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19"/>
      <c r="D684" s="219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19"/>
      <c r="D685" s="219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19"/>
      <c r="D686" s="219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19"/>
      <c r="D687" s="219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19"/>
      <c r="D688" s="219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19"/>
      <c r="D689" s="219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19"/>
      <c r="D690" s="219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19"/>
      <c r="D691" s="219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19"/>
      <c r="D692" s="219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19"/>
      <c r="D693" s="219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19"/>
      <c r="D694" s="219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19"/>
      <c r="D695" s="219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19"/>
      <c r="D696" s="219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19"/>
      <c r="D697" s="219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19"/>
      <c r="D698" s="219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19"/>
      <c r="D699" s="219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19"/>
      <c r="D700" s="219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19"/>
      <c r="D701" s="219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19"/>
      <c r="D702" s="219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19"/>
      <c r="D703" s="219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19"/>
      <c r="D704" s="219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19"/>
      <c r="D705" s="219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19"/>
      <c r="D706" s="219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19"/>
      <c r="D707" s="219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19"/>
      <c r="D708" s="219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19"/>
      <c r="D709" s="219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19"/>
      <c r="D710" s="219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19"/>
      <c r="D711" s="219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19"/>
      <c r="D712" s="219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19"/>
      <c r="D713" s="219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19"/>
      <c r="D714" s="219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19"/>
      <c r="D715" s="219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19"/>
      <c r="D716" s="219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19"/>
      <c r="D717" s="219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19"/>
      <c r="D718" s="219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19"/>
      <c r="D719" s="219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19"/>
      <c r="D720" s="219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19"/>
      <c r="D721" s="219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19"/>
      <c r="D722" s="219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19"/>
      <c r="D723" s="219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19"/>
      <c r="D724" s="219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19"/>
      <c r="D725" s="219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19"/>
      <c r="D726" s="219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19"/>
      <c r="D727" s="219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19"/>
      <c r="D728" s="219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19"/>
      <c r="D729" s="219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19"/>
      <c r="D730" s="219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19"/>
      <c r="D731" s="219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19"/>
      <c r="D732" s="219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19"/>
      <c r="D733" s="219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19"/>
      <c r="D734" s="219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19"/>
      <c r="D735" s="219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19"/>
      <c r="D736" s="219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19"/>
      <c r="D737" s="219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19"/>
      <c r="D738" s="219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19"/>
      <c r="D739" s="219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19"/>
      <c r="D740" s="219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19"/>
      <c r="D741" s="219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19"/>
      <c r="D742" s="219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19"/>
      <c r="D743" s="219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19"/>
      <c r="D744" s="219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19"/>
      <c r="D745" s="219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19"/>
      <c r="D746" s="219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19"/>
      <c r="D747" s="219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19"/>
      <c r="D748" s="219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19"/>
      <c r="D749" s="219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19"/>
      <c r="D750" s="219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19"/>
      <c r="D751" s="219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19"/>
      <c r="D752" s="219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19"/>
      <c r="D753" s="219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19"/>
      <c r="D754" s="219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19"/>
      <c r="D755" s="219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19"/>
      <c r="D756" s="219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19"/>
      <c r="D757" s="219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19"/>
      <c r="D758" s="219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19"/>
      <c r="D759" s="219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19"/>
      <c r="D760" s="219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19"/>
      <c r="D761" s="219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19"/>
      <c r="D762" s="219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19"/>
      <c r="D763" s="219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19"/>
      <c r="D764" s="219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19"/>
      <c r="D765" s="219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19"/>
      <c r="D766" s="219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19"/>
      <c r="D767" s="219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19"/>
      <c r="D768" s="219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19"/>
      <c r="D769" s="219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19"/>
      <c r="D770" s="219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19"/>
      <c r="D771" s="219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19"/>
      <c r="D772" s="219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19"/>
      <c r="D773" s="219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19"/>
      <c r="D774" s="219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19"/>
      <c r="D775" s="219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19"/>
      <c r="D776" s="219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19"/>
      <c r="D777" s="219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19"/>
      <c r="D778" s="219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19"/>
      <c r="D779" s="219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19"/>
      <c r="D780" s="219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19"/>
      <c r="D781" s="219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19"/>
      <c r="D782" s="219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19"/>
      <c r="D783" s="219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19"/>
      <c r="D784" s="219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19"/>
      <c r="D785" s="219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19"/>
      <c r="D786" s="219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19"/>
      <c r="D787" s="219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19"/>
      <c r="D788" s="219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19"/>
      <c r="D789" s="219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19"/>
      <c r="D790" s="219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19"/>
      <c r="D791" s="219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19"/>
      <c r="D792" s="219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19"/>
      <c r="D793" s="219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19"/>
      <c r="D794" s="219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19"/>
      <c r="D795" s="219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19"/>
      <c r="D796" s="219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19"/>
      <c r="D797" s="219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19"/>
      <c r="D798" s="219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19"/>
      <c r="D799" s="219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19"/>
      <c r="D800" s="219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19"/>
      <c r="D801" s="219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19"/>
      <c r="D802" s="219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19"/>
      <c r="D803" s="219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19"/>
      <c r="D804" s="219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19"/>
      <c r="D805" s="219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19"/>
      <c r="D806" s="219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19"/>
      <c r="D807" s="219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19"/>
      <c r="D808" s="219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19"/>
      <c r="D809" s="219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19"/>
      <c r="D810" s="219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19"/>
      <c r="D811" s="219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19"/>
      <c r="D812" s="219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19"/>
      <c r="D813" s="219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19"/>
      <c r="D814" s="219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19"/>
      <c r="D815" s="219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19"/>
      <c r="D816" s="219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19"/>
      <c r="D817" s="219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19"/>
      <c r="D818" s="219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19"/>
      <c r="D819" s="219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19"/>
      <c r="D820" s="219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19"/>
      <c r="D821" s="219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19"/>
      <c r="D822" s="219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19"/>
      <c r="D823" s="219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19"/>
      <c r="D824" s="219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19"/>
      <c r="D825" s="219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19"/>
      <c r="D826" s="219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19"/>
      <c r="D827" s="219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19"/>
      <c r="D828" s="219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19"/>
      <c r="D829" s="219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19"/>
      <c r="D830" s="219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19"/>
      <c r="D831" s="219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19"/>
      <c r="D832" s="219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19"/>
      <c r="D833" s="219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19"/>
      <c r="D834" s="219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19"/>
      <c r="D835" s="219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19"/>
      <c r="D836" s="219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19"/>
      <c r="D837" s="219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19"/>
      <c r="D838" s="219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19"/>
      <c r="D839" s="219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19"/>
      <c r="D840" s="219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19"/>
      <c r="D841" s="219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19"/>
      <c r="D842" s="219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19"/>
      <c r="D843" s="219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19"/>
      <c r="D844" s="219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19"/>
      <c r="D845" s="219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19"/>
      <c r="D846" s="219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19"/>
      <c r="D847" s="219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19"/>
      <c r="D848" s="219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19"/>
      <c r="D849" s="219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19"/>
      <c r="D850" s="219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19"/>
      <c r="D851" s="219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19"/>
      <c r="D852" s="219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19"/>
      <c r="D853" s="219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19"/>
      <c r="D854" s="219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19"/>
      <c r="D855" s="219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19"/>
      <c r="D856" s="219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19"/>
      <c r="D857" s="219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19"/>
      <c r="D858" s="219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19"/>
      <c r="D859" s="219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19"/>
      <c r="D860" s="219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19"/>
      <c r="D861" s="219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19"/>
      <c r="D862" s="219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19"/>
      <c r="D863" s="219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19"/>
      <c r="D864" s="219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19"/>
      <c r="D865" s="219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19"/>
      <c r="D866" s="219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19"/>
      <c r="D867" s="219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19"/>
      <c r="D868" s="219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19"/>
      <c r="D869" s="219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19"/>
      <c r="D870" s="219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19"/>
      <c r="D871" s="219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19"/>
      <c r="D872" s="219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19"/>
      <c r="D873" s="219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19"/>
      <c r="D874" s="219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19"/>
      <c r="D875" s="219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19"/>
      <c r="D876" s="219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19"/>
      <c r="D877" s="219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19"/>
      <c r="D878" s="219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19"/>
      <c r="D879" s="219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19"/>
      <c r="D880" s="219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19"/>
      <c r="D881" s="219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19"/>
      <c r="D882" s="219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19"/>
      <c r="D883" s="219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19"/>
      <c r="D884" s="219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19"/>
      <c r="D885" s="219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19"/>
      <c r="D886" s="219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19"/>
      <c r="D887" s="219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19"/>
      <c r="D888" s="219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19"/>
      <c r="D889" s="219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19"/>
      <c r="D890" s="219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19"/>
      <c r="D891" s="219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19"/>
      <c r="D892" s="219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19"/>
      <c r="D893" s="219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19"/>
      <c r="D894" s="219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19"/>
      <c r="D895" s="219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19"/>
      <c r="D896" s="219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19"/>
      <c r="D897" s="219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19"/>
      <c r="D898" s="219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19"/>
      <c r="D899" s="219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19"/>
      <c r="D900" s="219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19"/>
      <c r="D901" s="219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19"/>
      <c r="D902" s="219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19"/>
      <c r="D903" s="219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19"/>
      <c r="D904" s="219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19"/>
      <c r="D905" s="219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19"/>
      <c r="D906" s="219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19"/>
      <c r="D907" s="219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19"/>
      <c r="D908" s="219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19"/>
      <c r="D909" s="219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19"/>
      <c r="D910" s="219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19"/>
      <c r="D911" s="219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19"/>
      <c r="D912" s="219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19"/>
      <c r="D913" s="219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19"/>
      <c r="D914" s="219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19"/>
      <c r="D915" s="219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19"/>
      <c r="D916" s="219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19"/>
      <c r="D917" s="219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19"/>
      <c r="D918" s="219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19"/>
      <c r="D919" s="219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19"/>
      <c r="D920" s="219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19"/>
      <c r="D921" s="219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19"/>
      <c r="D922" s="219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19"/>
      <c r="D923" s="219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19"/>
      <c r="D924" s="219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19"/>
      <c r="D925" s="219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19"/>
      <c r="D926" s="219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19"/>
      <c r="D927" s="219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19"/>
      <c r="D928" s="219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19"/>
      <c r="D929" s="219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19"/>
      <c r="D930" s="219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19"/>
      <c r="D931" s="219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19"/>
      <c r="D932" s="219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19"/>
      <c r="D933" s="219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19"/>
      <c r="D934" s="219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19"/>
      <c r="D935" s="219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19"/>
      <c r="D936" s="219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19"/>
      <c r="D937" s="219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19"/>
      <c r="D938" s="219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19"/>
      <c r="D939" s="219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19"/>
      <c r="D940" s="219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19"/>
      <c r="D941" s="219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19"/>
      <c r="D942" s="219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19"/>
      <c r="D943" s="219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19"/>
      <c r="D944" s="219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19"/>
      <c r="D945" s="219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19"/>
      <c r="D946" s="219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19"/>
      <c r="D947" s="219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19"/>
      <c r="D948" s="219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19"/>
      <c r="D949" s="219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19"/>
      <c r="D950" s="219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19"/>
      <c r="D951" s="219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19"/>
      <c r="D952" s="219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19"/>
      <c r="D953" s="219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19"/>
      <c r="D954" s="219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19"/>
      <c r="D955" s="219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19"/>
      <c r="D956" s="219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19"/>
      <c r="D957" s="219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19"/>
      <c r="D958" s="219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19"/>
      <c r="D959" s="219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19"/>
      <c r="D960" s="219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19"/>
      <c r="D961" s="219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19"/>
      <c r="D962" s="219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19"/>
      <c r="D963" s="219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19"/>
      <c r="D964" s="219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19"/>
      <c r="D965" s="219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19"/>
      <c r="D966" s="219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19"/>
      <c r="D967" s="219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19"/>
      <c r="D968" s="219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19"/>
      <c r="D969" s="219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19"/>
      <c r="D970" s="219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19"/>
      <c r="D971" s="219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19"/>
      <c r="D972" s="219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19"/>
      <c r="D973" s="219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19"/>
      <c r="D974" s="219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19"/>
      <c r="D975" s="219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19"/>
      <c r="D976" s="219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19"/>
      <c r="D977" s="219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19"/>
      <c r="D978" s="219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19"/>
      <c r="D979" s="219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19"/>
      <c r="D980" s="219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19"/>
      <c r="D981" s="219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19"/>
      <c r="D982" s="219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19"/>
      <c r="D983" s="219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19"/>
      <c r="D984" s="219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19"/>
      <c r="D985" s="219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19"/>
      <c r="D986" s="219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19"/>
      <c r="D987" s="219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19"/>
      <c r="D988" s="219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19"/>
      <c r="D989" s="219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19"/>
      <c r="D990" s="219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19"/>
      <c r="D991" s="219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19"/>
      <c r="D992" s="219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19"/>
      <c r="D993" s="219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19"/>
      <c r="D994" s="219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19"/>
      <c r="D995" s="219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19"/>
      <c r="D996" s="219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19"/>
      <c r="D997" s="219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19"/>
      <c r="D998" s="219"/>
      <c r="E998" s="2"/>
      <c r="F998" s="2"/>
      <c r="G998" s="220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19"/>
      <c r="D999" s="219"/>
      <c r="E999" s="2"/>
      <c r="F999" s="2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Y999" s="7"/>
      <c r="Z999" s="7"/>
      <c r="AA999" s="7"/>
      <c r="AB999" s="7"/>
    </row>
    <row r="1000">
      <c r="L1000" s="220"/>
      <c r="M1000" s="220"/>
      <c r="N1000" s="220"/>
      <c r="O1000" s="220"/>
      <c r="P1000" s="220"/>
      <c r="Q1000" s="220"/>
      <c r="R1000" s="220"/>
    </row>
  </sheetData>
  <mergeCells count="4">
    <mergeCell ref="K3:R3"/>
    <mergeCell ref="T21:U21"/>
    <mergeCell ref="L94:N94"/>
    <mergeCell ref="O94:P94"/>
  </mergeCells>
  <dataValidations>
    <dataValidation type="list" allowBlank="1" showErrorMessage="1" sqref="E7:E91 E208:F999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F7:F91">
      <formula1>"White board,Cartoon ,3D ,3D personalizado,3D Premium,VSL,Logo,Post,Influencer Nayara,3D Estatico ,3D Realista,Edição audio,Pov,Flow,Dia dos Pais 3D,Dia dos Pais Influencer,Mascote,locução,Influencer  JOÃO,Gerenciamento"</formula1>
    </dataValidation>
    <dataValidation type="list" allowBlank="1" showErrorMessage="1" sqref="B7:B91">
      <formula1>"Pix,Cartão,Pacote ,Pago "</formula1>
    </dataValidation>
    <dataValidation type="list" allowBlank="1" showErrorMessage="1" sqref="A7:A91">
      <formula1>"Nobre,INFLUENZI"</formula1>
    </dataValidation>
    <dataValidation type="list" allowBlank="1" showErrorMessage="1" sqref="J7:J91">
      <formula1>"Mel,Flavia,Fernanda,Carla,AMANDA,Miria,Leticia"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3.5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>
        <v>1434.0</v>
      </c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221"/>
      <c r="I4" s="5"/>
      <c r="J4" s="4"/>
      <c r="K4" s="5"/>
      <c r="L4" s="4"/>
      <c r="M4" s="4"/>
      <c r="N4" s="4"/>
      <c r="O4" s="4"/>
      <c r="P4" s="18"/>
      <c r="Q4" s="4"/>
      <c r="R4" s="4"/>
      <c r="S4" s="19"/>
      <c r="T4" s="20"/>
      <c r="U4" s="21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2"/>
      <c r="F5" s="23"/>
      <c r="G5" s="24"/>
      <c r="H5" s="222"/>
      <c r="I5" s="223"/>
      <c r="J5" s="26"/>
      <c r="K5" s="27"/>
      <c r="L5" s="26"/>
      <c r="M5" s="26"/>
      <c r="N5" s="26"/>
      <c r="O5" s="26"/>
      <c r="P5" s="26"/>
      <c r="Q5" s="26"/>
      <c r="R5" s="23"/>
      <c r="S5" s="28"/>
      <c r="T5" s="7"/>
      <c r="U5" s="7"/>
      <c r="V5" s="7"/>
      <c r="W5" s="7"/>
      <c r="X5" s="7"/>
      <c r="Y5" s="7"/>
      <c r="Z5" s="7"/>
      <c r="AA5" s="7"/>
      <c r="AB5" s="7"/>
    </row>
    <row r="6">
      <c r="A6" s="29" t="s">
        <v>2</v>
      </c>
      <c r="B6" s="29" t="s">
        <v>36</v>
      </c>
      <c r="C6" s="30" t="s">
        <v>0</v>
      </c>
      <c r="D6" s="31" t="s">
        <v>37</v>
      </c>
      <c r="E6" s="32" t="s">
        <v>1</v>
      </c>
      <c r="F6" s="29" t="s">
        <v>38</v>
      </c>
      <c r="G6" s="32" t="s">
        <v>2</v>
      </c>
      <c r="H6" s="32" t="s">
        <v>3</v>
      </c>
      <c r="I6" s="29" t="s">
        <v>4</v>
      </c>
      <c r="J6" s="29" t="s">
        <v>5</v>
      </c>
      <c r="K6" s="33" t="s">
        <v>6</v>
      </c>
      <c r="L6" s="34" t="s">
        <v>7</v>
      </c>
      <c r="M6" s="35" t="s">
        <v>8</v>
      </c>
      <c r="N6" s="36" t="s">
        <v>9</v>
      </c>
      <c r="O6" s="37" t="s">
        <v>10</v>
      </c>
      <c r="P6" s="38" t="s">
        <v>11</v>
      </c>
      <c r="Q6" s="39" t="s">
        <v>12</v>
      </c>
      <c r="R6" s="40" t="s">
        <v>13</v>
      </c>
      <c r="S6" s="34" t="s">
        <v>14</v>
      </c>
      <c r="T6" s="7"/>
      <c r="U6" s="7"/>
      <c r="V6" s="41"/>
      <c r="Y6" s="7"/>
      <c r="Z6" s="7"/>
      <c r="AA6" s="7"/>
      <c r="AB6" s="7"/>
    </row>
    <row r="7">
      <c r="A7" s="42" t="s">
        <v>39</v>
      </c>
      <c r="B7" s="42" t="s">
        <v>40</v>
      </c>
      <c r="C7" s="43"/>
      <c r="D7" s="44"/>
      <c r="E7" s="45" t="s">
        <v>90</v>
      </c>
      <c r="F7" s="42" t="s">
        <v>49</v>
      </c>
      <c r="G7" s="224" t="s">
        <v>888</v>
      </c>
      <c r="H7" s="225"/>
      <c r="I7" s="48" t="s">
        <v>889</v>
      </c>
      <c r="J7" s="42" t="s">
        <v>29</v>
      </c>
      <c r="K7" s="49"/>
      <c r="L7" s="50"/>
      <c r="M7" s="35"/>
      <c r="N7" s="36">
        <v>350.0</v>
      </c>
      <c r="O7" s="51"/>
      <c r="P7" s="52"/>
      <c r="Q7" s="53"/>
      <c r="R7" s="54"/>
      <c r="S7" s="55">
        <v>50.0</v>
      </c>
      <c r="T7" s="56" t="s">
        <v>6</v>
      </c>
      <c r="U7" s="57">
        <f>SUM(K7:K92)</f>
        <v>5287</v>
      </c>
      <c r="V7" s="7"/>
      <c r="Y7" s="7"/>
      <c r="Z7" s="7"/>
      <c r="AA7" s="7"/>
      <c r="AB7" s="7"/>
    </row>
    <row r="8">
      <c r="A8" s="42" t="s">
        <v>39</v>
      </c>
      <c r="B8" s="42" t="s">
        <v>40</v>
      </c>
      <c r="C8" s="43"/>
      <c r="D8" s="76"/>
      <c r="E8" s="45" t="s">
        <v>29</v>
      </c>
      <c r="F8" s="42" t="s">
        <v>49</v>
      </c>
      <c r="G8" s="224" t="s">
        <v>890</v>
      </c>
      <c r="H8" s="226"/>
      <c r="I8" s="227" t="s">
        <v>891</v>
      </c>
      <c r="J8" s="42" t="s">
        <v>30</v>
      </c>
      <c r="K8" s="60"/>
      <c r="L8" s="50"/>
      <c r="M8" s="61"/>
      <c r="N8" s="62">
        <v>350.0</v>
      </c>
      <c r="O8" s="51"/>
      <c r="P8" s="52"/>
      <c r="Q8" s="53"/>
      <c r="R8" s="63"/>
      <c r="S8" s="55">
        <v>50.0</v>
      </c>
      <c r="T8" s="56" t="s">
        <v>7</v>
      </c>
      <c r="U8" s="57">
        <f>SUM(L97)</f>
        <v>350</v>
      </c>
      <c r="V8" s="7"/>
      <c r="Y8" s="7"/>
      <c r="Z8" s="7"/>
      <c r="AA8" s="7"/>
      <c r="AB8" s="7"/>
    </row>
    <row r="9">
      <c r="A9" s="42" t="s">
        <v>39</v>
      </c>
      <c r="B9" s="42" t="s">
        <v>40</v>
      </c>
      <c r="C9" s="64"/>
      <c r="D9" s="44" t="s">
        <v>892</v>
      </c>
      <c r="E9" s="45" t="s">
        <v>65</v>
      </c>
      <c r="F9" s="42" t="s">
        <v>49</v>
      </c>
      <c r="G9" s="319" t="s">
        <v>893</v>
      </c>
      <c r="H9" s="226" t="s">
        <v>894</v>
      </c>
      <c r="I9" s="65" t="s">
        <v>895</v>
      </c>
      <c r="J9" s="42" t="s">
        <v>30</v>
      </c>
      <c r="K9" s="60">
        <v>350.0</v>
      </c>
      <c r="L9" s="50"/>
      <c r="M9" s="61"/>
      <c r="N9" s="62"/>
      <c r="O9" s="51"/>
      <c r="P9" s="52"/>
      <c r="Q9" s="53"/>
      <c r="R9" s="63"/>
      <c r="S9" s="55">
        <v>50.0</v>
      </c>
      <c r="T9" s="56" t="s">
        <v>8</v>
      </c>
      <c r="U9" s="57">
        <f>SUM(M98)</f>
        <v>5250</v>
      </c>
      <c r="V9" s="7"/>
      <c r="Y9" s="7"/>
      <c r="Z9" s="7"/>
      <c r="AA9" s="7"/>
      <c r="AB9" s="7"/>
    </row>
    <row r="10" ht="16.5" customHeight="1">
      <c r="A10" s="42" t="s">
        <v>39</v>
      </c>
      <c r="B10" s="42" t="s">
        <v>40</v>
      </c>
      <c r="C10" s="66"/>
      <c r="D10" s="67" t="s">
        <v>896</v>
      </c>
      <c r="E10" s="45" t="s">
        <v>29</v>
      </c>
      <c r="F10" s="42" t="s">
        <v>49</v>
      </c>
      <c r="G10" s="224" t="s">
        <v>897</v>
      </c>
      <c r="H10" s="225" t="s">
        <v>564</v>
      </c>
      <c r="I10" s="48" t="s">
        <v>898</v>
      </c>
      <c r="J10" s="42" t="s">
        <v>46</v>
      </c>
      <c r="K10" s="49">
        <v>855.0</v>
      </c>
      <c r="L10" s="68"/>
      <c r="M10" s="35"/>
      <c r="N10" s="36"/>
      <c r="O10" s="51"/>
      <c r="P10" s="69"/>
      <c r="Q10" s="70"/>
      <c r="R10" s="54"/>
      <c r="S10" s="230">
        <v>855.0</v>
      </c>
      <c r="T10" s="71" t="s">
        <v>9</v>
      </c>
      <c r="U10" s="57">
        <f>SUM(N99)</f>
        <v>4175</v>
      </c>
      <c r="V10" s="7"/>
      <c r="W10" s="7"/>
      <c r="X10" s="7"/>
      <c r="Y10" s="7"/>
      <c r="Z10" s="7"/>
      <c r="AA10" s="7"/>
      <c r="AB10" s="7"/>
    </row>
    <row r="11">
      <c r="A11" s="42" t="s">
        <v>39</v>
      </c>
      <c r="B11" s="42" t="s">
        <v>40</v>
      </c>
      <c r="C11" s="43"/>
      <c r="D11" s="76"/>
      <c r="E11" s="45" t="s">
        <v>103</v>
      </c>
      <c r="F11" s="42" t="s">
        <v>49</v>
      </c>
      <c r="G11" s="224" t="s">
        <v>899</v>
      </c>
      <c r="H11" s="225"/>
      <c r="I11" s="227" t="s">
        <v>900</v>
      </c>
      <c r="J11" s="42" t="s">
        <v>46</v>
      </c>
      <c r="K11" s="49"/>
      <c r="L11" s="50"/>
      <c r="M11" s="35"/>
      <c r="N11" s="36">
        <v>350.0</v>
      </c>
      <c r="O11" s="51"/>
      <c r="P11" s="52"/>
      <c r="Q11" s="53"/>
      <c r="R11" s="54"/>
      <c r="S11" s="55">
        <v>50.0</v>
      </c>
      <c r="T11" s="72" t="s">
        <v>15</v>
      </c>
      <c r="U11" s="73">
        <f>SUM(U7:U10)</f>
        <v>15062</v>
      </c>
      <c r="V11" s="7"/>
      <c r="Y11" s="7"/>
      <c r="Z11" s="7"/>
      <c r="AA11" s="7"/>
      <c r="AB11" s="7"/>
    </row>
    <row r="12">
      <c r="A12" s="42" t="s">
        <v>39</v>
      </c>
      <c r="B12" s="42" t="s">
        <v>40</v>
      </c>
      <c r="C12" s="43"/>
      <c r="D12" s="44" t="s">
        <v>901</v>
      </c>
      <c r="E12" s="45" t="s">
        <v>103</v>
      </c>
      <c r="F12" s="42" t="s">
        <v>49</v>
      </c>
      <c r="G12" s="224" t="s">
        <v>902</v>
      </c>
      <c r="H12" s="225" t="s">
        <v>903</v>
      </c>
      <c r="I12" s="65" t="s">
        <v>904</v>
      </c>
      <c r="J12" s="42" t="s">
        <v>46</v>
      </c>
      <c r="K12" s="49"/>
      <c r="L12" s="50"/>
      <c r="M12" s="61">
        <v>350.0</v>
      </c>
      <c r="N12" s="62"/>
      <c r="O12" s="51"/>
      <c r="P12" s="52"/>
      <c r="Q12" s="53"/>
      <c r="R12" s="63"/>
      <c r="S12" s="55">
        <v>50.0</v>
      </c>
      <c r="V12" s="7"/>
      <c r="W12" s="7"/>
      <c r="X12" s="7"/>
      <c r="Y12" s="7"/>
      <c r="Z12" s="7"/>
      <c r="AA12" s="7"/>
      <c r="AB12" s="7"/>
    </row>
    <row r="13">
      <c r="A13" s="42" t="s">
        <v>39</v>
      </c>
      <c r="B13" s="42" t="s">
        <v>40</v>
      </c>
      <c r="C13" s="43"/>
      <c r="D13" s="44" t="s">
        <v>905</v>
      </c>
      <c r="E13" s="45" t="s">
        <v>29</v>
      </c>
      <c r="F13" s="42" t="s">
        <v>49</v>
      </c>
      <c r="G13" s="224" t="s">
        <v>906</v>
      </c>
      <c r="H13" s="226" t="s">
        <v>907</v>
      </c>
      <c r="I13" s="48" t="s">
        <v>908</v>
      </c>
      <c r="J13" s="42" t="s">
        <v>30</v>
      </c>
      <c r="K13" s="49"/>
      <c r="L13" s="50"/>
      <c r="M13" s="61"/>
      <c r="N13" s="62"/>
      <c r="O13" s="51">
        <v>294.0</v>
      </c>
      <c r="P13" s="52"/>
      <c r="Q13" s="53"/>
      <c r="R13" s="63"/>
      <c r="S13" s="55">
        <v>50.0</v>
      </c>
      <c r="V13" s="7"/>
      <c r="W13" s="7"/>
      <c r="X13" s="7"/>
      <c r="Y13" s="7"/>
      <c r="Z13" s="7"/>
      <c r="AA13" s="7"/>
      <c r="AB13" s="7"/>
    </row>
    <row r="14">
      <c r="A14" s="42" t="s">
        <v>39</v>
      </c>
      <c r="B14" s="42" t="s">
        <v>40</v>
      </c>
      <c r="C14" s="66"/>
      <c r="D14" s="76"/>
      <c r="E14" s="45" t="s">
        <v>42</v>
      </c>
      <c r="F14" s="42" t="s">
        <v>49</v>
      </c>
      <c r="G14" s="224" t="s">
        <v>909</v>
      </c>
      <c r="H14" s="226"/>
      <c r="I14" s="48" t="s">
        <v>910</v>
      </c>
      <c r="J14" s="42" t="s">
        <v>46</v>
      </c>
      <c r="K14" s="49"/>
      <c r="L14" s="50"/>
      <c r="M14" s="35"/>
      <c r="N14" s="36">
        <v>350.0</v>
      </c>
      <c r="O14" s="51"/>
      <c r="P14" s="52"/>
      <c r="Q14" s="53"/>
      <c r="R14" s="54"/>
      <c r="S14" s="55">
        <v>50.0</v>
      </c>
      <c r="V14" s="7"/>
      <c r="W14" s="7"/>
      <c r="X14" s="7"/>
      <c r="Y14" s="7"/>
      <c r="Z14" s="7"/>
      <c r="AA14" s="7"/>
      <c r="AB14" s="7"/>
    </row>
    <row r="15">
      <c r="A15" s="42" t="s">
        <v>39</v>
      </c>
      <c r="B15" s="42" t="s">
        <v>40</v>
      </c>
      <c r="C15" s="66"/>
      <c r="D15" s="44" t="s">
        <v>41</v>
      </c>
      <c r="E15" s="45" t="s">
        <v>192</v>
      </c>
      <c r="F15" s="42" t="s">
        <v>49</v>
      </c>
      <c r="G15" s="264" t="s">
        <v>911</v>
      </c>
      <c r="H15" s="74" t="s">
        <v>912</v>
      </c>
      <c r="I15" s="227" t="s">
        <v>913</v>
      </c>
      <c r="J15" s="42" t="s">
        <v>30</v>
      </c>
      <c r="K15" s="49"/>
      <c r="L15" s="50"/>
      <c r="M15" s="61">
        <v>350.0</v>
      </c>
      <c r="N15" s="62"/>
      <c r="O15" s="51"/>
      <c r="P15" s="52"/>
      <c r="Q15" s="53"/>
      <c r="R15" s="63"/>
      <c r="S15" s="55">
        <v>50.0</v>
      </c>
      <c r="T15" s="75" t="s">
        <v>10</v>
      </c>
      <c r="U15" s="44">
        <f>SUM(O100)</f>
        <v>3905</v>
      </c>
      <c r="V15" s="7"/>
      <c r="W15" s="7"/>
      <c r="X15" s="7"/>
      <c r="Y15" s="7"/>
      <c r="Z15" s="7"/>
      <c r="AA15" s="7"/>
      <c r="AB15" s="7"/>
    </row>
    <row r="16">
      <c r="A16" s="42" t="s">
        <v>39</v>
      </c>
      <c r="B16" s="42" t="s">
        <v>40</v>
      </c>
      <c r="C16" s="43"/>
      <c r="D16" s="44" t="s">
        <v>914</v>
      </c>
      <c r="E16" s="45" t="s">
        <v>165</v>
      </c>
      <c r="F16" s="42" t="s">
        <v>49</v>
      </c>
      <c r="G16" s="229" t="s">
        <v>915</v>
      </c>
      <c r="H16" s="74" t="s">
        <v>916</v>
      </c>
      <c r="I16" s="227" t="s">
        <v>917</v>
      </c>
      <c r="J16" s="42" t="s">
        <v>30</v>
      </c>
      <c r="K16" s="49">
        <v>400.0</v>
      </c>
      <c r="L16" s="50"/>
      <c r="M16" s="61"/>
      <c r="N16" s="62"/>
      <c r="O16" s="51"/>
      <c r="P16" s="52"/>
      <c r="Q16" s="53"/>
      <c r="R16" s="63"/>
      <c r="S16" s="55">
        <v>50.0</v>
      </c>
      <c r="T16" s="77" t="s">
        <v>11</v>
      </c>
      <c r="U16" s="78">
        <f>SUM(P7:P92)</f>
        <v>1340</v>
      </c>
      <c r="V16" s="7"/>
      <c r="W16" s="7"/>
      <c r="X16" s="79"/>
      <c r="Y16" s="7"/>
      <c r="Z16" s="7"/>
      <c r="AA16" s="7"/>
      <c r="AB16" s="7"/>
    </row>
    <row r="17" ht="15.75" customHeight="1">
      <c r="A17" s="42" t="s">
        <v>39</v>
      </c>
      <c r="B17" s="42" t="s">
        <v>40</v>
      </c>
      <c r="C17" s="43"/>
      <c r="D17" s="44" t="s">
        <v>918</v>
      </c>
      <c r="E17" s="45" t="s">
        <v>42</v>
      </c>
      <c r="F17" s="42" t="s">
        <v>49</v>
      </c>
      <c r="G17" s="224" t="s">
        <v>919</v>
      </c>
      <c r="H17" s="226" t="s">
        <v>920</v>
      </c>
      <c r="I17" s="65" t="s">
        <v>921</v>
      </c>
      <c r="J17" s="42" t="s">
        <v>46</v>
      </c>
      <c r="K17" s="49"/>
      <c r="L17" s="80">
        <v>350.0</v>
      </c>
      <c r="M17" s="81"/>
      <c r="N17" s="82"/>
      <c r="O17" s="51"/>
      <c r="P17" s="83"/>
      <c r="Q17" s="84"/>
      <c r="R17" s="85"/>
      <c r="S17" s="55">
        <v>50.0</v>
      </c>
      <c r="T17" s="86" t="s">
        <v>12</v>
      </c>
      <c r="U17" s="78">
        <f>SUM(Q2:Q87)</f>
        <v>0</v>
      </c>
      <c r="V17" s="7"/>
      <c r="W17" s="7"/>
      <c r="X17" s="7"/>
      <c r="Y17" s="7"/>
      <c r="Z17" s="7"/>
      <c r="AA17" s="7"/>
      <c r="AB17" s="7"/>
    </row>
    <row r="18" ht="17.25" customHeight="1">
      <c r="A18" s="42" t="s">
        <v>39</v>
      </c>
      <c r="B18" s="42" t="s">
        <v>40</v>
      </c>
      <c r="C18" s="43"/>
      <c r="D18" s="76"/>
      <c r="E18" s="45" t="s">
        <v>29</v>
      </c>
      <c r="F18" s="42" t="s">
        <v>49</v>
      </c>
      <c r="G18" s="229" t="s">
        <v>922</v>
      </c>
      <c r="H18" s="74" t="s">
        <v>923</v>
      </c>
      <c r="I18" s="227" t="s">
        <v>924</v>
      </c>
      <c r="J18" s="42" t="s">
        <v>30</v>
      </c>
      <c r="K18" s="49"/>
      <c r="L18" s="80"/>
      <c r="M18" s="61"/>
      <c r="N18" s="62"/>
      <c r="O18" s="51"/>
      <c r="P18" s="83">
        <v>300.0</v>
      </c>
      <c r="Q18" s="84"/>
      <c r="R18" s="63"/>
      <c r="S18" s="55">
        <v>50.0</v>
      </c>
      <c r="T18" s="87" t="s">
        <v>16</v>
      </c>
      <c r="U18" s="88">
        <f>SUM(U15,U16,U17)</f>
        <v>5245</v>
      </c>
      <c r="V18" s="7"/>
      <c r="W18" s="7"/>
      <c r="X18" s="7"/>
      <c r="Y18" s="7"/>
      <c r="Z18" s="7"/>
      <c r="AA18" s="7"/>
      <c r="AB18" s="7"/>
    </row>
    <row r="19">
      <c r="A19" s="42" t="s">
        <v>39</v>
      </c>
      <c r="B19" s="42" t="s">
        <v>40</v>
      </c>
      <c r="C19" s="43"/>
      <c r="D19" s="76"/>
      <c r="E19" s="45" t="s">
        <v>29</v>
      </c>
      <c r="F19" s="42" t="s">
        <v>49</v>
      </c>
      <c r="G19" s="224" t="s">
        <v>925</v>
      </c>
      <c r="H19" s="226"/>
      <c r="I19" s="48" t="s">
        <v>926</v>
      </c>
      <c r="J19" s="42" t="s">
        <v>30</v>
      </c>
      <c r="K19" s="49"/>
      <c r="L19" s="50"/>
      <c r="M19" s="61"/>
      <c r="N19" s="62">
        <v>350.0</v>
      </c>
      <c r="O19" s="51"/>
      <c r="P19" s="52"/>
      <c r="Q19" s="53"/>
      <c r="R19" s="63"/>
      <c r="S19" s="55">
        <v>50.0</v>
      </c>
      <c r="V19" s="7"/>
      <c r="W19" s="7"/>
      <c r="X19" s="7"/>
      <c r="Y19" s="7"/>
      <c r="Z19" s="7"/>
      <c r="AA19" s="7"/>
      <c r="AB19" s="7"/>
    </row>
    <row r="20">
      <c r="A20" s="42" t="s">
        <v>39</v>
      </c>
      <c r="B20" s="42" t="s">
        <v>40</v>
      </c>
      <c r="C20" s="43"/>
      <c r="D20" s="44"/>
      <c r="E20" s="45" t="s">
        <v>29</v>
      </c>
      <c r="F20" s="42" t="s">
        <v>49</v>
      </c>
      <c r="G20" s="224" t="s">
        <v>927</v>
      </c>
      <c r="H20" s="226"/>
      <c r="I20" s="65" t="s">
        <v>928</v>
      </c>
      <c r="J20" s="42" t="s">
        <v>30</v>
      </c>
      <c r="K20" s="49"/>
      <c r="L20" s="50"/>
      <c r="M20" s="61"/>
      <c r="N20" s="62">
        <v>325.0</v>
      </c>
      <c r="O20" s="51"/>
      <c r="P20" s="52"/>
      <c r="Q20" s="53"/>
      <c r="R20" s="63"/>
      <c r="S20" s="55">
        <v>75.0</v>
      </c>
      <c r="T20" s="89"/>
      <c r="U20" s="90"/>
      <c r="V20" s="7"/>
      <c r="W20" s="7"/>
      <c r="X20" s="7"/>
      <c r="Y20" s="7"/>
      <c r="Z20" s="7"/>
      <c r="AA20" s="7"/>
      <c r="AB20" s="7"/>
    </row>
    <row r="21" ht="18.0" customHeight="1">
      <c r="A21" s="42" t="s">
        <v>39</v>
      </c>
      <c r="B21" s="42" t="s">
        <v>40</v>
      </c>
      <c r="C21" s="43"/>
      <c r="D21" s="76"/>
      <c r="E21" s="45" t="s">
        <v>29</v>
      </c>
      <c r="F21" s="42" t="s">
        <v>49</v>
      </c>
      <c r="G21" s="224" t="s">
        <v>929</v>
      </c>
      <c r="H21" s="226"/>
      <c r="I21" s="65" t="s">
        <v>928</v>
      </c>
      <c r="J21" s="42" t="s">
        <v>30</v>
      </c>
      <c r="K21" s="49"/>
      <c r="L21" s="50"/>
      <c r="M21" s="61"/>
      <c r="N21" s="62">
        <v>325.0</v>
      </c>
      <c r="O21" s="51"/>
      <c r="P21" s="52"/>
      <c r="Q21" s="53"/>
      <c r="R21" s="63"/>
      <c r="S21" s="55">
        <v>75.0</v>
      </c>
      <c r="T21" s="91" t="s">
        <v>17</v>
      </c>
      <c r="U21" s="10"/>
      <c r="V21" s="7"/>
      <c r="W21" s="7"/>
      <c r="X21" s="7"/>
      <c r="Y21" s="7"/>
      <c r="Z21" s="7"/>
      <c r="AA21" s="7"/>
      <c r="AB21" s="7"/>
    </row>
    <row r="22">
      <c r="A22" s="42" t="s">
        <v>39</v>
      </c>
      <c r="B22" s="42" t="s">
        <v>40</v>
      </c>
      <c r="C22" s="43"/>
      <c r="D22" s="44" t="s">
        <v>930</v>
      </c>
      <c r="E22" s="45" t="s">
        <v>192</v>
      </c>
      <c r="F22" s="42" t="s">
        <v>49</v>
      </c>
      <c r="G22" s="224" t="s">
        <v>931</v>
      </c>
      <c r="H22" s="226" t="s">
        <v>932</v>
      </c>
      <c r="I22" s="48" t="s">
        <v>933</v>
      </c>
      <c r="J22" s="42" t="s">
        <v>30</v>
      </c>
      <c r="K22" s="49"/>
      <c r="L22" s="50"/>
      <c r="M22" s="61">
        <v>350.0</v>
      </c>
      <c r="N22" s="62"/>
      <c r="O22" s="51"/>
      <c r="P22" s="52"/>
      <c r="Q22" s="53"/>
      <c r="R22" s="63"/>
      <c r="S22" s="55">
        <v>150.0</v>
      </c>
      <c r="T22" s="92" t="s">
        <v>18</v>
      </c>
      <c r="U22" s="93">
        <f t="shared" ref="U22:U23" si="1">SUM(U7,U9)</f>
        <v>10537</v>
      </c>
      <c r="V22" s="7"/>
      <c r="W22" s="7"/>
      <c r="X22" s="7"/>
      <c r="Y22" s="7"/>
      <c r="Z22" s="7"/>
      <c r="AA22" s="7"/>
      <c r="AB22" s="7"/>
    </row>
    <row r="23" ht="17.25" customHeight="1">
      <c r="A23" s="42" t="s">
        <v>39</v>
      </c>
      <c r="B23" s="42" t="s">
        <v>40</v>
      </c>
      <c r="C23" s="43"/>
      <c r="D23" s="94" t="s">
        <v>934</v>
      </c>
      <c r="E23" s="45" t="s">
        <v>80</v>
      </c>
      <c r="F23" s="42" t="s">
        <v>49</v>
      </c>
      <c r="G23" s="224" t="s">
        <v>935</v>
      </c>
      <c r="H23" s="226" t="s">
        <v>936</v>
      </c>
      <c r="I23" s="65" t="s">
        <v>937</v>
      </c>
      <c r="J23" s="42" t="s">
        <v>29</v>
      </c>
      <c r="K23" s="60">
        <v>350.0</v>
      </c>
      <c r="L23" s="50"/>
      <c r="M23" s="61"/>
      <c r="N23" s="62"/>
      <c r="O23" s="51"/>
      <c r="P23" s="52"/>
      <c r="Q23" s="53"/>
      <c r="R23" s="63"/>
      <c r="S23" s="55">
        <v>50.0</v>
      </c>
      <c r="T23" s="92" t="s">
        <v>19</v>
      </c>
      <c r="U23" s="93">
        <f t="shared" si="1"/>
        <v>4525</v>
      </c>
      <c r="V23" s="7"/>
      <c r="W23" s="7"/>
      <c r="X23" s="7"/>
      <c r="Y23" s="7"/>
      <c r="Z23" s="7"/>
      <c r="AA23" s="7"/>
      <c r="AB23" s="7"/>
    </row>
    <row r="24" ht="15.75" customHeight="1">
      <c r="A24" s="42" t="s">
        <v>39</v>
      </c>
      <c r="B24" s="42" t="s">
        <v>40</v>
      </c>
      <c r="C24" s="43"/>
      <c r="D24" s="94" t="s">
        <v>41</v>
      </c>
      <c r="E24" s="45" t="s">
        <v>29</v>
      </c>
      <c r="F24" s="42" t="s">
        <v>49</v>
      </c>
      <c r="G24" s="228" t="s">
        <v>938</v>
      </c>
      <c r="H24" s="226" t="s">
        <v>939</v>
      </c>
      <c r="I24" s="48" t="s">
        <v>940</v>
      </c>
      <c r="J24" s="42" t="s">
        <v>30</v>
      </c>
      <c r="K24" s="49"/>
      <c r="L24" s="68"/>
      <c r="M24" s="61">
        <v>350.0</v>
      </c>
      <c r="N24" s="62"/>
      <c r="O24" s="51"/>
      <c r="P24" s="69"/>
      <c r="Q24" s="70"/>
      <c r="R24" s="63"/>
      <c r="S24" s="55">
        <v>50.0</v>
      </c>
      <c r="T24" s="95" t="s">
        <v>20</v>
      </c>
      <c r="U24" s="96">
        <f>SUM(U15,U16)</f>
        <v>5245</v>
      </c>
      <c r="V24" s="7"/>
      <c r="W24" s="7"/>
      <c r="X24" s="7"/>
      <c r="Y24" s="7"/>
      <c r="Z24" s="7"/>
      <c r="AA24" s="7"/>
      <c r="AB24" s="7"/>
    </row>
    <row r="25">
      <c r="A25" s="42" t="s">
        <v>39</v>
      </c>
      <c r="B25" s="42" t="s">
        <v>40</v>
      </c>
      <c r="C25" s="66"/>
      <c r="D25" s="44" t="s">
        <v>41</v>
      </c>
      <c r="E25" s="45" t="s">
        <v>80</v>
      </c>
      <c r="F25" s="42" t="s">
        <v>49</v>
      </c>
      <c r="G25" s="228" t="s">
        <v>941</v>
      </c>
      <c r="H25" s="226" t="s">
        <v>942</v>
      </c>
      <c r="I25" s="58" t="s">
        <v>943</v>
      </c>
      <c r="J25" s="42" t="s">
        <v>29</v>
      </c>
      <c r="K25" s="60"/>
      <c r="L25" s="50"/>
      <c r="M25" s="61"/>
      <c r="N25" s="82"/>
      <c r="O25" s="51">
        <v>350.0</v>
      </c>
      <c r="P25" s="97"/>
      <c r="Q25" s="98"/>
      <c r="R25" s="85"/>
      <c r="S25" s="55">
        <v>50.0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2" t="s">
        <v>39</v>
      </c>
      <c r="B26" s="42" t="s">
        <v>40</v>
      </c>
      <c r="C26" s="66"/>
      <c r="D26" s="44" t="s">
        <v>944</v>
      </c>
      <c r="E26" s="45" t="s">
        <v>29</v>
      </c>
      <c r="F26" s="42" t="s">
        <v>49</v>
      </c>
      <c r="G26" s="224" t="s">
        <v>945</v>
      </c>
      <c r="H26" s="226"/>
      <c r="I26" s="58" t="s">
        <v>946</v>
      </c>
      <c r="J26" s="42" t="s">
        <v>30</v>
      </c>
      <c r="K26" s="49">
        <v>294.0</v>
      </c>
      <c r="L26" s="80"/>
      <c r="M26" s="61"/>
      <c r="N26" s="62"/>
      <c r="O26" s="51"/>
      <c r="P26" s="83"/>
      <c r="Q26" s="84"/>
      <c r="R26" s="63"/>
      <c r="S26" s="55">
        <v>100.0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2" t="s">
        <v>39</v>
      </c>
      <c r="B27" s="42" t="s">
        <v>40</v>
      </c>
      <c r="C27" s="66"/>
      <c r="D27" s="76"/>
      <c r="E27" s="45"/>
      <c r="F27" s="42" t="s">
        <v>49</v>
      </c>
      <c r="G27" s="320" t="s">
        <v>947</v>
      </c>
      <c r="H27" s="226" t="s">
        <v>947</v>
      </c>
      <c r="I27" s="227" t="s">
        <v>405</v>
      </c>
      <c r="J27" s="42" t="s">
        <v>46</v>
      </c>
      <c r="K27" s="99"/>
      <c r="L27" s="50"/>
      <c r="M27" s="61"/>
      <c r="N27" s="62"/>
      <c r="O27" s="51"/>
      <c r="P27" s="52">
        <v>1040.0</v>
      </c>
      <c r="Q27" s="53"/>
      <c r="R27" s="63"/>
      <c r="S27" s="230">
        <v>1040.0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2" t="s">
        <v>39</v>
      </c>
      <c r="B28" s="42" t="s">
        <v>40</v>
      </c>
      <c r="C28" s="66"/>
      <c r="D28" s="67"/>
      <c r="E28" s="45" t="s">
        <v>80</v>
      </c>
      <c r="F28" s="42" t="s">
        <v>49</v>
      </c>
      <c r="G28" s="224" t="s">
        <v>948</v>
      </c>
      <c r="H28" s="226" t="s">
        <v>949</v>
      </c>
      <c r="I28" s="227" t="s">
        <v>950</v>
      </c>
      <c r="J28" s="42" t="s">
        <v>29</v>
      </c>
      <c r="K28" s="49"/>
      <c r="L28" s="50"/>
      <c r="M28" s="61"/>
      <c r="N28" s="62"/>
      <c r="O28" s="51">
        <v>294.0</v>
      </c>
      <c r="P28" s="52"/>
      <c r="Q28" s="53"/>
      <c r="R28" s="63"/>
      <c r="S28" s="55">
        <v>50.0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2" t="s">
        <v>39</v>
      </c>
      <c r="B29" s="42" t="s">
        <v>40</v>
      </c>
      <c r="C29" s="43"/>
      <c r="D29" s="111"/>
      <c r="E29" s="45" t="s">
        <v>165</v>
      </c>
      <c r="F29" s="42" t="s">
        <v>199</v>
      </c>
      <c r="G29" s="224" t="s">
        <v>951</v>
      </c>
      <c r="H29" s="226"/>
      <c r="I29" s="58" t="s">
        <v>952</v>
      </c>
      <c r="J29" s="42" t="s">
        <v>30</v>
      </c>
      <c r="K29" s="49"/>
      <c r="L29" s="50"/>
      <c r="M29" s="61"/>
      <c r="N29" s="62">
        <v>425.0</v>
      </c>
      <c r="O29" s="51"/>
      <c r="P29" s="52"/>
      <c r="Q29" s="53"/>
      <c r="R29" s="63"/>
      <c r="S29" s="55">
        <v>100.0</v>
      </c>
      <c r="T29" s="87" t="s">
        <v>21</v>
      </c>
      <c r="U29" s="101">
        <f>SUM(U11,U18)</f>
        <v>20307</v>
      </c>
      <c r="V29" s="7"/>
      <c r="W29" s="7"/>
      <c r="X29" s="7"/>
      <c r="Y29" s="7"/>
      <c r="Z29" s="7"/>
      <c r="AA29" s="7"/>
      <c r="AB29" s="7"/>
    </row>
    <row r="30">
      <c r="A30" s="42" t="s">
        <v>39</v>
      </c>
      <c r="B30" s="42" t="s">
        <v>40</v>
      </c>
      <c r="C30" s="94"/>
      <c r="D30" s="67" t="s">
        <v>953</v>
      </c>
      <c r="E30" s="45" t="s">
        <v>192</v>
      </c>
      <c r="F30" s="42" t="s">
        <v>49</v>
      </c>
      <c r="G30" s="224" t="s">
        <v>954</v>
      </c>
      <c r="H30" s="226" t="s">
        <v>955</v>
      </c>
      <c r="I30" s="58" t="s">
        <v>956</v>
      </c>
      <c r="J30" s="42" t="s">
        <v>30</v>
      </c>
      <c r="K30" s="49"/>
      <c r="L30" s="50"/>
      <c r="M30" s="35">
        <v>350.0</v>
      </c>
      <c r="N30" s="36"/>
      <c r="O30" s="51"/>
      <c r="P30" s="52"/>
      <c r="Q30" s="53"/>
      <c r="R30" s="54"/>
      <c r="S30" s="55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2" t="s">
        <v>39</v>
      </c>
      <c r="B31" s="42" t="s">
        <v>40</v>
      </c>
      <c r="C31" s="43"/>
      <c r="D31" s="67" t="s">
        <v>957</v>
      </c>
      <c r="E31" s="45" t="s">
        <v>29</v>
      </c>
      <c r="F31" s="42" t="s">
        <v>49</v>
      </c>
      <c r="G31" s="234" t="s">
        <v>958</v>
      </c>
      <c r="H31" s="235" t="s">
        <v>959</v>
      </c>
      <c r="I31" s="58" t="s">
        <v>960</v>
      </c>
      <c r="J31" s="42" t="s">
        <v>30</v>
      </c>
      <c r="K31" s="49"/>
      <c r="L31" s="108"/>
      <c r="M31" s="61">
        <v>350.0</v>
      </c>
      <c r="N31" s="62"/>
      <c r="O31" s="51"/>
      <c r="P31" s="106"/>
      <c r="Q31" s="120"/>
      <c r="R31" s="63"/>
      <c r="S31" s="55">
        <v>50.0</v>
      </c>
      <c r="V31" s="7"/>
      <c r="W31" s="7"/>
      <c r="X31" s="7"/>
      <c r="Y31" s="7"/>
      <c r="Z31" s="7"/>
      <c r="AA31" s="7"/>
      <c r="AB31" s="7"/>
    </row>
    <row r="32">
      <c r="A32" s="42" t="s">
        <v>39</v>
      </c>
      <c r="B32" s="42" t="s">
        <v>40</v>
      </c>
      <c r="C32" s="107"/>
      <c r="D32" s="44" t="s">
        <v>961</v>
      </c>
      <c r="E32" s="45" t="s">
        <v>90</v>
      </c>
      <c r="F32" s="42" t="s">
        <v>49</v>
      </c>
      <c r="G32" s="224" t="s">
        <v>962</v>
      </c>
      <c r="H32" s="226" t="s">
        <v>963</v>
      </c>
      <c r="I32" s="58" t="s">
        <v>964</v>
      </c>
      <c r="J32" s="42" t="s">
        <v>29</v>
      </c>
      <c r="K32" s="49">
        <v>350.0</v>
      </c>
      <c r="L32" s="108"/>
      <c r="M32" s="61"/>
      <c r="N32" s="62"/>
      <c r="O32" s="51"/>
      <c r="P32" s="106"/>
      <c r="Q32" s="120"/>
      <c r="R32" s="63"/>
      <c r="S32" s="45">
        <v>50.0</v>
      </c>
      <c r="V32" s="7"/>
      <c r="W32" s="7"/>
      <c r="X32" s="7"/>
      <c r="Y32" s="7"/>
      <c r="Z32" s="7"/>
      <c r="AA32" s="7"/>
      <c r="AB32" s="7"/>
    </row>
    <row r="33">
      <c r="A33" s="42" t="s">
        <v>39</v>
      </c>
      <c r="B33" s="42" t="s">
        <v>40</v>
      </c>
      <c r="C33" s="43"/>
      <c r="D33" s="109" t="s">
        <v>965</v>
      </c>
      <c r="E33" s="45" t="s">
        <v>65</v>
      </c>
      <c r="F33" s="42" t="s">
        <v>49</v>
      </c>
      <c r="G33" s="228" t="s">
        <v>966</v>
      </c>
      <c r="H33" s="226" t="s">
        <v>967</v>
      </c>
      <c r="I33" s="58" t="s">
        <v>968</v>
      </c>
      <c r="J33" s="42" t="s">
        <v>30</v>
      </c>
      <c r="K33" s="49"/>
      <c r="L33" s="80"/>
      <c r="M33" s="61">
        <v>350.0</v>
      </c>
      <c r="N33" s="82"/>
      <c r="O33" s="51"/>
      <c r="P33" s="83"/>
      <c r="Q33" s="84"/>
      <c r="R33" s="85"/>
      <c r="S33" s="45">
        <v>50.0</v>
      </c>
      <c r="V33" s="7"/>
      <c r="W33" s="7"/>
      <c r="X33" s="7"/>
      <c r="Y33" s="7"/>
      <c r="Z33" s="7"/>
      <c r="AA33" s="7"/>
      <c r="AB33" s="7"/>
    </row>
    <row r="34">
      <c r="A34" s="42" t="s">
        <v>39</v>
      </c>
      <c r="B34" s="42" t="s">
        <v>40</v>
      </c>
      <c r="C34" s="43"/>
      <c r="D34" s="109" t="s">
        <v>41</v>
      </c>
      <c r="E34" s="45" t="s">
        <v>165</v>
      </c>
      <c r="F34" s="42" t="s">
        <v>49</v>
      </c>
      <c r="G34" s="321" t="s">
        <v>969</v>
      </c>
      <c r="H34" s="226"/>
      <c r="I34" s="226" t="s">
        <v>970</v>
      </c>
      <c r="J34" s="42" t="s">
        <v>30</v>
      </c>
      <c r="K34" s="49">
        <v>350.0</v>
      </c>
      <c r="L34" s="68"/>
      <c r="M34" s="35"/>
      <c r="N34" s="36"/>
      <c r="O34" s="51"/>
      <c r="P34" s="69"/>
      <c r="Q34" s="70"/>
      <c r="R34" s="54"/>
      <c r="S34" s="45">
        <v>50.0</v>
      </c>
      <c r="V34" s="7"/>
      <c r="W34" s="7"/>
      <c r="X34" s="7"/>
      <c r="Y34" s="7"/>
      <c r="Z34" s="7"/>
      <c r="AA34" s="7"/>
      <c r="AB34" s="7"/>
    </row>
    <row r="35">
      <c r="A35" s="42" t="s">
        <v>39</v>
      </c>
      <c r="B35" s="42" t="s">
        <v>40</v>
      </c>
      <c r="C35" s="66"/>
      <c r="D35" s="109" t="s">
        <v>41</v>
      </c>
      <c r="E35" s="45" t="s">
        <v>65</v>
      </c>
      <c r="F35" s="42" t="s">
        <v>49</v>
      </c>
      <c r="G35" s="224" t="s">
        <v>971</v>
      </c>
      <c r="H35" s="226" t="s">
        <v>972</v>
      </c>
      <c r="I35" s="226" t="s">
        <v>973</v>
      </c>
      <c r="J35" s="42" t="s">
        <v>30</v>
      </c>
      <c r="K35" s="60"/>
      <c r="L35" s="50"/>
      <c r="M35" s="61">
        <v>350.0</v>
      </c>
      <c r="N35" s="62"/>
      <c r="O35" s="51"/>
      <c r="P35" s="52"/>
      <c r="Q35" s="53"/>
      <c r="R35" s="63"/>
      <c r="S35" s="45">
        <v>50.0</v>
      </c>
      <c r="T35" s="7"/>
      <c r="U35" s="7"/>
      <c r="V35" s="7"/>
      <c r="W35" s="7"/>
      <c r="X35" s="7"/>
      <c r="Y35" s="7"/>
      <c r="Z35" s="7"/>
      <c r="AA35" s="7"/>
      <c r="AB35" s="7"/>
    </row>
    <row r="36">
      <c r="A36" s="42" t="s">
        <v>39</v>
      </c>
      <c r="B36" s="42" t="s">
        <v>40</v>
      </c>
      <c r="C36" s="66"/>
      <c r="D36" s="67" t="s">
        <v>974</v>
      </c>
      <c r="E36" s="45" t="s">
        <v>90</v>
      </c>
      <c r="F36" s="42" t="s">
        <v>49</v>
      </c>
      <c r="G36" s="236" t="s">
        <v>975</v>
      </c>
      <c r="H36" s="225" t="s">
        <v>976</v>
      </c>
      <c r="I36" s="226" t="s">
        <v>977</v>
      </c>
      <c r="J36" s="42" t="s">
        <v>29</v>
      </c>
      <c r="K36" s="60"/>
      <c r="L36" s="50"/>
      <c r="M36" s="61">
        <v>350.0</v>
      </c>
      <c r="N36" s="62"/>
      <c r="O36" s="51"/>
      <c r="P36" s="52"/>
      <c r="Q36" s="53"/>
      <c r="R36" s="63"/>
      <c r="S36" s="45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2" t="s">
        <v>39</v>
      </c>
      <c r="B37" s="42" t="s">
        <v>40</v>
      </c>
      <c r="C37" s="66"/>
      <c r="D37" s="67" t="s">
        <v>978</v>
      </c>
      <c r="E37" s="45" t="s">
        <v>90</v>
      </c>
      <c r="F37" s="42" t="s">
        <v>49</v>
      </c>
      <c r="G37" s="237" t="s">
        <v>979</v>
      </c>
      <c r="H37" s="238" t="s">
        <v>709</v>
      </c>
      <c r="I37" s="58" t="s">
        <v>980</v>
      </c>
      <c r="J37" s="42" t="s">
        <v>29</v>
      </c>
      <c r="K37" s="49"/>
      <c r="L37" s="50"/>
      <c r="M37" s="61">
        <v>350.0</v>
      </c>
      <c r="N37" s="82"/>
      <c r="O37" s="51"/>
      <c r="P37" s="52"/>
      <c r="Q37" s="53"/>
      <c r="R37" s="85"/>
      <c r="S37" s="45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2" t="s">
        <v>39</v>
      </c>
      <c r="B38" s="42" t="s">
        <v>40</v>
      </c>
      <c r="C38" s="43"/>
      <c r="D38" s="67"/>
      <c r="E38" s="45" t="s">
        <v>90</v>
      </c>
      <c r="F38" s="42" t="s">
        <v>49</v>
      </c>
      <c r="G38" s="224" t="s">
        <v>981</v>
      </c>
      <c r="H38" s="226"/>
      <c r="I38" s="58" t="s">
        <v>982</v>
      </c>
      <c r="J38" s="42" t="s">
        <v>29</v>
      </c>
      <c r="K38" s="49">
        <v>350.0</v>
      </c>
      <c r="L38" s="50"/>
      <c r="M38" s="113"/>
      <c r="N38" s="114"/>
      <c r="O38" s="51"/>
      <c r="P38" s="52"/>
      <c r="Q38" s="53"/>
      <c r="R38" s="115"/>
      <c r="S38" s="45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2" t="s">
        <v>39</v>
      </c>
      <c r="B39" s="42" t="s">
        <v>40</v>
      </c>
      <c r="C39" s="43"/>
      <c r="D39" s="111"/>
      <c r="E39" s="45" t="s">
        <v>80</v>
      </c>
      <c r="F39" s="42" t="s">
        <v>49</v>
      </c>
      <c r="G39" s="224" t="s">
        <v>983</v>
      </c>
      <c r="H39" s="226"/>
      <c r="I39" s="45" t="s">
        <v>984</v>
      </c>
      <c r="J39" s="42" t="s">
        <v>29</v>
      </c>
      <c r="K39" s="99"/>
      <c r="L39" s="50"/>
      <c r="M39" s="61"/>
      <c r="N39" s="62">
        <v>350.0</v>
      </c>
      <c r="O39" s="51"/>
      <c r="P39" s="52"/>
      <c r="Q39" s="53"/>
      <c r="R39" s="63"/>
      <c r="S39" s="45">
        <v>50.0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2" t="s">
        <v>39</v>
      </c>
      <c r="B40" s="42" t="s">
        <v>40</v>
      </c>
      <c r="C40" s="43"/>
      <c r="D40" s="76"/>
      <c r="E40" s="45" t="s">
        <v>42</v>
      </c>
      <c r="F40" s="42" t="s">
        <v>49</v>
      </c>
      <c r="G40" s="322" t="s">
        <v>985</v>
      </c>
      <c r="H40" s="226"/>
      <c r="I40" s="58" t="s">
        <v>986</v>
      </c>
      <c r="J40" s="42" t="s">
        <v>46</v>
      </c>
      <c r="K40" s="49"/>
      <c r="L40" s="68"/>
      <c r="M40" s="61"/>
      <c r="N40" s="62">
        <v>350.0</v>
      </c>
      <c r="O40" s="51"/>
      <c r="P40" s="69"/>
      <c r="Q40" s="70"/>
      <c r="R40" s="63"/>
      <c r="S40" s="45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2" t="s">
        <v>39</v>
      </c>
      <c r="B41" s="42" t="s">
        <v>40</v>
      </c>
      <c r="C41" s="43"/>
      <c r="D41" s="111"/>
      <c r="E41" s="45" t="s">
        <v>192</v>
      </c>
      <c r="F41" s="42" t="s">
        <v>49</v>
      </c>
      <c r="G41" s="224" t="s">
        <v>987</v>
      </c>
      <c r="H41" s="226"/>
      <c r="I41" s="58" t="s">
        <v>988</v>
      </c>
      <c r="J41" s="42" t="s">
        <v>30</v>
      </c>
      <c r="K41" s="49"/>
      <c r="L41" s="50"/>
      <c r="M41" s="61"/>
      <c r="N41" s="62">
        <v>350.0</v>
      </c>
      <c r="O41" s="51"/>
      <c r="P41" s="52"/>
      <c r="Q41" s="53"/>
      <c r="R41" s="63"/>
      <c r="S41" s="45">
        <v>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2" t="s">
        <v>39</v>
      </c>
      <c r="B42" s="42" t="s">
        <v>40</v>
      </c>
      <c r="C42" s="66"/>
      <c r="D42" s="257" t="s">
        <v>989</v>
      </c>
      <c r="E42" s="45" t="s">
        <v>73</v>
      </c>
      <c r="F42" s="42" t="s">
        <v>49</v>
      </c>
      <c r="G42" s="258" t="s">
        <v>990</v>
      </c>
      <c r="H42" s="239" t="s">
        <v>991</v>
      </c>
      <c r="I42" s="238" t="s">
        <v>992</v>
      </c>
      <c r="J42" s="42" t="s">
        <v>30</v>
      </c>
      <c r="K42" s="118"/>
      <c r="L42" s="50"/>
      <c r="M42" s="61"/>
      <c r="N42" s="62"/>
      <c r="O42" s="51">
        <v>300.0</v>
      </c>
      <c r="P42" s="52"/>
      <c r="Q42" s="53"/>
      <c r="R42" s="63"/>
      <c r="S42" s="45">
        <v>50.0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2" t="s">
        <v>39</v>
      </c>
      <c r="B43" s="42" t="s">
        <v>40</v>
      </c>
      <c r="C43" s="66"/>
      <c r="D43" s="76"/>
      <c r="E43" s="45" t="s">
        <v>90</v>
      </c>
      <c r="F43" s="42" t="s">
        <v>49</v>
      </c>
      <c r="G43" s="224" t="s">
        <v>993</v>
      </c>
      <c r="H43" s="226"/>
      <c r="I43" s="58" t="s">
        <v>994</v>
      </c>
      <c r="J43" s="42" t="s">
        <v>29</v>
      </c>
      <c r="K43" s="49"/>
      <c r="L43" s="50"/>
      <c r="M43" s="61"/>
      <c r="N43" s="62"/>
      <c r="O43" s="51">
        <v>300.0</v>
      </c>
      <c r="P43" s="52"/>
      <c r="Q43" s="53"/>
      <c r="R43" s="63"/>
      <c r="S43" s="45">
        <v>50.0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2" t="s">
        <v>39</v>
      </c>
      <c r="B44" s="42" t="s">
        <v>40</v>
      </c>
      <c r="C44" s="43"/>
      <c r="D44" s="76"/>
      <c r="E44" s="45" t="s">
        <v>73</v>
      </c>
      <c r="F44" s="42" t="s">
        <v>49</v>
      </c>
      <c r="G44" s="224" t="s">
        <v>995</v>
      </c>
      <c r="H44" s="226" t="s">
        <v>996</v>
      </c>
      <c r="I44" s="58" t="s">
        <v>997</v>
      </c>
      <c r="J44" s="42" t="s">
        <v>30</v>
      </c>
      <c r="K44" s="60">
        <v>350.0</v>
      </c>
      <c r="L44" s="50"/>
      <c r="M44" s="61"/>
      <c r="N44" s="62"/>
      <c r="O44" s="51"/>
      <c r="P44" s="52"/>
      <c r="Q44" s="53"/>
      <c r="R44" s="63"/>
      <c r="S44" s="45">
        <v>50.0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2" t="s">
        <v>39</v>
      </c>
      <c r="B45" s="42" t="s">
        <v>40</v>
      </c>
      <c r="C45" s="43"/>
      <c r="D45" s="109" t="s">
        <v>998</v>
      </c>
      <c r="E45" s="45" t="s">
        <v>103</v>
      </c>
      <c r="F45" s="42" t="s">
        <v>49</v>
      </c>
      <c r="G45" s="260" t="s">
        <v>999</v>
      </c>
      <c r="H45" s="226" t="s">
        <v>1000</v>
      </c>
      <c r="I45" s="58" t="s">
        <v>1001</v>
      </c>
      <c r="J45" s="42" t="s">
        <v>46</v>
      </c>
      <c r="K45" s="49"/>
      <c r="L45" s="50"/>
      <c r="M45" s="61"/>
      <c r="N45" s="62"/>
      <c r="O45" s="51">
        <v>294.0</v>
      </c>
      <c r="P45" s="52"/>
      <c r="Q45" s="53"/>
      <c r="R45" s="63"/>
      <c r="S45" s="45">
        <v>50.0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2" t="s">
        <v>39</v>
      </c>
      <c r="B46" s="42" t="s">
        <v>40</v>
      </c>
      <c r="C46" s="43"/>
      <c r="D46" s="67" t="s">
        <v>1002</v>
      </c>
      <c r="E46" s="45" t="s">
        <v>165</v>
      </c>
      <c r="F46" s="42" t="s">
        <v>49</v>
      </c>
      <c r="G46" s="259" t="s">
        <v>1003</v>
      </c>
      <c r="H46" s="240" t="s">
        <v>1004</v>
      </c>
      <c r="I46" s="58" t="s">
        <v>1005</v>
      </c>
      <c r="J46" s="42" t="s">
        <v>30</v>
      </c>
      <c r="K46" s="49"/>
      <c r="L46" s="108"/>
      <c r="M46" s="61">
        <v>350.0</v>
      </c>
      <c r="N46" s="82"/>
      <c r="O46" s="51"/>
      <c r="P46" s="106"/>
      <c r="Q46" s="120"/>
      <c r="R46" s="85"/>
      <c r="S46" s="45">
        <v>50.0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2" t="s">
        <v>39</v>
      </c>
      <c r="B47" s="42" t="s">
        <v>40</v>
      </c>
      <c r="C47" s="66"/>
      <c r="D47" s="67" t="s">
        <v>41</v>
      </c>
      <c r="E47" s="45" t="s">
        <v>165</v>
      </c>
      <c r="F47" s="42" t="s">
        <v>49</v>
      </c>
      <c r="G47" s="224" t="s">
        <v>1006</v>
      </c>
      <c r="H47" s="226" t="s">
        <v>1007</v>
      </c>
      <c r="I47" s="226" t="s">
        <v>1008</v>
      </c>
      <c r="J47" s="42" t="s">
        <v>30</v>
      </c>
      <c r="K47" s="49"/>
      <c r="L47" s="121"/>
      <c r="M47" s="61"/>
      <c r="N47" s="62"/>
      <c r="O47" s="51">
        <v>350.0</v>
      </c>
      <c r="P47" s="122"/>
      <c r="Q47" s="123"/>
      <c r="R47" s="63"/>
      <c r="S47" s="45">
        <v>50.0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2" t="s">
        <v>39</v>
      </c>
      <c r="B48" s="42" t="s">
        <v>40</v>
      </c>
      <c r="C48" s="43"/>
      <c r="D48" s="67" t="s">
        <v>1009</v>
      </c>
      <c r="E48" s="45" t="s">
        <v>42</v>
      </c>
      <c r="F48" s="42" t="s">
        <v>49</v>
      </c>
      <c r="G48" s="224" t="s">
        <v>1010</v>
      </c>
      <c r="H48" s="226" t="s">
        <v>1011</v>
      </c>
      <c r="I48" s="226" t="s">
        <v>1012</v>
      </c>
      <c r="J48" s="42" t="s">
        <v>46</v>
      </c>
      <c r="K48" s="49"/>
      <c r="L48" s="121"/>
      <c r="M48" s="35"/>
      <c r="N48" s="36"/>
      <c r="O48" s="51">
        <v>294.0</v>
      </c>
      <c r="P48" s="122"/>
      <c r="Q48" s="123"/>
      <c r="R48" s="54"/>
      <c r="S48" s="45">
        <v>50.0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2" t="s">
        <v>39</v>
      </c>
      <c r="B49" s="42" t="s">
        <v>40</v>
      </c>
      <c r="C49" s="43"/>
      <c r="D49" s="109" t="s">
        <v>1013</v>
      </c>
      <c r="E49" s="45" t="s">
        <v>80</v>
      </c>
      <c r="F49" s="42" t="s">
        <v>49</v>
      </c>
      <c r="G49" s="224" t="s">
        <v>1014</v>
      </c>
      <c r="H49" s="226" t="s">
        <v>1015</v>
      </c>
      <c r="I49" s="241" t="s">
        <v>1016</v>
      </c>
      <c r="J49" s="42" t="s">
        <v>29</v>
      </c>
      <c r="K49" s="60"/>
      <c r="L49" s="121"/>
      <c r="M49" s="81"/>
      <c r="N49" s="82"/>
      <c r="O49" s="51">
        <v>350.0</v>
      </c>
      <c r="P49" s="122"/>
      <c r="Q49" s="123"/>
      <c r="R49" s="85"/>
      <c r="S49" s="45">
        <v>50.0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2" t="s">
        <v>39</v>
      </c>
      <c r="B50" s="42" t="s">
        <v>40</v>
      </c>
      <c r="C50" s="43"/>
      <c r="D50" s="125"/>
      <c r="E50" s="45" t="s">
        <v>29</v>
      </c>
      <c r="F50" s="42" t="s">
        <v>49</v>
      </c>
      <c r="G50" s="224" t="s">
        <v>1017</v>
      </c>
      <c r="H50" s="226" t="s">
        <v>1018</v>
      </c>
      <c r="I50" s="58" t="s">
        <v>1019</v>
      </c>
      <c r="J50" s="42" t="s">
        <v>30</v>
      </c>
      <c r="K50" s="60"/>
      <c r="L50" s="126"/>
      <c r="M50" s="61">
        <v>350.0</v>
      </c>
      <c r="N50" s="82"/>
      <c r="O50" s="51"/>
      <c r="P50" s="127"/>
      <c r="Q50" s="128"/>
      <c r="R50" s="85"/>
      <c r="S50" s="45">
        <v>50.0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2" t="s">
        <v>39</v>
      </c>
      <c r="B51" s="42" t="s">
        <v>40</v>
      </c>
      <c r="C51" s="43"/>
      <c r="D51" s="94" t="s">
        <v>1020</v>
      </c>
      <c r="E51" s="45" t="s">
        <v>90</v>
      </c>
      <c r="F51" s="42" t="s">
        <v>49</v>
      </c>
      <c r="G51" s="224" t="s">
        <v>1021</v>
      </c>
      <c r="H51" s="226" t="s">
        <v>1022</v>
      </c>
      <c r="I51" s="58" t="s">
        <v>1023</v>
      </c>
      <c r="J51" s="42" t="s">
        <v>29</v>
      </c>
      <c r="K51" s="49">
        <v>350.0</v>
      </c>
      <c r="L51" s="121"/>
      <c r="M51" s="61"/>
      <c r="N51" s="62"/>
      <c r="O51" s="51"/>
      <c r="P51" s="122"/>
      <c r="Q51" s="123"/>
      <c r="R51" s="63"/>
      <c r="S51" s="45">
        <v>50.0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2" t="s">
        <v>39</v>
      </c>
      <c r="B52" s="42" t="s">
        <v>40</v>
      </c>
      <c r="C52" s="43"/>
      <c r="D52" s="43"/>
      <c r="E52" s="45" t="s">
        <v>90</v>
      </c>
      <c r="F52" s="42" t="s">
        <v>49</v>
      </c>
      <c r="G52" s="323" t="s">
        <v>1024</v>
      </c>
      <c r="H52" s="225" t="s">
        <v>1025</v>
      </c>
      <c r="I52" s="58" t="s">
        <v>1026</v>
      </c>
      <c r="J52" s="42" t="s">
        <v>29</v>
      </c>
      <c r="K52" s="118"/>
      <c r="L52" s="121"/>
      <c r="M52" s="81"/>
      <c r="N52" s="82"/>
      <c r="O52" s="51">
        <v>294.0</v>
      </c>
      <c r="P52" s="122"/>
      <c r="Q52" s="123"/>
      <c r="R52" s="85"/>
      <c r="S52" s="45">
        <v>50.0</v>
      </c>
      <c r="T52" s="7"/>
      <c r="U52" s="7"/>
      <c r="V52" s="7"/>
      <c r="W52" s="7"/>
      <c r="X52" s="7"/>
      <c r="Y52" s="7"/>
      <c r="Z52" s="7"/>
      <c r="AA52" s="7"/>
      <c r="AB52" s="7"/>
    </row>
    <row r="53">
      <c r="A53" s="42" t="s">
        <v>39</v>
      </c>
      <c r="B53" s="42" t="s">
        <v>40</v>
      </c>
      <c r="C53" s="43"/>
      <c r="D53" s="94" t="s">
        <v>41</v>
      </c>
      <c r="E53" s="129" t="s">
        <v>65</v>
      </c>
      <c r="F53" s="42" t="s">
        <v>49</v>
      </c>
      <c r="G53" s="228" t="s">
        <v>1027</v>
      </c>
      <c r="H53" s="226" t="s">
        <v>1028</v>
      </c>
      <c r="I53" s="58" t="s">
        <v>1029</v>
      </c>
      <c r="J53" s="42" t="s">
        <v>30</v>
      </c>
      <c r="K53" s="49">
        <v>350.0</v>
      </c>
      <c r="L53" s="121"/>
      <c r="M53" s="61"/>
      <c r="N53" s="62"/>
      <c r="O53" s="51"/>
      <c r="P53" s="122"/>
      <c r="Q53" s="123"/>
      <c r="R53" s="63"/>
      <c r="S53" s="55">
        <v>50.0</v>
      </c>
      <c r="T53" s="7"/>
      <c r="U53" s="7"/>
      <c r="V53" s="7"/>
      <c r="W53" s="7"/>
      <c r="X53" s="7"/>
      <c r="Y53" s="7"/>
      <c r="Z53" s="7"/>
      <c r="AA53" s="7"/>
      <c r="AB53" s="7"/>
    </row>
    <row r="54">
      <c r="A54" s="42" t="s">
        <v>39</v>
      </c>
      <c r="B54" s="42" t="s">
        <v>40</v>
      </c>
      <c r="C54" s="43"/>
      <c r="D54" s="43"/>
      <c r="E54" s="129" t="s">
        <v>80</v>
      </c>
      <c r="F54" s="42" t="s">
        <v>49</v>
      </c>
      <c r="G54" s="262" t="s">
        <v>1030</v>
      </c>
      <c r="H54" s="242" t="s">
        <v>1031</v>
      </c>
      <c r="I54" s="58" t="s">
        <v>1032</v>
      </c>
      <c r="J54" s="42" t="s">
        <v>29</v>
      </c>
      <c r="K54" s="49"/>
      <c r="L54" s="121"/>
      <c r="M54" s="61"/>
      <c r="N54" s="62"/>
      <c r="O54" s="51">
        <v>294.0</v>
      </c>
      <c r="P54" s="122"/>
      <c r="Q54" s="123"/>
      <c r="R54" s="63"/>
      <c r="S54" s="55">
        <v>50.0</v>
      </c>
      <c r="T54" s="7"/>
      <c r="U54" s="7"/>
      <c r="V54" s="7"/>
      <c r="W54" s="7"/>
      <c r="X54" s="7"/>
      <c r="Y54" s="7"/>
      <c r="Z54" s="7"/>
      <c r="AA54" s="7"/>
      <c r="AB54" s="7"/>
    </row>
    <row r="55">
      <c r="A55" s="42" t="s">
        <v>39</v>
      </c>
      <c r="B55" s="42" t="s">
        <v>40</v>
      </c>
      <c r="C55" s="43"/>
      <c r="D55" s="94" t="s">
        <v>1033</v>
      </c>
      <c r="E55" s="129" t="s">
        <v>42</v>
      </c>
      <c r="F55" s="42" t="s">
        <v>49</v>
      </c>
      <c r="G55" s="224" t="s">
        <v>1034</v>
      </c>
      <c r="H55" s="226" t="s">
        <v>1035</v>
      </c>
      <c r="I55" s="58" t="s">
        <v>1036</v>
      </c>
      <c r="J55" s="42" t="s">
        <v>46</v>
      </c>
      <c r="K55" s="131">
        <v>350.0</v>
      </c>
      <c r="L55" s="121"/>
      <c r="M55" s="113"/>
      <c r="N55" s="114"/>
      <c r="O55" s="51"/>
      <c r="P55" s="122"/>
      <c r="Q55" s="123"/>
      <c r="R55" s="115"/>
      <c r="S55" s="45">
        <v>50.0</v>
      </c>
      <c r="T55" s="7"/>
      <c r="U55" s="7"/>
      <c r="V55" s="7"/>
      <c r="W55" s="7"/>
      <c r="X55" s="7"/>
      <c r="Y55" s="7"/>
      <c r="Z55" s="7"/>
      <c r="AA55" s="7"/>
      <c r="AB55" s="7"/>
    </row>
    <row r="56">
      <c r="A56" s="42" t="s">
        <v>39</v>
      </c>
      <c r="B56" s="42" t="s">
        <v>40</v>
      </c>
      <c r="C56" s="43"/>
      <c r="D56" s="94" t="s">
        <v>1037</v>
      </c>
      <c r="E56" s="129" t="s">
        <v>139</v>
      </c>
      <c r="F56" s="42" t="s">
        <v>49</v>
      </c>
      <c r="G56" s="224" t="s">
        <v>1038</v>
      </c>
      <c r="H56" s="226" t="s">
        <v>1039</v>
      </c>
      <c r="I56" s="58" t="s">
        <v>1040</v>
      </c>
      <c r="J56" s="42" t="s">
        <v>46</v>
      </c>
      <c r="K56" s="132"/>
      <c r="L56" s="121"/>
      <c r="M56" s="35">
        <v>350.0</v>
      </c>
      <c r="N56" s="114"/>
      <c r="O56" s="51"/>
      <c r="P56" s="122"/>
      <c r="Q56" s="123"/>
      <c r="R56" s="115"/>
      <c r="S56" s="45">
        <v>50.0</v>
      </c>
      <c r="T56" s="7"/>
      <c r="U56" s="7"/>
      <c r="V56" s="7"/>
      <c r="W56" s="7"/>
      <c r="X56" s="7"/>
      <c r="Y56" s="7"/>
      <c r="Z56" s="7"/>
      <c r="AA56" s="7"/>
      <c r="AB56" s="7"/>
    </row>
    <row r="57">
      <c r="A57" s="42" t="s">
        <v>39</v>
      </c>
      <c r="B57" s="42" t="s">
        <v>40</v>
      </c>
      <c r="C57" s="43"/>
      <c r="D57" s="43"/>
      <c r="E57" s="129" t="s">
        <v>90</v>
      </c>
      <c r="F57" s="42" t="s">
        <v>49</v>
      </c>
      <c r="G57" s="224" t="s">
        <v>1041</v>
      </c>
      <c r="H57" s="226" t="s">
        <v>1042</v>
      </c>
      <c r="I57" s="58" t="s">
        <v>1043</v>
      </c>
      <c r="J57" s="42" t="s">
        <v>29</v>
      </c>
      <c r="K57" s="131"/>
      <c r="L57" s="133"/>
      <c r="M57" s="61"/>
      <c r="N57" s="62"/>
      <c r="O57" s="51">
        <v>197.0</v>
      </c>
      <c r="P57" s="134"/>
      <c r="Q57" s="135"/>
      <c r="R57" s="63"/>
      <c r="S57" s="45">
        <v>50.0</v>
      </c>
      <c r="T57" s="7"/>
      <c r="U57" s="7"/>
      <c r="V57" s="7"/>
      <c r="W57" s="7"/>
      <c r="X57" s="7"/>
      <c r="Y57" s="7"/>
      <c r="Z57" s="7"/>
      <c r="AA57" s="7"/>
      <c r="AB57" s="7"/>
    </row>
    <row r="58">
      <c r="A58" s="42" t="s">
        <v>39</v>
      </c>
      <c r="B58" s="42" t="s">
        <v>40</v>
      </c>
      <c r="C58" s="43"/>
      <c r="D58" s="94"/>
      <c r="E58" s="129" t="s">
        <v>103</v>
      </c>
      <c r="F58" s="42" t="s">
        <v>49</v>
      </c>
      <c r="G58" s="224" t="s">
        <v>1044</v>
      </c>
      <c r="H58" s="226" t="s">
        <v>1045</v>
      </c>
      <c r="I58" s="58" t="s">
        <v>1046</v>
      </c>
      <c r="J58" s="42" t="s">
        <v>46</v>
      </c>
      <c r="K58" s="131"/>
      <c r="L58" s="121"/>
      <c r="M58" s="81"/>
      <c r="N58" s="82"/>
      <c r="O58" s="51">
        <v>294.0</v>
      </c>
      <c r="P58" s="122"/>
      <c r="Q58" s="123"/>
      <c r="R58" s="85"/>
      <c r="S58" s="256">
        <v>294.0</v>
      </c>
      <c r="T58" s="7"/>
      <c r="U58" s="7"/>
      <c r="V58" s="7"/>
      <c r="W58" s="7"/>
      <c r="X58" s="7"/>
      <c r="Y58" s="7"/>
      <c r="Z58" s="7"/>
      <c r="AA58" s="7"/>
      <c r="AB58" s="7"/>
    </row>
    <row r="59">
      <c r="A59" s="42" t="s">
        <v>39</v>
      </c>
      <c r="B59" s="42" t="s">
        <v>40</v>
      </c>
      <c r="C59" s="66"/>
      <c r="D59" s="94" t="s">
        <v>1047</v>
      </c>
      <c r="E59" s="129" t="s">
        <v>192</v>
      </c>
      <c r="F59" s="42" t="s">
        <v>49</v>
      </c>
      <c r="G59" s="224" t="s">
        <v>1048</v>
      </c>
      <c r="H59" s="226"/>
      <c r="I59" s="58" t="s">
        <v>1049</v>
      </c>
      <c r="J59" s="42" t="s">
        <v>30</v>
      </c>
      <c r="K59" s="131">
        <v>294.0</v>
      </c>
      <c r="L59" s="121"/>
      <c r="M59" s="81"/>
      <c r="N59" s="82"/>
      <c r="O59" s="51"/>
      <c r="P59" s="122"/>
      <c r="Q59" s="123"/>
      <c r="R59" s="85"/>
      <c r="S59" s="45">
        <v>50.0</v>
      </c>
      <c r="T59" s="7"/>
      <c r="U59" s="7"/>
      <c r="V59" s="7"/>
      <c r="W59" s="7"/>
      <c r="X59" s="7"/>
      <c r="Y59" s="7"/>
      <c r="Z59" s="7"/>
      <c r="AA59" s="7"/>
      <c r="AB59" s="7"/>
    </row>
    <row r="60">
      <c r="A60" s="42" t="s">
        <v>39</v>
      </c>
      <c r="B60" s="42" t="s">
        <v>40</v>
      </c>
      <c r="C60" s="43"/>
      <c r="D60" s="94" t="s">
        <v>1050</v>
      </c>
      <c r="E60" s="129" t="s">
        <v>80</v>
      </c>
      <c r="F60" s="42" t="s">
        <v>49</v>
      </c>
      <c r="G60" s="224" t="s">
        <v>1051</v>
      </c>
      <c r="H60" s="226"/>
      <c r="I60" s="58" t="s">
        <v>565</v>
      </c>
      <c r="J60" s="42" t="s">
        <v>46</v>
      </c>
      <c r="K60" s="131">
        <v>294.0</v>
      </c>
      <c r="L60" s="121"/>
      <c r="M60" s="81"/>
      <c r="N60" s="82"/>
      <c r="O60" s="51"/>
      <c r="P60" s="122"/>
      <c r="Q60" s="123"/>
      <c r="R60" s="85"/>
      <c r="S60" s="45">
        <v>50.0</v>
      </c>
      <c r="T60" s="7"/>
      <c r="U60" s="7"/>
      <c r="V60" s="7"/>
      <c r="W60" s="7"/>
      <c r="X60" s="7"/>
      <c r="Y60" s="7"/>
      <c r="Z60" s="7"/>
      <c r="AA60" s="7"/>
      <c r="AB60" s="7"/>
    </row>
    <row r="61">
      <c r="A61" s="42" t="s">
        <v>39</v>
      </c>
      <c r="B61" s="42" t="s">
        <v>40</v>
      </c>
      <c r="C61" s="43"/>
      <c r="D61" s="43"/>
      <c r="E61" s="129" t="s">
        <v>139</v>
      </c>
      <c r="F61" s="42" t="s">
        <v>49</v>
      </c>
      <c r="G61" s="224" t="s">
        <v>1052</v>
      </c>
      <c r="H61" s="226" t="s">
        <v>1053</v>
      </c>
      <c r="I61" s="58" t="s">
        <v>1054</v>
      </c>
      <c r="J61" s="42" t="s">
        <v>29</v>
      </c>
      <c r="K61" s="131"/>
      <c r="L61" s="121"/>
      <c r="M61" s="61">
        <v>350.0</v>
      </c>
      <c r="N61" s="82"/>
      <c r="O61" s="51"/>
      <c r="P61" s="122"/>
      <c r="Q61" s="123"/>
      <c r="R61" s="85"/>
      <c r="S61" s="45">
        <v>50.0</v>
      </c>
      <c r="T61" s="7"/>
      <c r="U61" s="7"/>
      <c r="V61" s="7"/>
      <c r="W61" s="7"/>
      <c r="X61" s="7"/>
      <c r="Y61" s="7"/>
      <c r="Z61" s="7"/>
      <c r="AA61" s="7"/>
      <c r="AB61" s="7"/>
    </row>
    <row r="62">
      <c r="A62" s="42" t="s">
        <v>39</v>
      </c>
      <c r="B62" s="42" t="s">
        <v>40</v>
      </c>
      <c r="C62" s="43"/>
      <c r="D62" s="94" t="s">
        <v>1055</v>
      </c>
      <c r="E62" s="129" t="s">
        <v>165</v>
      </c>
      <c r="F62" s="42" t="s">
        <v>49</v>
      </c>
      <c r="G62" s="224" t="s">
        <v>1056</v>
      </c>
      <c r="H62" s="226" t="s">
        <v>1057</v>
      </c>
      <c r="I62" s="58" t="s">
        <v>1058</v>
      </c>
      <c r="J62" s="42" t="s">
        <v>30</v>
      </c>
      <c r="K62" s="131"/>
      <c r="L62" s="126"/>
      <c r="M62" s="61">
        <v>350.0</v>
      </c>
      <c r="N62" s="62"/>
      <c r="O62" s="51"/>
      <c r="P62" s="127"/>
      <c r="Q62" s="128"/>
      <c r="R62" s="63"/>
      <c r="S62" s="45">
        <v>150.0</v>
      </c>
      <c r="T62" s="7"/>
      <c r="U62" s="7"/>
      <c r="V62" s="7"/>
      <c r="W62" s="7"/>
      <c r="X62" s="7"/>
      <c r="Y62" s="7"/>
      <c r="Z62" s="7"/>
      <c r="AA62" s="7"/>
      <c r="AB62" s="7"/>
    </row>
    <row r="63">
      <c r="A63" s="42" t="s">
        <v>39</v>
      </c>
      <c r="B63" s="42" t="s">
        <v>137</v>
      </c>
      <c r="C63" s="43"/>
      <c r="D63" s="94" t="s">
        <v>138</v>
      </c>
      <c r="E63" s="22"/>
      <c r="F63" s="42"/>
      <c r="G63" s="224" t="s">
        <v>1059</v>
      </c>
      <c r="H63" s="226"/>
      <c r="I63" s="227" t="s">
        <v>405</v>
      </c>
      <c r="J63" s="42" t="s">
        <v>46</v>
      </c>
      <c r="K63" s="131"/>
      <c r="L63" s="126"/>
      <c r="M63" s="81"/>
      <c r="N63" s="82"/>
      <c r="O63" s="51"/>
      <c r="P63" s="122" t="s">
        <v>158</v>
      </c>
      <c r="Q63" s="128"/>
      <c r="R63" s="85"/>
      <c r="S63" s="136" t="s">
        <v>138</v>
      </c>
      <c r="T63" s="7"/>
      <c r="U63" s="7"/>
      <c r="V63" s="7"/>
      <c r="W63" s="7"/>
      <c r="X63" s="7"/>
      <c r="Y63" s="7"/>
      <c r="Z63" s="7"/>
      <c r="AA63" s="7"/>
      <c r="AB63" s="7"/>
    </row>
    <row r="64">
      <c r="A64" s="42" t="s">
        <v>39</v>
      </c>
      <c r="B64" s="42" t="s">
        <v>40</v>
      </c>
      <c r="C64" s="43"/>
      <c r="D64" s="43"/>
      <c r="E64" s="22"/>
      <c r="F64" s="42" t="s">
        <v>49</v>
      </c>
      <c r="G64" s="58" t="s">
        <v>1060</v>
      </c>
      <c r="H64" s="226" t="s">
        <v>1061</v>
      </c>
      <c r="I64" s="58" t="s">
        <v>1062</v>
      </c>
      <c r="J64" s="105"/>
      <c r="K64" s="132"/>
      <c r="L64" s="121"/>
      <c r="M64" s="61"/>
      <c r="N64" s="62">
        <v>300.0</v>
      </c>
      <c r="O64" s="51"/>
      <c r="P64" s="122"/>
      <c r="Q64" s="123"/>
      <c r="R64" s="63"/>
      <c r="S64" s="45">
        <v>50.0</v>
      </c>
      <c r="T64" s="7"/>
      <c r="U64" s="7"/>
      <c r="V64" s="7"/>
      <c r="W64" s="7"/>
      <c r="X64" s="7"/>
      <c r="Y64" s="7"/>
      <c r="Z64" s="7"/>
      <c r="AA64" s="7"/>
      <c r="AB64" s="7"/>
    </row>
    <row r="65">
      <c r="A65" s="42"/>
      <c r="B65" s="42"/>
      <c r="C65" s="43"/>
      <c r="D65" s="43"/>
      <c r="E65" s="22"/>
      <c r="F65" s="42"/>
      <c r="G65" s="58"/>
      <c r="H65" s="226"/>
      <c r="I65" s="58"/>
      <c r="J65" s="105"/>
      <c r="K65" s="132"/>
      <c r="L65" s="126"/>
      <c r="M65" s="81"/>
      <c r="N65" s="82"/>
      <c r="O65" s="51"/>
      <c r="P65" s="127"/>
      <c r="Q65" s="128"/>
      <c r="R65" s="85"/>
      <c r="S65" s="45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2"/>
      <c r="B66" s="42"/>
      <c r="C66" s="43"/>
      <c r="D66" s="43"/>
      <c r="E66" s="22"/>
      <c r="F66" s="42"/>
      <c r="G66" s="58"/>
      <c r="H66" s="226"/>
      <c r="I66" s="58"/>
      <c r="J66" s="105"/>
      <c r="K66" s="131"/>
      <c r="L66" s="126"/>
      <c r="M66" s="81"/>
      <c r="N66" s="82"/>
      <c r="O66" s="51"/>
      <c r="P66" s="127"/>
      <c r="Q66" s="128"/>
      <c r="R66" s="85"/>
      <c r="S66" s="45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2"/>
      <c r="B67" s="42"/>
      <c r="C67" s="43"/>
      <c r="D67" s="43"/>
      <c r="E67" s="137"/>
      <c r="F67" s="42"/>
      <c r="G67" s="58"/>
      <c r="H67" s="226"/>
      <c r="I67" s="58"/>
      <c r="J67" s="105"/>
      <c r="K67" s="138"/>
      <c r="L67" s="121"/>
      <c r="M67" s="61"/>
      <c r="N67" s="62"/>
      <c r="O67" s="51"/>
      <c r="P67" s="122"/>
      <c r="Q67" s="123"/>
      <c r="R67" s="63"/>
      <c r="S67" s="45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2"/>
      <c r="B68" s="42"/>
      <c r="C68" s="43"/>
      <c r="D68" s="43"/>
      <c r="E68" s="137"/>
      <c r="F68" s="42"/>
      <c r="G68" s="58"/>
      <c r="H68" s="226"/>
      <c r="I68" s="58"/>
      <c r="J68" s="105"/>
      <c r="K68" s="139"/>
      <c r="L68" s="126"/>
      <c r="M68" s="81"/>
      <c r="N68" s="82"/>
      <c r="O68" s="51"/>
      <c r="P68" s="127"/>
      <c r="Q68" s="128"/>
      <c r="R68" s="85"/>
      <c r="S68" s="45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2"/>
      <c r="B69" s="42"/>
      <c r="C69" s="43"/>
      <c r="D69" s="43"/>
      <c r="E69" s="137"/>
      <c r="F69" s="42"/>
      <c r="G69" s="58"/>
      <c r="H69" s="226"/>
      <c r="I69" s="58"/>
      <c r="J69" s="105"/>
      <c r="K69" s="131"/>
      <c r="L69" s="140"/>
      <c r="M69" s="81"/>
      <c r="N69" s="82"/>
      <c r="O69" s="51"/>
      <c r="P69" s="141"/>
      <c r="Q69" s="142"/>
      <c r="R69" s="85"/>
      <c r="S69" s="55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2"/>
      <c r="B70" s="42"/>
      <c r="C70" s="43"/>
      <c r="D70" s="43"/>
      <c r="E70" s="137"/>
      <c r="F70" s="42"/>
      <c r="G70" s="58"/>
      <c r="H70" s="226"/>
      <c r="I70" s="58"/>
      <c r="J70" s="105"/>
      <c r="K70" s="138"/>
      <c r="L70" s="126"/>
      <c r="M70" s="81"/>
      <c r="N70" s="82"/>
      <c r="O70" s="51"/>
      <c r="P70" s="127"/>
      <c r="Q70" s="128"/>
      <c r="R70" s="85"/>
      <c r="S70" s="45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2"/>
      <c r="B71" s="42"/>
      <c r="C71" s="143"/>
      <c r="D71" s="96"/>
      <c r="E71" s="137"/>
      <c r="F71" s="42"/>
      <c r="G71" s="58"/>
      <c r="H71" s="226"/>
      <c r="I71" s="58"/>
      <c r="J71" s="105"/>
      <c r="K71" s="144"/>
      <c r="L71" s="145"/>
      <c r="M71" s="81"/>
      <c r="N71" s="82"/>
      <c r="O71" s="51"/>
      <c r="P71" s="146"/>
      <c r="Q71" s="147"/>
      <c r="R71" s="85"/>
      <c r="S71" s="45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2"/>
      <c r="B72" s="42"/>
      <c r="C72" s="143"/>
      <c r="D72" s="43"/>
      <c r="E72" s="137"/>
      <c r="F72" s="42"/>
      <c r="G72" s="58"/>
      <c r="H72" s="226"/>
      <c r="I72" s="58"/>
      <c r="J72" s="105"/>
      <c r="K72" s="148"/>
      <c r="L72" s="145"/>
      <c r="M72" s="113"/>
      <c r="N72" s="114"/>
      <c r="O72" s="51"/>
      <c r="P72" s="146"/>
      <c r="Q72" s="147"/>
      <c r="R72" s="115"/>
      <c r="S72" s="136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2"/>
      <c r="B73" s="42"/>
      <c r="C73" s="143"/>
      <c r="D73" s="76"/>
      <c r="E73" s="137"/>
      <c r="F73" s="42"/>
      <c r="G73" s="58"/>
      <c r="H73" s="226"/>
      <c r="I73" s="226"/>
      <c r="J73" s="105"/>
      <c r="K73" s="144"/>
      <c r="L73" s="149"/>
      <c r="M73" s="81"/>
      <c r="N73" s="82"/>
      <c r="O73" s="51"/>
      <c r="P73" s="150"/>
      <c r="Q73" s="151"/>
      <c r="R73" s="85"/>
      <c r="S73" s="136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2"/>
      <c r="B74" s="42"/>
      <c r="C74" s="143"/>
      <c r="D74" s="43"/>
      <c r="E74" s="137"/>
      <c r="F74" s="42"/>
      <c r="G74" s="58"/>
      <c r="H74" s="226"/>
      <c r="I74" s="226"/>
      <c r="J74" s="105"/>
      <c r="K74" s="144"/>
      <c r="L74" s="145"/>
      <c r="M74" s="81"/>
      <c r="N74" s="82"/>
      <c r="O74" s="51"/>
      <c r="P74" s="146"/>
      <c r="Q74" s="147"/>
      <c r="R74" s="85"/>
      <c r="S74" s="136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2"/>
      <c r="B75" s="42"/>
      <c r="C75" s="143"/>
      <c r="D75" s="43"/>
      <c r="E75" s="137"/>
      <c r="F75" s="42"/>
      <c r="G75" s="58"/>
      <c r="H75" s="226"/>
      <c r="I75" s="226"/>
      <c r="J75" s="105"/>
      <c r="K75" s="148"/>
      <c r="L75" s="145"/>
      <c r="M75" s="81"/>
      <c r="N75" s="82"/>
      <c r="O75" s="51"/>
      <c r="P75" s="146"/>
      <c r="Q75" s="147"/>
      <c r="R75" s="85"/>
      <c r="S75" s="136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2"/>
      <c r="B76" s="42"/>
      <c r="C76" s="143"/>
      <c r="D76" s="43"/>
      <c r="E76" s="22"/>
      <c r="F76" s="42"/>
      <c r="G76" s="58"/>
      <c r="H76" s="226"/>
      <c r="I76" s="226"/>
      <c r="J76" s="105"/>
      <c r="K76" s="148"/>
      <c r="L76" s="145"/>
      <c r="M76" s="81"/>
      <c r="N76" s="82"/>
      <c r="O76" s="51"/>
      <c r="P76" s="146"/>
      <c r="Q76" s="147"/>
      <c r="R76" s="85"/>
      <c r="S76" s="152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2"/>
      <c r="B77" s="42"/>
      <c r="C77" s="143"/>
      <c r="D77" s="43"/>
      <c r="E77" s="22"/>
      <c r="F77" s="42"/>
      <c r="G77" s="58"/>
      <c r="H77" s="226"/>
      <c r="I77" s="226"/>
      <c r="J77" s="105"/>
      <c r="K77" s="148"/>
      <c r="L77" s="145"/>
      <c r="M77" s="81"/>
      <c r="N77" s="82"/>
      <c r="O77" s="51"/>
      <c r="P77" s="146"/>
      <c r="Q77" s="147"/>
      <c r="R77" s="85"/>
      <c r="S77" s="136"/>
      <c r="T77" s="7"/>
      <c r="U77" s="7"/>
      <c r="V77" s="7"/>
      <c r="W77" s="7"/>
      <c r="X77" s="7"/>
      <c r="Y77" s="7"/>
      <c r="Z77" s="7"/>
      <c r="AA77" s="7"/>
      <c r="AB77" s="7"/>
    </row>
    <row r="78">
      <c r="A78" s="105"/>
      <c r="B78" s="42"/>
      <c r="C78" s="143"/>
      <c r="D78" s="43"/>
      <c r="E78" s="22"/>
      <c r="F78" s="42"/>
      <c r="G78" s="153"/>
      <c r="H78" s="243"/>
      <c r="I78" s="243"/>
      <c r="J78" s="105"/>
      <c r="K78" s="144"/>
      <c r="L78" s="145"/>
      <c r="M78" s="81"/>
      <c r="N78" s="82"/>
      <c r="O78" s="51"/>
      <c r="P78" s="146"/>
      <c r="Q78" s="147"/>
      <c r="R78" s="85"/>
      <c r="S78" s="154"/>
      <c r="T78" s="7"/>
      <c r="U78" s="7"/>
      <c r="V78" s="7"/>
      <c r="W78" s="7"/>
      <c r="X78" s="7"/>
      <c r="Y78" s="7"/>
      <c r="Z78" s="7"/>
      <c r="AA78" s="7"/>
      <c r="AB78" s="7"/>
    </row>
    <row r="79">
      <c r="A79" s="105"/>
      <c r="B79" s="42"/>
      <c r="C79" s="143"/>
      <c r="D79" s="43"/>
      <c r="E79" s="22"/>
      <c r="F79" s="42"/>
      <c r="G79" s="153"/>
      <c r="H79" s="243"/>
      <c r="I79" s="243"/>
      <c r="J79" s="105"/>
      <c r="K79" s="144"/>
      <c r="L79" s="145"/>
      <c r="M79" s="81"/>
      <c r="N79" s="82"/>
      <c r="O79" s="51"/>
      <c r="P79" s="146"/>
      <c r="Q79" s="147"/>
      <c r="R79" s="85"/>
      <c r="S79" s="155"/>
      <c r="T79" s="7"/>
      <c r="U79" s="7"/>
      <c r="V79" s="7"/>
      <c r="W79" s="7"/>
      <c r="X79" s="7"/>
      <c r="Y79" s="7"/>
      <c r="Z79" s="7"/>
      <c r="AA79" s="7"/>
      <c r="AB79" s="7"/>
    </row>
    <row r="80">
      <c r="A80" s="105"/>
      <c r="B80" s="42"/>
      <c r="C80" s="143"/>
      <c r="D80" s="43"/>
      <c r="E80" s="22"/>
      <c r="F80" s="42"/>
      <c r="G80" s="153"/>
      <c r="H80" s="243"/>
      <c r="I80" s="243"/>
      <c r="J80" s="105"/>
      <c r="K80" s="144"/>
      <c r="L80" s="145"/>
      <c r="M80" s="81"/>
      <c r="N80" s="82"/>
      <c r="O80" s="51"/>
      <c r="P80" s="146"/>
      <c r="Q80" s="147"/>
      <c r="R80" s="85"/>
      <c r="S80" s="155"/>
      <c r="T80" s="7"/>
      <c r="U80" s="7"/>
      <c r="V80" s="7"/>
      <c r="W80" s="7"/>
      <c r="X80" s="7"/>
      <c r="Y80" s="7"/>
      <c r="Z80" s="7"/>
      <c r="AA80" s="7"/>
      <c r="AB80" s="7"/>
    </row>
    <row r="81">
      <c r="A81" s="105"/>
      <c r="B81" s="42"/>
      <c r="C81" s="143"/>
      <c r="D81" s="43"/>
      <c r="E81" s="22"/>
      <c r="F81" s="42"/>
      <c r="G81" s="153"/>
      <c r="H81" s="243"/>
      <c r="I81" s="243"/>
      <c r="J81" s="105"/>
      <c r="K81" s="156"/>
      <c r="L81" s="157"/>
      <c r="M81" s="158"/>
      <c r="N81" s="159"/>
      <c r="O81" s="51"/>
      <c r="P81" s="160"/>
      <c r="Q81" s="161"/>
      <c r="R81" s="162"/>
      <c r="S81" s="155"/>
      <c r="T81" s="7"/>
      <c r="U81" s="7"/>
      <c r="V81" s="7"/>
      <c r="W81" s="7"/>
      <c r="X81" s="7"/>
      <c r="Y81" s="7"/>
      <c r="Z81" s="7"/>
      <c r="AA81" s="7"/>
      <c r="AB81" s="7"/>
    </row>
    <row r="82">
      <c r="A82" s="105"/>
      <c r="B82" s="42"/>
      <c r="C82" s="143"/>
      <c r="D82" s="43"/>
      <c r="E82" s="22"/>
      <c r="F82" s="42"/>
      <c r="G82" s="153"/>
      <c r="H82" s="243"/>
      <c r="I82" s="243"/>
      <c r="J82" s="105"/>
      <c r="K82" s="156"/>
      <c r="L82" s="157"/>
      <c r="M82" s="158"/>
      <c r="N82" s="159"/>
      <c r="O82" s="51"/>
      <c r="P82" s="160"/>
      <c r="Q82" s="161"/>
      <c r="R82" s="162"/>
      <c r="S82" s="155"/>
      <c r="T82" s="7"/>
      <c r="U82" s="7"/>
      <c r="V82" s="7"/>
      <c r="W82" s="7"/>
      <c r="X82" s="7"/>
      <c r="Y82" s="7"/>
      <c r="Z82" s="7"/>
      <c r="AA82" s="7"/>
      <c r="AB82" s="7"/>
    </row>
    <row r="83">
      <c r="A83" s="105"/>
      <c r="B83" s="42"/>
      <c r="C83" s="143"/>
      <c r="D83" s="43"/>
      <c r="E83" s="22"/>
      <c r="F83" s="42"/>
      <c r="G83" s="153"/>
      <c r="H83" s="243"/>
      <c r="I83" s="243"/>
      <c r="J83" s="105"/>
      <c r="K83" s="156"/>
      <c r="L83" s="157"/>
      <c r="M83" s="158"/>
      <c r="N83" s="159"/>
      <c r="O83" s="51"/>
      <c r="P83" s="160"/>
      <c r="Q83" s="161"/>
      <c r="R83" s="162"/>
      <c r="S83" s="155"/>
      <c r="T83" s="7"/>
      <c r="U83" s="7"/>
      <c r="V83" s="7"/>
      <c r="W83" s="7"/>
      <c r="X83" s="7"/>
      <c r="Y83" s="7"/>
      <c r="Z83" s="7"/>
      <c r="AA83" s="7"/>
      <c r="AB83" s="7"/>
    </row>
    <row r="84">
      <c r="A84" s="105"/>
      <c r="B84" s="42"/>
      <c r="C84" s="143"/>
      <c r="D84" s="43"/>
      <c r="E84" s="22"/>
      <c r="F84" s="42"/>
      <c r="G84" s="153"/>
      <c r="H84" s="243"/>
      <c r="I84" s="243"/>
      <c r="J84" s="105"/>
      <c r="K84" s="163"/>
      <c r="L84" s="164"/>
      <c r="M84" s="165"/>
      <c r="N84" s="166"/>
      <c r="O84" s="51"/>
      <c r="P84" s="167"/>
      <c r="Q84" s="168"/>
      <c r="R84" s="169"/>
      <c r="S84" s="155"/>
      <c r="T84" s="7"/>
      <c r="U84" s="7"/>
      <c r="V84" s="7"/>
      <c r="W84" s="7"/>
      <c r="X84" s="7"/>
      <c r="Y84" s="7"/>
      <c r="Z84" s="7"/>
      <c r="AA84" s="7"/>
      <c r="AB84" s="7"/>
    </row>
    <row r="85">
      <c r="A85" s="105"/>
      <c r="B85" s="42"/>
      <c r="C85" s="143"/>
      <c r="D85" s="43"/>
      <c r="E85" s="137"/>
      <c r="F85" s="42"/>
      <c r="G85" s="153"/>
      <c r="H85" s="243"/>
      <c r="I85" s="243"/>
      <c r="J85" s="105"/>
      <c r="K85" s="156"/>
      <c r="L85" s="157"/>
      <c r="M85" s="170"/>
      <c r="N85" s="171"/>
      <c r="O85" s="51"/>
      <c r="P85" s="160"/>
      <c r="Q85" s="161"/>
      <c r="R85" s="172"/>
      <c r="S85" s="155"/>
      <c r="T85" s="7"/>
      <c r="U85" s="7"/>
      <c r="V85" s="7"/>
      <c r="W85" s="7"/>
      <c r="X85" s="7"/>
      <c r="Y85" s="7"/>
      <c r="Z85" s="7"/>
      <c r="AA85" s="7"/>
      <c r="AB85" s="7"/>
    </row>
    <row r="86">
      <c r="A86" s="105"/>
      <c r="B86" s="42"/>
      <c r="C86" s="143"/>
      <c r="D86" s="43"/>
      <c r="E86" s="137"/>
      <c r="F86" s="42"/>
      <c r="G86" s="153"/>
      <c r="H86" s="243"/>
      <c r="I86" s="243"/>
      <c r="J86" s="105"/>
      <c r="K86" s="156"/>
      <c r="L86" s="157"/>
      <c r="M86" s="170"/>
      <c r="N86" s="171"/>
      <c r="O86" s="51"/>
      <c r="P86" s="160"/>
      <c r="Q86" s="161"/>
      <c r="R86" s="172"/>
      <c r="S86" s="155"/>
      <c r="T86" s="7"/>
      <c r="U86" s="7"/>
      <c r="V86" s="7"/>
      <c r="W86" s="7"/>
      <c r="X86" s="7"/>
      <c r="Y86" s="7"/>
      <c r="Z86" s="7"/>
      <c r="AA86" s="7"/>
      <c r="AB86" s="7"/>
    </row>
    <row r="87">
      <c r="A87" s="105"/>
      <c r="B87" s="42"/>
      <c r="C87" s="143"/>
      <c r="D87" s="43"/>
      <c r="E87" s="137"/>
      <c r="F87" s="42"/>
      <c r="G87" s="153"/>
      <c r="H87" s="243"/>
      <c r="I87" s="243"/>
      <c r="J87" s="105"/>
      <c r="K87" s="156"/>
      <c r="L87" s="157"/>
      <c r="M87" s="170"/>
      <c r="N87" s="171"/>
      <c r="O87" s="51"/>
      <c r="P87" s="160"/>
      <c r="Q87" s="161"/>
      <c r="R87" s="172"/>
      <c r="S87" s="155"/>
      <c r="T87" s="7"/>
      <c r="U87" s="7"/>
      <c r="V87" s="7"/>
      <c r="W87" s="7"/>
      <c r="X87" s="7"/>
      <c r="Y87" s="7"/>
      <c r="Z87" s="7"/>
      <c r="AA87" s="7"/>
      <c r="AB87" s="7"/>
    </row>
    <row r="88">
      <c r="A88" s="105"/>
      <c r="B88" s="42"/>
      <c r="C88" s="143"/>
      <c r="D88" s="43"/>
      <c r="E88" s="137"/>
      <c r="F88" s="42"/>
      <c r="G88" s="153"/>
      <c r="H88" s="243"/>
      <c r="I88" s="243"/>
      <c r="J88" s="105"/>
      <c r="K88" s="156"/>
      <c r="L88" s="157"/>
      <c r="M88" s="170"/>
      <c r="N88" s="171"/>
      <c r="O88" s="51"/>
      <c r="P88" s="160"/>
      <c r="Q88" s="161"/>
      <c r="R88" s="172"/>
      <c r="S88" s="155"/>
      <c r="T88" s="7"/>
      <c r="U88" s="7"/>
      <c r="V88" s="7"/>
      <c r="W88" s="7"/>
      <c r="X88" s="7"/>
      <c r="Y88" s="7"/>
      <c r="Z88" s="7"/>
      <c r="AA88" s="7"/>
      <c r="AB88" s="7"/>
    </row>
    <row r="89">
      <c r="A89" s="105"/>
      <c r="B89" s="42"/>
      <c r="C89" s="143"/>
      <c r="D89" s="43"/>
      <c r="E89" s="137"/>
      <c r="F89" s="42"/>
      <c r="G89" s="153"/>
      <c r="H89" s="243"/>
      <c r="I89" s="243"/>
      <c r="J89" s="105"/>
      <c r="K89" s="156"/>
      <c r="L89" s="157"/>
      <c r="M89" s="170"/>
      <c r="N89" s="171"/>
      <c r="O89" s="51"/>
      <c r="P89" s="160"/>
      <c r="Q89" s="161"/>
      <c r="R89" s="172"/>
      <c r="S89" s="155"/>
      <c r="T89" s="7"/>
      <c r="U89" s="7"/>
      <c r="V89" s="7"/>
      <c r="W89" s="7"/>
      <c r="X89" s="7"/>
      <c r="Y89" s="7"/>
      <c r="Z89" s="7"/>
      <c r="AA89" s="7"/>
      <c r="AB89" s="7"/>
    </row>
    <row r="90">
      <c r="A90" s="105"/>
      <c r="B90" s="42"/>
      <c r="C90" s="143"/>
      <c r="D90" s="43"/>
      <c r="E90" s="137"/>
      <c r="F90" s="42"/>
      <c r="G90" s="153"/>
      <c r="H90" s="243"/>
      <c r="I90" s="243"/>
      <c r="J90" s="105"/>
      <c r="K90" s="156"/>
      <c r="L90" s="157"/>
      <c r="M90" s="170"/>
      <c r="N90" s="171"/>
      <c r="O90" s="51"/>
      <c r="P90" s="160"/>
      <c r="Q90" s="161"/>
      <c r="R90" s="172"/>
      <c r="S90" s="155"/>
      <c r="T90" s="7"/>
      <c r="U90" s="7"/>
      <c r="V90" s="7"/>
      <c r="W90" s="7"/>
      <c r="X90" s="7"/>
      <c r="Y90" s="7"/>
      <c r="Z90" s="7"/>
      <c r="AA90" s="7"/>
      <c r="AB90" s="7"/>
    </row>
    <row r="91">
      <c r="A91" s="105"/>
      <c r="B91" s="42"/>
      <c r="C91" s="143"/>
      <c r="D91" s="43"/>
      <c r="E91" s="137"/>
      <c r="F91" s="42"/>
      <c r="G91" s="153"/>
      <c r="H91" s="243"/>
      <c r="I91" s="243"/>
      <c r="J91" s="105"/>
      <c r="K91" s="156"/>
      <c r="L91" s="157"/>
      <c r="M91" s="170"/>
      <c r="N91" s="171"/>
      <c r="O91" s="51"/>
      <c r="P91" s="160"/>
      <c r="Q91" s="161"/>
      <c r="R91" s="172"/>
      <c r="S91" s="155"/>
      <c r="T91" s="7"/>
      <c r="U91" s="7"/>
      <c r="V91" s="7"/>
      <c r="W91" s="7"/>
      <c r="X91" s="7"/>
      <c r="Y91" s="7"/>
      <c r="Z91" s="7"/>
      <c r="AA91" s="7"/>
      <c r="AB91" s="7"/>
    </row>
    <row r="92">
      <c r="A92" s="105"/>
      <c r="B92" s="42"/>
      <c r="C92" s="143"/>
      <c r="D92" s="43"/>
      <c r="E92" s="137"/>
      <c r="F92" s="42"/>
      <c r="G92" s="153"/>
      <c r="H92" s="243"/>
      <c r="I92" s="243"/>
      <c r="J92" s="105"/>
      <c r="K92" s="156"/>
      <c r="L92" s="157"/>
      <c r="M92" s="170"/>
      <c r="N92" s="173"/>
      <c r="O92" s="51"/>
      <c r="P92" s="160"/>
      <c r="Q92" s="161"/>
      <c r="R92" s="172"/>
      <c r="S92" s="155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74"/>
      <c r="E93" s="175"/>
      <c r="F93" s="4"/>
      <c r="G93" s="176"/>
      <c r="H93" s="244"/>
      <c r="I93" s="245"/>
      <c r="J93" s="4"/>
      <c r="K93" s="179"/>
      <c r="L93" s="179"/>
      <c r="M93" s="179"/>
      <c r="N93" s="179"/>
      <c r="O93" s="180"/>
      <c r="P93" s="180"/>
      <c r="Q93" s="180"/>
      <c r="R93" s="181"/>
      <c r="S93" s="182">
        <f>SUM(S7:S92)</f>
        <v>5239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83"/>
      <c r="E94" s="184"/>
      <c r="F94" s="2"/>
      <c r="G94" s="185"/>
      <c r="H94" s="246"/>
      <c r="I94" s="247"/>
      <c r="J94" s="2"/>
      <c r="K94" s="33" t="s">
        <v>6</v>
      </c>
      <c r="L94" s="188"/>
      <c r="M94" s="188"/>
      <c r="N94" s="188"/>
      <c r="O94" s="189"/>
      <c r="P94" s="189"/>
      <c r="Q94" s="189"/>
      <c r="R94" s="190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191"/>
      <c r="D95" s="16"/>
      <c r="E95" s="192"/>
      <c r="F95" s="193"/>
      <c r="G95" s="176"/>
      <c r="H95" s="5"/>
      <c r="I95" s="5"/>
      <c r="J95" s="2"/>
      <c r="K95" s="96">
        <f>SUM(K7:K92)</f>
        <v>5287</v>
      </c>
      <c r="L95" s="194" t="s">
        <v>22</v>
      </c>
      <c r="O95" s="195" t="s">
        <v>23</v>
      </c>
      <c r="Q95" s="196"/>
      <c r="R95" s="197" t="s">
        <v>24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176"/>
      <c r="H96" s="5"/>
      <c r="I96" s="5"/>
      <c r="J96" s="2"/>
      <c r="K96" s="96">
        <f>SUM(K95*3%)</f>
        <v>158.61</v>
      </c>
      <c r="L96" s="34" t="s">
        <v>7</v>
      </c>
      <c r="M96" s="198"/>
      <c r="N96" s="198"/>
      <c r="O96" s="199"/>
      <c r="P96" s="200"/>
      <c r="Q96" s="196"/>
      <c r="R96" s="201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2"/>
      <c r="L97" s="203">
        <f>SUM(L6:L91)</f>
        <v>350</v>
      </c>
      <c r="M97" s="35" t="s">
        <v>8</v>
      </c>
      <c r="N97" s="198"/>
      <c r="O97" s="199"/>
      <c r="P97" s="199"/>
      <c r="Q97" s="199"/>
      <c r="R97" s="201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04" t="s">
        <v>25</v>
      </c>
      <c r="H98" s="205">
        <f>SUM(K95,L97,M98,N99)</f>
        <v>15062</v>
      </c>
      <c r="I98" s="5"/>
      <c r="J98" s="2"/>
      <c r="K98" s="7"/>
      <c r="L98" s="76">
        <f>SUM(L97*1%)</f>
        <v>3.5</v>
      </c>
      <c r="M98" s="16">
        <f>SUM(M6:M91)</f>
        <v>5250</v>
      </c>
      <c r="N98" s="36" t="s">
        <v>9</v>
      </c>
      <c r="O98" s="199"/>
      <c r="P98" s="199"/>
      <c r="Q98" s="199"/>
      <c r="R98" s="181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06"/>
      <c r="G99" s="207" t="s">
        <v>26</v>
      </c>
      <c r="H99" s="205">
        <f>SUM(O100,P103,Q104)</f>
        <v>5245</v>
      </c>
      <c r="I99" s="5"/>
      <c r="J99" s="2"/>
      <c r="K99" s="7"/>
      <c r="L99" s="17"/>
      <c r="M99" s="76">
        <f>SUM(M98*2%)</f>
        <v>105</v>
      </c>
      <c r="N99" s="16">
        <f>SUM(N6:N92)</f>
        <v>4175</v>
      </c>
      <c r="O99" s="37" t="s">
        <v>10</v>
      </c>
      <c r="P99" s="199"/>
      <c r="Q99" s="199"/>
      <c r="R99" s="208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06"/>
      <c r="G100" s="209" t="s">
        <v>27</v>
      </c>
      <c r="H100" s="205">
        <f>SUM(R105)</f>
        <v>0</v>
      </c>
      <c r="I100" s="5"/>
      <c r="J100" s="2"/>
      <c r="K100" s="7"/>
      <c r="L100" s="2"/>
      <c r="M100" s="2"/>
      <c r="N100" s="76">
        <f>SUM(N99*2%)</f>
        <v>83.5</v>
      </c>
      <c r="O100" s="16">
        <f>SUM(O6:O93)</f>
        <v>3905</v>
      </c>
      <c r="P100" s="199"/>
      <c r="Q100" s="199"/>
      <c r="R100" s="208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4"/>
      <c r="H101" s="5"/>
      <c r="I101" s="5"/>
      <c r="J101" s="2"/>
      <c r="K101" s="7"/>
      <c r="L101" s="2"/>
      <c r="M101" s="2"/>
      <c r="N101" s="2"/>
      <c r="O101" s="76">
        <f>SUM(O100*2%)</f>
        <v>78.1</v>
      </c>
      <c r="P101" s="199"/>
      <c r="Q101" s="199"/>
      <c r="R101" s="208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210" t="s">
        <v>28</v>
      </c>
      <c r="H102" s="248">
        <f>SUM(K10,N11,M12,N14,L17,P27,N40,O45,O48,K55,M56,O58,K60)</f>
        <v>5521</v>
      </c>
      <c r="I102" s="249">
        <f>SUM(N40)</f>
        <v>350</v>
      </c>
      <c r="J102" s="2"/>
      <c r="K102" s="7"/>
      <c r="L102" s="2"/>
      <c r="M102" s="2"/>
      <c r="N102" s="2"/>
      <c r="O102" s="2"/>
      <c r="P102" s="38" t="s">
        <v>11</v>
      </c>
      <c r="Q102" s="199"/>
      <c r="R102" s="208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12" t="s">
        <v>29</v>
      </c>
      <c r="H103" s="248">
        <f>SUM(N7,K23,O25,O28,K32,M36,M37,K38,N39,O43,O49,K51,O52,O54,O57,M61)</f>
        <v>5229</v>
      </c>
      <c r="I103" s="251">
        <f>SUM(O25,O52)</f>
        <v>644</v>
      </c>
      <c r="J103" s="2"/>
      <c r="K103" s="7"/>
      <c r="L103" s="2"/>
      <c r="M103" s="2"/>
      <c r="N103" s="2"/>
      <c r="O103" s="2"/>
      <c r="P103" s="16">
        <f>SUM(P6:P91)</f>
        <v>1340</v>
      </c>
      <c r="Q103" s="39" t="s">
        <v>12</v>
      </c>
      <c r="R103" s="208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14" t="s">
        <v>30</v>
      </c>
      <c r="H104" s="248">
        <f>SUM(N8,K9,O13,M15,K16,P18,N19,N20,N21,M22,M24,K26,N29,M30,M31,M33,K34,M35,N41,O42,K44,M46,O47,M50,K53,K59,M62)</f>
        <v>9257</v>
      </c>
      <c r="I104" s="249">
        <f>SUM(K9,M15,M24,M33,K53)</f>
        <v>1750</v>
      </c>
      <c r="J104" s="2"/>
      <c r="K104" s="7"/>
      <c r="L104" s="2"/>
      <c r="M104" s="2"/>
      <c r="N104" s="2"/>
      <c r="O104" s="2"/>
      <c r="P104" s="76">
        <f>SUM(P103*1%)</f>
        <v>13.4</v>
      </c>
      <c r="Q104" s="16">
        <f>SUM(Q6:Q91)</f>
        <v>0</v>
      </c>
      <c r="R104" s="215" t="s">
        <v>13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206"/>
      <c r="H105" s="11"/>
      <c r="I105" s="255"/>
      <c r="J105" s="2"/>
      <c r="K105" s="7"/>
      <c r="L105" s="2"/>
      <c r="M105" s="2"/>
      <c r="N105" s="2"/>
      <c r="O105" s="2"/>
      <c r="P105" s="2"/>
      <c r="Q105" s="76">
        <f>SUM(Q104*1%)</f>
        <v>0</v>
      </c>
      <c r="R105" s="96">
        <f>SUM(R7:R93)</f>
        <v>0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216" t="s">
        <v>31</v>
      </c>
      <c r="H106" s="217">
        <f>SUM(K9,M15,M24,O25,M33,N40,O52,K53)</f>
        <v>2744</v>
      </c>
      <c r="I106" s="5"/>
      <c r="J106" s="2"/>
      <c r="K106" s="7"/>
      <c r="L106" s="2"/>
      <c r="M106" s="2"/>
      <c r="N106" s="2"/>
      <c r="O106" s="2"/>
      <c r="P106" s="2"/>
      <c r="Q106" s="2"/>
      <c r="R106" s="96">
        <f>SUM(R105*2%)</f>
        <v>0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16" t="s">
        <v>32</v>
      </c>
      <c r="H107" s="313">
        <f>SUM(S9,S15,S24,S25,S33,S40,S52,S53,S64)</f>
        <v>450</v>
      </c>
      <c r="I107" s="5"/>
      <c r="J107" s="2"/>
      <c r="K107" s="7"/>
      <c r="L107" s="2"/>
      <c r="M107" s="2"/>
      <c r="N107" s="2"/>
      <c r="O107" s="2"/>
      <c r="P107" s="2"/>
      <c r="Q107" s="2"/>
      <c r="R107" s="16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218" t="s">
        <v>33</v>
      </c>
      <c r="H108" s="249">
        <f>SUM(N64)</f>
        <v>300</v>
      </c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19"/>
      <c r="D226" s="219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19"/>
      <c r="D227" s="219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19"/>
      <c r="D228" s="219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19"/>
      <c r="D229" s="219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19"/>
      <c r="D230" s="219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19"/>
      <c r="D231" s="219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19"/>
      <c r="D232" s="219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19"/>
      <c r="D233" s="219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19"/>
      <c r="D234" s="219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19"/>
      <c r="D235" s="219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19"/>
      <c r="D236" s="219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19"/>
      <c r="D237" s="219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19"/>
      <c r="D238" s="219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19"/>
      <c r="D239" s="219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19"/>
      <c r="D240" s="219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19"/>
      <c r="D241" s="219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19"/>
      <c r="D242" s="219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19"/>
      <c r="D243" s="219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19"/>
      <c r="D244" s="219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19"/>
      <c r="D245" s="219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19"/>
      <c r="D246" s="219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19"/>
      <c r="D247" s="219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19"/>
      <c r="D248" s="219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19"/>
      <c r="D249" s="219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19"/>
      <c r="D250" s="219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19"/>
      <c r="D251" s="219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19"/>
      <c r="D252" s="219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19"/>
      <c r="D253" s="219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19"/>
      <c r="D254" s="219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19"/>
      <c r="D255" s="219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19"/>
      <c r="D256" s="219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19"/>
      <c r="D257" s="219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19"/>
      <c r="D258" s="219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19"/>
      <c r="D259" s="219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19"/>
      <c r="D260" s="219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19"/>
      <c r="D261" s="219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19"/>
      <c r="D262" s="219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19"/>
      <c r="D263" s="219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19"/>
      <c r="D264" s="219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19"/>
      <c r="D265" s="219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19"/>
      <c r="D266" s="219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19"/>
      <c r="D267" s="219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19"/>
      <c r="D268" s="219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19"/>
      <c r="D269" s="219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19"/>
      <c r="D270" s="219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19"/>
      <c r="D271" s="219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19"/>
      <c r="D272" s="219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19"/>
      <c r="D273" s="219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19"/>
      <c r="D274" s="219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19"/>
      <c r="D275" s="219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19"/>
      <c r="D276" s="219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19"/>
      <c r="D277" s="219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19"/>
      <c r="D278" s="219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19"/>
      <c r="D279" s="219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19"/>
      <c r="D280" s="219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19"/>
      <c r="D281" s="219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19"/>
      <c r="D282" s="219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19"/>
      <c r="D283" s="219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19"/>
      <c r="D284" s="219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19"/>
      <c r="D285" s="219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19"/>
      <c r="D286" s="219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19"/>
      <c r="D287" s="219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19"/>
      <c r="D288" s="219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19"/>
      <c r="D289" s="219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19"/>
      <c r="D290" s="219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19"/>
      <c r="D291" s="219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19"/>
      <c r="D292" s="219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19"/>
      <c r="D293" s="219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19"/>
      <c r="D294" s="219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19"/>
      <c r="D295" s="219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19"/>
      <c r="D296" s="219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19"/>
      <c r="D297" s="219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19"/>
      <c r="D298" s="219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19"/>
      <c r="D299" s="219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19"/>
      <c r="D300" s="219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19"/>
      <c r="D301" s="219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19"/>
      <c r="D302" s="219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19"/>
      <c r="D303" s="219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19"/>
      <c r="D304" s="219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19"/>
      <c r="D305" s="219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19"/>
      <c r="D306" s="219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19"/>
      <c r="D307" s="219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19"/>
      <c r="D308" s="219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19"/>
      <c r="D309" s="219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19"/>
      <c r="D310" s="219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19"/>
      <c r="D311" s="219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19"/>
      <c r="D312" s="219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19"/>
      <c r="D313" s="219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19"/>
      <c r="D314" s="219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19"/>
      <c r="D315" s="219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19"/>
      <c r="D316" s="219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19"/>
      <c r="D317" s="219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19"/>
      <c r="D318" s="219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19"/>
      <c r="D319" s="219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19"/>
      <c r="D320" s="219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19"/>
      <c r="D321" s="219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19"/>
      <c r="D322" s="219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19"/>
      <c r="D323" s="219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19"/>
      <c r="D324" s="219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19"/>
      <c r="D325" s="219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19"/>
      <c r="D326" s="219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19"/>
      <c r="D327" s="219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19"/>
      <c r="D328" s="219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19"/>
      <c r="D329" s="219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19"/>
      <c r="D330" s="219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19"/>
      <c r="D331" s="219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19"/>
      <c r="D332" s="219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19"/>
      <c r="D333" s="219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19"/>
      <c r="D334" s="219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19"/>
      <c r="D335" s="219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19"/>
      <c r="D336" s="219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19"/>
      <c r="D337" s="219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19"/>
      <c r="D338" s="219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19"/>
      <c r="D339" s="219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19"/>
      <c r="D340" s="219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19"/>
      <c r="D341" s="219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19"/>
      <c r="D342" s="219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19"/>
      <c r="D343" s="219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19"/>
      <c r="D344" s="219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19"/>
      <c r="D345" s="219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19"/>
      <c r="D346" s="219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19"/>
      <c r="D347" s="219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19"/>
      <c r="D348" s="219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19"/>
      <c r="D349" s="219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19"/>
      <c r="D350" s="219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19"/>
      <c r="D351" s="219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19"/>
      <c r="D352" s="219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19"/>
      <c r="D353" s="219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19"/>
      <c r="D354" s="219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19"/>
      <c r="D355" s="219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19"/>
      <c r="D356" s="219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19"/>
      <c r="D357" s="219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19"/>
      <c r="D358" s="219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19"/>
      <c r="D359" s="219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19"/>
      <c r="D360" s="219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19"/>
      <c r="D361" s="219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19"/>
      <c r="D362" s="219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19"/>
      <c r="D363" s="219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19"/>
      <c r="D364" s="219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19"/>
      <c r="D365" s="219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19"/>
      <c r="D366" s="219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19"/>
      <c r="D367" s="219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19"/>
      <c r="D368" s="219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19"/>
      <c r="D369" s="219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19"/>
      <c r="D370" s="219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19"/>
      <c r="D371" s="219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19"/>
      <c r="D372" s="219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19"/>
      <c r="D373" s="219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19"/>
      <c r="D374" s="219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19"/>
      <c r="D375" s="219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19"/>
      <c r="D376" s="219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19"/>
      <c r="D377" s="219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19"/>
      <c r="D378" s="219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19"/>
      <c r="D379" s="219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19"/>
      <c r="D380" s="219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19"/>
      <c r="D381" s="219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19"/>
      <c r="D382" s="219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19"/>
      <c r="D383" s="219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19"/>
      <c r="D384" s="219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19"/>
      <c r="D385" s="219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19"/>
      <c r="D386" s="219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19"/>
      <c r="D387" s="219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19"/>
      <c r="D388" s="219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19"/>
      <c r="D389" s="219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19"/>
      <c r="D390" s="219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19"/>
      <c r="D391" s="219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19"/>
      <c r="D392" s="219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19"/>
      <c r="D393" s="219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19"/>
      <c r="D394" s="219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19"/>
      <c r="D395" s="219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19"/>
      <c r="D396" s="219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19"/>
      <c r="D397" s="219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19"/>
      <c r="D398" s="219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19"/>
      <c r="D399" s="219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19"/>
      <c r="D400" s="219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19"/>
      <c r="D401" s="219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19"/>
      <c r="D402" s="219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19"/>
      <c r="D403" s="219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19"/>
      <c r="D404" s="219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19"/>
      <c r="D405" s="219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19"/>
      <c r="D406" s="219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19"/>
      <c r="D407" s="219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19"/>
      <c r="D408" s="219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19"/>
      <c r="D409" s="219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19"/>
      <c r="D410" s="219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19"/>
      <c r="D411" s="219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19"/>
      <c r="D412" s="219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19"/>
      <c r="D413" s="219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19"/>
      <c r="D414" s="219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19"/>
      <c r="D415" s="219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19"/>
      <c r="D416" s="219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19"/>
      <c r="D417" s="219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19"/>
      <c r="D418" s="219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19"/>
      <c r="D419" s="219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19"/>
      <c r="D420" s="219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19"/>
      <c r="D421" s="219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19"/>
      <c r="D422" s="219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19"/>
      <c r="D423" s="219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19"/>
      <c r="D424" s="219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19"/>
      <c r="D425" s="219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19"/>
      <c r="D426" s="219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19"/>
      <c r="D427" s="219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19"/>
      <c r="D428" s="219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19"/>
      <c r="D429" s="219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19"/>
      <c r="D430" s="219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19"/>
      <c r="D431" s="219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19"/>
      <c r="D432" s="219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19"/>
      <c r="D433" s="219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19"/>
      <c r="D434" s="219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19"/>
      <c r="D435" s="219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19"/>
      <c r="D436" s="219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19"/>
      <c r="D437" s="219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19"/>
      <c r="D438" s="219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19"/>
      <c r="D439" s="219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19"/>
      <c r="D440" s="219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19"/>
      <c r="D441" s="219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19"/>
      <c r="D442" s="219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19"/>
      <c r="D443" s="219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19"/>
      <c r="D444" s="219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19"/>
      <c r="D445" s="219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19"/>
      <c r="D446" s="219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19"/>
      <c r="D447" s="219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19"/>
      <c r="D448" s="219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19"/>
      <c r="D449" s="219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19"/>
      <c r="D450" s="219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19"/>
      <c r="D451" s="219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19"/>
      <c r="D452" s="219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19"/>
      <c r="D453" s="219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19"/>
      <c r="D454" s="219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19"/>
      <c r="D455" s="219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19"/>
      <c r="D456" s="219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19"/>
      <c r="D457" s="219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19"/>
      <c r="D458" s="219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19"/>
      <c r="D459" s="219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19"/>
      <c r="D460" s="219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19"/>
      <c r="D461" s="219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19"/>
      <c r="D462" s="219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19"/>
      <c r="D463" s="219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19"/>
      <c r="D464" s="219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19"/>
      <c r="D465" s="219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19"/>
      <c r="D466" s="219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19"/>
      <c r="D467" s="219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19"/>
      <c r="D468" s="219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19"/>
      <c r="D469" s="219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19"/>
      <c r="D470" s="219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19"/>
      <c r="D471" s="219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19"/>
      <c r="D472" s="219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19"/>
      <c r="D473" s="219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19"/>
      <c r="D474" s="219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19"/>
      <c r="D475" s="219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19"/>
      <c r="D476" s="219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19"/>
      <c r="D477" s="219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19"/>
      <c r="D478" s="219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19"/>
      <c r="D479" s="219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19"/>
      <c r="D480" s="219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19"/>
      <c r="D481" s="219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19"/>
      <c r="D482" s="219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19"/>
      <c r="D483" s="219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19"/>
      <c r="D484" s="219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19"/>
      <c r="D485" s="219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19"/>
      <c r="D486" s="219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19"/>
      <c r="D487" s="219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19"/>
      <c r="D488" s="219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19"/>
      <c r="D489" s="219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19"/>
      <c r="D490" s="219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19"/>
      <c r="D491" s="219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19"/>
      <c r="D492" s="219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19"/>
      <c r="D493" s="219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19"/>
      <c r="D494" s="219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19"/>
      <c r="D495" s="219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19"/>
      <c r="D496" s="219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19"/>
      <c r="D497" s="219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19"/>
      <c r="D498" s="219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19"/>
      <c r="D499" s="219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19"/>
      <c r="D500" s="219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19"/>
      <c r="D501" s="219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19"/>
      <c r="D502" s="219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19"/>
      <c r="D503" s="219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19"/>
      <c r="D504" s="219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19"/>
      <c r="D505" s="219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19"/>
      <c r="D506" s="219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19"/>
      <c r="D507" s="219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19"/>
      <c r="D508" s="219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19"/>
      <c r="D509" s="219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19"/>
      <c r="D510" s="219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19"/>
      <c r="D511" s="219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19"/>
      <c r="D512" s="219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19"/>
      <c r="D513" s="219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19"/>
      <c r="D514" s="219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19"/>
      <c r="D515" s="219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19"/>
      <c r="D516" s="219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19"/>
      <c r="D517" s="219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19"/>
      <c r="D518" s="219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19"/>
      <c r="D519" s="219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19"/>
      <c r="D520" s="219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19"/>
      <c r="D521" s="219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19"/>
      <c r="D522" s="219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19"/>
      <c r="D523" s="219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19"/>
      <c r="D524" s="219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19"/>
      <c r="D525" s="219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19"/>
      <c r="D526" s="219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19"/>
      <c r="D527" s="219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19"/>
      <c r="D528" s="219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19"/>
      <c r="D529" s="219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19"/>
      <c r="D530" s="219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19"/>
      <c r="D531" s="219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19"/>
      <c r="D532" s="219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19"/>
      <c r="D533" s="219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19"/>
      <c r="D534" s="219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19"/>
      <c r="D535" s="219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19"/>
      <c r="D536" s="219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19"/>
      <c r="D537" s="219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19"/>
      <c r="D538" s="219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19"/>
      <c r="D539" s="219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19"/>
      <c r="D540" s="219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19"/>
      <c r="D541" s="219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19"/>
      <c r="D542" s="219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19"/>
      <c r="D543" s="219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19"/>
      <c r="D544" s="219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19"/>
      <c r="D545" s="219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19"/>
      <c r="D546" s="219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19"/>
      <c r="D547" s="219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19"/>
      <c r="D548" s="219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19"/>
      <c r="D549" s="219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19"/>
      <c r="D550" s="219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19"/>
      <c r="D551" s="219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19"/>
      <c r="D552" s="219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19"/>
      <c r="D553" s="219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19"/>
      <c r="D554" s="219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19"/>
      <c r="D555" s="219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19"/>
      <c r="D556" s="219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19"/>
      <c r="D557" s="219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19"/>
      <c r="D558" s="219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19"/>
      <c r="D559" s="219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19"/>
      <c r="D560" s="219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19"/>
      <c r="D561" s="219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19"/>
      <c r="D562" s="219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19"/>
      <c r="D563" s="219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19"/>
      <c r="D564" s="219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19"/>
      <c r="D565" s="219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19"/>
      <c r="D566" s="219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19"/>
      <c r="D567" s="219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19"/>
      <c r="D568" s="219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19"/>
      <c r="D569" s="219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19"/>
      <c r="D570" s="219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19"/>
      <c r="D571" s="219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19"/>
      <c r="D572" s="219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19"/>
      <c r="D573" s="219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19"/>
      <c r="D574" s="219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19"/>
      <c r="D575" s="219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19"/>
      <c r="D576" s="219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19"/>
      <c r="D577" s="219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19"/>
      <c r="D578" s="219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19"/>
      <c r="D579" s="219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19"/>
      <c r="D580" s="219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19"/>
      <c r="D581" s="219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19"/>
      <c r="D582" s="219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19"/>
      <c r="D583" s="219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19"/>
      <c r="D584" s="219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19"/>
      <c r="D585" s="219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19"/>
      <c r="D586" s="219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19"/>
      <c r="D587" s="219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19"/>
      <c r="D588" s="219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19"/>
      <c r="D589" s="219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19"/>
      <c r="D590" s="219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19"/>
      <c r="D591" s="219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19"/>
      <c r="D592" s="219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19"/>
      <c r="D593" s="219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19"/>
      <c r="D594" s="219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19"/>
      <c r="D595" s="219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19"/>
      <c r="D596" s="219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19"/>
      <c r="D597" s="219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19"/>
      <c r="D598" s="219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19"/>
      <c r="D599" s="219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19"/>
      <c r="D600" s="219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19"/>
      <c r="D601" s="219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19"/>
      <c r="D602" s="219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19"/>
      <c r="D603" s="219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19"/>
      <c r="D604" s="219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19"/>
      <c r="D605" s="219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19"/>
      <c r="D606" s="219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19"/>
      <c r="D607" s="219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19"/>
      <c r="D608" s="219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19"/>
      <c r="D609" s="219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19"/>
      <c r="D610" s="219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19"/>
      <c r="D611" s="219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19"/>
      <c r="D612" s="219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19"/>
      <c r="D613" s="219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19"/>
      <c r="D614" s="219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19"/>
      <c r="D615" s="219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19"/>
      <c r="D616" s="219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19"/>
      <c r="D617" s="219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19"/>
      <c r="D618" s="219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19"/>
      <c r="D619" s="219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19"/>
      <c r="D620" s="219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19"/>
      <c r="D621" s="219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19"/>
      <c r="D622" s="219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19"/>
      <c r="D623" s="219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19"/>
      <c r="D624" s="219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19"/>
      <c r="D625" s="219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19"/>
      <c r="D626" s="219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19"/>
      <c r="D627" s="219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19"/>
      <c r="D628" s="219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19"/>
      <c r="D629" s="219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19"/>
      <c r="D630" s="219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19"/>
      <c r="D631" s="219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19"/>
      <c r="D632" s="219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19"/>
      <c r="D633" s="219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19"/>
      <c r="D634" s="219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19"/>
      <c r="D635" s="219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19"/>
      <c r="D636" s="219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19"/>
      <c r="D637" s="219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19"/>
      <c r="D638" s="219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19"/>
      <c r="D639" s="219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19"/>
      <c r="D640" s="219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19"/>
      <c r="D641" s="219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19"/>
      <c r="D642" s="219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19"/>
      <c r="D643" s="219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19"/>
      <c r="D644" s="219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19"/>
      <c r="D645" s="219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19"/>
      <c r="D646" s="219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19"/>
      <c r="D647" s="219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19"/>
      <c r="D648" s="219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19"/>
      <c r="D649" s="219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19"/>
      <c r="D650" s="219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19"/>
      <c r="D651" s="219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19"/>
      <c r="D652" s="219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19"/>
      <c r="D653" s="219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19"/>
      <c r="D654" s="219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19"/>
      <c r="D655" s="219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19"/>
      <c r="D656" s="219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19"/>
      <c r="D657" s="219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19"/>
      <c r="D658" s="219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19"/>
      <c r="D659" s="219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19"/>
      <c r="D660" s="219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19"/>
      <c r="D661" s="219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19"/>
      <c r="D662" s="219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19"/>
      <c r="D663" s="219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19"/>
      <c r="D664" s="219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19"/>
      <c r="D665" s="219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19"/>
      <c r="D666" s="219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19"/>
      <c r="D667" s="219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19"/>
      <c r="D668" s="219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19"/>
      <c r="D669" s="219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19"/>
      <c r="D670" s="219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19"/>
      <c r="D671" s="219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19"/>
      <c r="D672" s="219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19"/>
      <c r="D673" s="219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19"/>
      <c r="D674" s="219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19"/>
      <c r="D675" s="219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19"/>
      <c r="D676" s="219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19"/>
      <c r="D677" s="219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19"/>
      <c r="D678" s="219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19"/>
      <c r="D679" s="219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19"/>
      <c r="D680" s="219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19"/>
      <c r="D681" s="219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19"/>
      <c r="D682" s="219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19"/>
      <c r="D683" s="219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19"/>
      <c r="D684" s="219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19"/>
      <c r="D685" s="219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19"/>
      <c r="D686" s="219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19"/>
      <c r="D687" s="219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19"/>
      <c r="D688" s="219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19"/>
      <c r="D689" s="219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19"/>
      <c r="D690" s="219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19"/>
      <c r="D691" s="219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19"/>
      <c r="D692" s="219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19"/>
      <c r="D693" s="219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19"/>
      <c r="D694" s="219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19"/>
      <c r="D695" s="219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19"/>
      <c r="D696" s="219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19"/>
      <c r="D697" s="219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19"/>
      <c r="D698" s="219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19"/>
      <c r="D699" s="219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19"/>
      <c r="D700" s="219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19"/>
      <c r="D701" s="219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19"/>
      <c r="D702" s="219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19"/>
      <c r="D703" s="219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19"/>
      <c r="D704" s="219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19"/>
      <c r="D705" s="219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19"/>
      <c r="D706" s="219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19"/>
      <c r="D707" s="219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19"/>
      <c r="D708" s="219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19"/>
      <c r="D709" s="219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19"/>
      <c r="D710" s="219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19"/>
      <c r="D711" s="219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19"/>
      <c r="D712" s="219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19"/>
      <c r="D713" s="219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19"/>
      <c r="D714" s="219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19"/>
      <c r="D715" s="219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19"/>
      <c r="D716" s="219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19"/>
      <c r="D717" s="219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19"/>
      <c r="D718" s="219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19"/>
      <c r="D719" s="219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19"/>
      <c r="D720" s="219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19"/>
      <c r="D721" s="219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19"/>
      <c r="D722" s="219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19"/>
      <c r="D723" s="219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19"/>
      <c r="D724" s="219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19"/>
      <c r="D725" s="219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19"/>
      <c r="D726" s="219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19"/>
      <c r="D727" s="219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19"/>
      <c r="D728" s="219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19"/>
      <c r="D729" s="219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19"/>
      <c r="D730" s="219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19"/>
      <c r="D731" s="219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19"/>
      <c r="D732" s="219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19"/>
      <c r="D733" s="219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19"/>
      <c r="D734" s="219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19"/>
      <c r="D735" s="219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19"/>
      <c r="D736" s="219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19"/>
      <c r="D737" s="219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19"/>
      <c r="D738" s="219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19"/>
      <c r="D739" s="219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19"/>
      <c r="D740" s="219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19"/>
      <c r="D741" s="219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19"/>
      <c r="D742" s="219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19"/>
      <c r="D743" s="219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19"/>
      <c r="D744" s="219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19"/>
      <c r="D745" s="219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19"/>
      <c r="D746" s="219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19"/>
      <c r="D747" s="219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19"/>
      <c r="D748" s="219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19"/>
      <c r="D749" s="219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19"/>
      <c r="D750" s="219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19"/>
      <c r="D751" s="219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19"/>
      <c r="D752" s="219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19"/>
      <c r="D753" s="219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19"/>
      <c r="D754" s="219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19"/>
      <c r="D755" s="219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19"/>
      <c r="D756" s="219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19"/>
      <c r="D757" s="219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19"/>
      <c r="D758" s="219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19"/>
      <c r="D759" s="219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19"/>
      <c r="D760" s="219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19"/>
      <c r="D761" s="219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19"/>
      <c r="D762" s="219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19"/>
      <c r="D763" s="219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19"/>
      <c r="D764" s="219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19"/>
      <c r="D765" s="219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19"/>
      <c r="D766" s="219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19"/>
      <c r="D767" s="219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19"/>
      <c r="D768" s="219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19"/>
      <c r="D769" s="219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19"/>
      <c r="D770" s="219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19"/>
      <c r="D771" s="219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19"/>
      <c r="D772" s="219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19"/>
      <c r="D773" s="219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19"/>
      <c r="D774" s="219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19"/>
      <c r="D775" s="219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19"/>
      <c r="D776" s="219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19"/>
      <c r="D777" s="219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19"/>
      <c r="D778" s="219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19"/>
      <c r="D779" s="219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19"/>
      <c r="D780" s="219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19"/>
      <c r="D781" s="219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19"/>
      <c r="D782" s="219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19"/>
      <c r="D783" s="219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19"/>
      <c r="D784" s="219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19"/>
      <c r="D785" s="219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19"/>
      <c r="D786" s="219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19"/>
      <c r="D787" s="219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19"/>
      <c r="D788" s="219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19"/>
      <c r="D789" s="219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19"/>
      <c r="D790" s="219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19"/>
      <c r="D791" s="219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19"/>
      <c r="D792" s="219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19"/>
      <c r="D793" s="219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19"/>
      <c r="D794" s="219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19"/>
      <c r="D795" s="219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19"/>
      <c r="D796" s="219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19"/>
      <c r="D797" s="219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19"/>
      <c r="D798" s="219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19"/>
      <c r="D799" s="219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19"/>
      <c r="D800" s="219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19"/>
      <c r="D801" s="219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19"/>
      <c r="D802" s="219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19"/>
      <c r="D803" s="219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19"/>
      <c r="D804" s="219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19"/>
      <c r="D805" s="219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19"/>
      <c r="D806" s="219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19"/>
      <c r="D807" s="219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19"/>
      <c r="D808" s="219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19"/>
      <c r="D809" s="219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19"/>
      <c r="D810" s="219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19"/>
      <c r="D811" s="219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19"/>
      <c r="D812" s="219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19"/>
      <c r="D813" s="219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19"/>
      <c r="D814" s="219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19"/>
      <c r="D815" s="219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19"/>
      <c r="D816" s="219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19"/>
      <c r="D817" s="219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19"/>
      <c r="D818" s="219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19"/>
      <c r="D819" s="219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19"/>
      <c r="D820" s="219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19"/>
      <c r="D821" s="219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19"/>
      <c r="D822" s="219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19"/>
      <c r="D823" s="219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19"/>
      <c r="D824" s="219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19"/>
      <c r="D825" s="219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19"/>
      <c r="D826" s="219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19"/>
      <c r="D827" s="219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19"/>
      <c r="D828" s="219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19"/>
      <c r="D829" s="219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19"/>
      <c r="D830" s="219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19"/>
      <c r="D831" s="219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19"/>
      <c r="D832" s="219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19"/>
      <c r="D833" s="219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19"/>
      <c r="D834" s="219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19"/>
      <c r="D835" s="219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19"/>
      <c r="D836" s="219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19"/>
      <c r="D837" s="219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19"/>
      <c r="D838" s="219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19"/>
      <c r="D839" s="219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19"/>
      <c r="D840" s="219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19"/>
      <c r="D841" s="219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19"/>
      <c r="D842" s="219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19"/>
      <c r="D843" s="219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19"/>
      <c r="D844" s="219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19"/>
      <c r="D845" s="219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19"/>
      <c r="D846" s="219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19"/>
      <c r="D847" s="219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19"/>
      <c r="D848" s="219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19"/>
      <c r="D849" s="219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19"/>
      <c r="D850" s="219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19"/>
      <c r="D851" s="219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19"/>
      <c r="D852" s="219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19"/>
      <c r="D853" s="219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19"/>
      <c r="D854" s="219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19"/>
      <c r="D855" s="219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19"/>
      <c r="D856" s="219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19"/>
      <c r="D857" s="219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19"/>
      <c r="D858" s="219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19"/>
      <c r="D859" s="219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19"/>
      <c r="D860" s="219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19"/>
      <c r="D861" s="219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19"/>
      <c r="D862" s="219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19"/>
      <c r="D863" s="219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19"/>
      <c r="D864" s="219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19"/>
      <c r="D865" s="219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19"/>
      <c r="D866" s="219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19"/>
      <c r="D867" s="219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19"/>
      <c r="D868" s="219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19"/>
      <c r="D869" s="219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19"/>
      <c r="D870" s="219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19"/>
      <c r="D871" s="219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19"/>
      <c r="D872" s="219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19"/>
      <c r="D873" s="219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19"/>
      <c r="D874" s="219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19"/>
      <c r="D875" s="219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19"/>
      <c r="D876" s="219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19"/>
      <c r="D877" s="219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19"/>
      <c r="D878" s="219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19"/>
      <c r="D879" s="219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19"/>
      <c r="D880" s="219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19"/>
      <c r="D881" s="219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19"/>
      <c r="D882" s="219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19"/>
      <c r="D883" s="219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19"/>
      <c r="D884" s="219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19"/>
      <c r="D885" s="219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19"/>
      <c r="D886" s="219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19"/>
      <c r="D887" s="219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19"/>
      <c r="D888" s="219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19"/>
      <c r="D889" s="219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19"/>
      <c r="D890" s="219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19"/>
      <c r="D891" s="219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19"/>
      <c r="D892" s="219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19"/>
      <c r="D893" s="219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19"/>
      <c r="D894" s="219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19"/>
      <c r="D895" s="219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19"/>
      <c r="D896" s="219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19"/>
      <c r="D897" s="219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19"/>
      <c r="D898" s="219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19"/>
      <c r="D899" s="219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19"/>
      <c r="D900" s="219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19"/>
      <c r="D901" s="219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19"/>
      <c r="D902" s="219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19"/>
      <c r="D903" s="219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19"/>
      <c r="D904" s="219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19"/>
      <c r="D905" s="219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19"/>
      <c r="D906" s="219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19"/>
      <c r="D907" s="219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19"/>
      <c r="D908" s="219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19"/>
      <c r="D909" s="219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19"/>
      <c r="D910" s="219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19"/>
      <c r="D911" s="219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19"/>
      <c r="D912" s="219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19"/>
      <c r="D913" s="219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19"/>
      <c r="D914" s="219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19"/>
      <c r="D915" s="219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19"/>
      <c r="D916" s="219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19"/>
      <c r="D917" s="219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19"/>
      <c r="D918" s="219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19"/>
      <c r="D919" s="219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19"/>
      <c r="D920" s="219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19"/>
      <c r="D921" s="219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19"/>
      <c r="D922" s="219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19"/>
      <c r="D923" s="219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19"/>
      <c r="D924" s="219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19"/>
      <c r="D925" s="219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19"/>
      <c r="D926" s="219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19"/>
      <c r="D927" s="219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19"/>
      <c r="D928" s="219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19"/>
      <c r="D929" s="219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19"/>
      <c r="D930" s="219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19"/>
      <c r="D931" s="219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19"/>
      <c r="D932" s="219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19"/>
      <c r="D933" s="219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19"/>
      <c r="D934" s="219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19"/>
      <c r="D935" s="219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19"/>
      <c r="D936" s="219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19"/>
      <c r="D937" s="219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19"/>
      <c r="D938" s="219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19"/>
      <c r="D939" s="219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19"/>
      <c r="D940" s="219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19"/>
      <c r="D941" s="219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19"/>
      <c r="D942" s="219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19"/>
      <c r="D943" s="219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19"/>
      <c r="D944" s="219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19"/>
      <c r="D945" s="219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19"/>
      <c r="D946" s="219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19"/>
      <c r="D947" s="219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19"/>
      <c r="D948" s="219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19"/>
      <c r="D949" s="219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19"/>
      <c r="D950" s="219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19"/>
      <c r="D951" s="219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19"/>
      <c r="D952" s="219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19"/>
      <c r="D953" s="219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19"/>
      <c r="D954" s="219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19"/>
      <c r="D955" s="219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19"/>
      <c r="D956" s="219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19"/>
      <c r="D957" s="219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19"/>
      <c r="D958" s="219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19"/>
      <c r="D959" s="219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19"/>
      <c r="D960" s="219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19"/>
      <c r="D961" s="219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19"/>
      <c r="D962" s="219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19"/>
      <c r="D963" s="219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19"/>
      <c r="D964" s="219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19"/>
      <c r="D965" s="219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19"/>
      <c r="D966" s="219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19"/>
      <c r="D967" s="219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19"/>
      <c r="D968" s="219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19"/>
      <c r="D969" s="219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19"/>
      <c r="D970" s="219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19"/>
      <c r="D971" s="219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19"/>
      <c r="D972" s="219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19"/>
      <c r="D973" s="219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19"/>
      <c r="D974" s="219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19"/>
      <c r="D975" s="219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19"/>
      <c r="D976" s="219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19"/>
      <c r="D977" s="219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19"/>
      <c r="D978" s="219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19"/>
      <c r="D979" s="219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19"/>
      <c r="D980" s="219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19"/>
      <c r="D981" s="219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19"/>
      <c r="D982" s="219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19"/>
      <c r="D983" s="219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19"/>
      <c r="D984" s="219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19"/>
      <c r="D985" s="219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19"/>
      <c r="D986" s="219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19"/>
      <c r="D987" s="219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19"/>
      <c r="D988" s="219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19"/>
      <c r="D989" s="219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19"/>
      <c r="D990" s="219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19"/>
      <c r="D991" s="219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19"/>
      <c r="D992" s="219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19"/>
      <c r="D993" s="219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19"/>
      <c r="D994" s="219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19"/>
      <c r="D995" s="219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19"/>
      <c r="D996" s="219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19"/>
      <c r="D997" s="219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19"/>
      <c r="D998" s="219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19"/>
      <c r="D999" s="219"/>
      <c r="E999" s="2"/>
      <c r="F999" s="2"/>
      <c r="G999" s="220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19"/>
      <c r="D1000" s="219"/>
      <c r="E1000" s="2"/>
      <c r="F1000" s="2"/>
      <c r="G1000" s="220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Y1000" s="7"/>
      <c r="Z1000" s="7"/>
      <c r="AA1000" s="7"/>
      <c r="AB1000" s="7"/>
    </row>
    <row r="1001">
      <c r="G1001" s="220"/>
      <c r="L1001" s="220"/>
      <c r="M1001" s="220"/>
      <c r="N1001" s="220"/>
      <c r="O1001" s="220"/>
      <c r="P1001" s="220"/>
      <c r="Q1001" s="220"/>
      <c r="R1001" s="220"/>
    </row>
  </sheetData>
  <mergeCells count="6">
    <mergeCell ref="A2:J2"/>
    <mergeCell ref="A3:J3"/>
    <mergeCell ref="K3:R3"/>
    <mergeCell ref="T21:U21"/>
    <mergeCell ref="L95:N95"/>
    <mergeCell ref="O95:P95"/>
  </mergeCells>
  <dataValidations>
    <dataValidation type="list" allowBlank="1" showErrorMessage="1" sqref="F7:F92">
      <formula1>"White board,Cartoon ,3D ,3D personalizado,3D Premium,VSL,Logo,Post,Influencer Nayara,3D Estatico ,3D Realista,Edição audio,Pov,Flow,Dia dos Pais 3D,Dia dos Pais Influencer,Mascote,locução,Influencer  JOÃO,Gerenciamento"</formula1>
    </dataValidation>
    <dataValidation type="list" allowBlank="1" showErrorMessage="1" sqref="J7:J92">
      <formula1>"Mel,Flavia,Fernanda,Carla"</formula1>
    </dataValidation>
    <dataValidation type="list" allowBlank="1" showErrorMessage="1" sqref="B7:B92">
      <formula1>"Pix,Cartão,Pacote ,Pago "</formula1>
    </dataValidation>
    <dataValidation type="list" allowBlank="1" showErrorMessage="1" sqref="A7:A92">
      <formula1>"Nobre,INFLUENZI"</formula1>
    </dataValidation>
    <dataValidation type="list" allowBlank="1" showErrorMessage="1" sqref="E7:E92 E209:F1000">
      <formula1>"Vinicius,Kaua,Caio,Julia,Jhonatas,Diogo,Caio Ferreira,Pamelah,Caio Alves,Camila,Wiliam ,Gabriel ,Fernanda,Kaua Pessoni,Gabriel Batista,Gustavo Pereira"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2.13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5" max="15" width="12.3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 t="s">
        <v>35</v>
      </c>
      <c r="B1" s="2"/>
      <c r="C1" s="3"/>
      <c r="D1" s="3"/>
      <c r="E1" s="2"/>
      <c r="F1" s="2"/>
      <c r="G1" s="4"/>
      <c r="H1" s="5"/>
      <c r="I1" s="4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221"/>
      <c r="I4" s="4"/>
      <c r="J4" s="4"/>
      <c r="K4" s="5"/>
      <c r="L4" s="4"/>
      <c r="M4" s="4"/>
      <c r="N4" s="4"/>
      <c r="O4" s="4"/>
      <c r="P4" s="18"/>
      <c r="Q4" s="4"/>
      <c r="R4" s="4"/>
      <c r="S4" s="19"/>
      <c r="T4" s="20"/>
      <c r="U4" s="21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2"/>
      <c r="F5" s="23"/>
      <c r="G5" s="24"/>
      <c r="H5" s="222"/>
      <c r="I5" s="25"/>
      <c r="J5" s="26"/>
      <c r="K5" s="27"/>
      <c r="L5" s="26"/>
      <c r="M5" s="26"/>
      <c r="N5" s="26"/>
      <c r="O5" s="26"/>
      <c r="P5" s="26"/>
      <c r="Q5" s="26"/>
      <c r="R5" s="23"/>
      <c r="S5" s="28"/>
      <c r="T5" s="7"/>
      <c r="U5" s="7"/>
      <c r="V5" s="7"/>
      <c r="W5" s="7"/>
      <c r="X5" s="7"/>
      <c r="Y5" s="7"/>
      <c r="Z5" s="7"/>
      <c r="AA5" s="7"/>
      <c r="AB5" s="7"/>
    </row>
    <row r="6">
      <c r="A6" s="29" t="s">
        <v>2</v>
      </c>
      <c r="B6" s="29" t="s">
        <v>36</v>
      </c>
      <c r="C6" s="30" t="s">
        <v>0</v>
      </c>
      <c r="D6" s="31" t="s">
        <v>37</v>
      </c>
      <c r="E6" s="32" t="s">
        <v>1</v>
      </c>
      <c r="F6" s="29" t="s">
        <v>38</v>
      </c>
      <c r="G6" s="32" t="s">
        <v>2</v>
      </c>
      <c r="H6" s="32" t="s">
        <v>3</v>
      </c>
      <c r="I6" s="29" t="s">
        <v>4</v>
      </c>
      <c r="J6" s="29" t="s">
        <v>5</v>
      </c>
      <c r="K6" s="33" t="s">
        <v>6</v>
      </c>
      <c r="L6" s="34" t="s">
        <v>7</v>
      </c>
      <c r="M6" s="35" t="s">
        <v>8</v>
      </c>
      <c r="N6" s="36" t="s">
        <v>9</v>
      </c>
      <c r="O6" s="37" t="s">
        <v>10</v>
      </c>
      <c r="P6" s="38" t="s">
        <v>11</v>
      </c>
      <c r="Q6" s="39" t="s">
        <v>12</v>
      </c>
      <c r="R6" s="40" t="s">
        <v>13</v>
      </c>
      <c r="S6" s="34" t="s">
        <v>14</v>
      </c>
      <c r="T6" s="7"/>
      <c r="U6" s="7"/>
      <c r="V6" s="41"/>
      <c r="Y6" s="7"/>
      <c r="Z6" s="7"/>
      <c r="AA6" s="7"/>
      <c r="AB6" s="7"/>
    </row>
    <row r="7">
      <c r="A7" s="42" t="s">
        <v>39</v>
      </c>
      <c r="B7" s="42" t="s">
        <v>96</v>
      </c>
      <c r="C7" s="43"/>
      <c r="D7" s="44"/>
      <c r="E7" s="45" t="s">
        <v>80</v>
      </c>
      <c r="F7" s="42" t="s">
        <v>49</v>
      </c>
      <c r="G7" s="233" t="s">
        <v>1063</v>
      </c>
      <c r="H7" s="225"/>
      <c r="I7" s="48" t="s">
        <v>1064</v>
      </c>
      <c r="J7" s="42" t="s">
        <v>29</v>
      </c>
      <c r="K7" s="49">
        <v>350.0</v>
      </c>
      <c r="L7" s="50"/>
      <c r="M7" s="35"/>
      <c r="N7" s="36"/>
      <c r="O7" s="51"/>
      <c r="P7" s="52"/>
      <c r="Q7" s="53"/>
      <c r="R7" s="54"/>
      <c r="S7" s="230">
        <v>350.0</v>
      </c>
      <c r="T7" s="56" t="s">
        <v>6</v>
      </c>
      <c r="U7" s="57">
        <f>SUM(K7:K91)</f>
        <v>2900</v>
      </c>
      <c r="V7" s="7"/>
      <c r="Y7" s="7"/>
      <c r="Z7" s="7"/>
      <c r="AA7" s="7"/>
      <c r="AB7" s="7"/>
    </row>
    <row r="8">
      <c r="A8" s="42" t="s">
        <v>39</v>
      </c>
      <c r="B8" s="42" t="s">
        <v>40</v>
      </c>
      <c r="C8" s="43"/>
      <c r="D8" s="44" t="s">
        <v>1065</v>
      </c>
      <c r="E8" s="45" t="s">
        <v>139</v>
      </c>
      <c r="F8" s="42" t="s">
        <v>43</v>
      </c>
      <c r="G8" s="224" t="s">
        <v>1066</v>
      </c>
      <c r="H8" s="226" t="s">
        <v>1067</v>
      </c>
      <c r="I8" s="59" t="s">
        <v>1068</v>
      </c>
      <c r="J8" s="42" t="s">
        <v>46</v>
      </c>
      <c r="K8" s="60"/>
      <c r="L8" s="50">
        <v>350.0</v>
      </c>
      <c r="M8" s="61"/>
      <c r="N8" s="62"/>
      <c r="O8" s="51"/>
      <c r="P8" s="52"/>
      <c r="Q8" s="53"/>
      <c r="R8" s="63"/>
      <c r="S8" s="55">
        <v>50.0</v>
      </c>
      <c r="T8" s="56" t="s">
        <v>7</v>
      </c>
      <c r="U8" s="57">
        <f>SUM(L96)</f>
        <v>2099</v>
      </c>
      <c r="V8" s="7"/>
      <c r="Y8" s="7"/>
      <c r="Z8" s="7"/>
      <c r="AA8" s="7"/>
      <c r="AB8" s="7"/>
    </row>
    <row r="9">
      <c r="A9" s="42" t="s">
        <v>39</v>
      </c>
      <c r="B9" s="42" t="s">
        <v>40</v>
      </c>
      <c r="C9" s="64"/>
      <c r="D9" s="76"/>
      <c r="E9" s="45" t="s">
        <v>103</v>
      </c>
      <c r="F9" s="42" t="s">
        <v>49</v>
      </c>
      <c r="G9" s="228" t="s">
        <v>1069</v>
      </c>
      <c r="H9" s="226"/>
      <c r="I9" s="65" t="s">
        <v>1070</v>
      </c>
      <c r="J9" s="42" t="s">
        <v>46</v>
      </c>
      <c r="K9" s="60"/>
      <c r="L9" s="50"/>
      <c r="M9" s="61"/>
      <c r="N9" s="62">
        <v>300.0</v>
      </c>
      <c r="O9" s="51"/>
      <c r="P9" s="52"/>
      <c r="Q9" s="53"/>
      <c r="R9" s="63"/>
      <c r="S9" s="55">
        <v>50.0</v>
      </c>
      <c r="T9" s="56" t="s">
        <v>8</v>
      </c>
      <c r="U9" s="57">
        <f>SUM(M97)</f>
        <v>0</v>
      </c>
      <c r="V9" s="7"/>
      <c r="Y9" s="7"/>
      <c r="Z9" s="7"/>
      <c r="AA9" s="7"/>
      <c r="AB9" s="7"/>
    </row>
    <row r="10" ht="16.5" customHeight="1">
      <c r="A10" s="42" t="s">
        <v>39</v>
      </c>
      <c r="B10" s="42" t="s">
        <v>40</v>
      </c>
      <c r="C10" s="66"/>
      <c r="D10" s="111"/>
      <c r="E10" s="45"/>
      <c r="F10" s="42" t="s">
        <v>43</v>
      </c>
      <c r="G10" s="320" t="s">
        <v>1071</v>
      </c>
      <c r="H10" s="225" t="s">
        <v>1071</v>
      </c>
      <c r="I10" s="48" t="s">
        <v>1072</v>
      </c>
      <c r="J10" s="42" t="s">
        <v>46</v>
      </c>
      <c r="K10" s="49"/>
      <c r="L10" s="68"/>
      <c r="M10" s="35"/>
      <c r="N10" s="36"/>
      <c r="O10" s="51"/>
      <c r="P10" s="52">
        <v>500.0</v>
      </c>
      <c r="Q10" s="70"/>
      <c r="R10" s="54"/>
      <c r="S10" s="230">
        <v>500.0</v>
      </c>
      <c r="T10" s="71" t="s">
        <v>9</v>
      </c>
      <c r="U10" s="57">
        <f>SUM(N98)</f>
        <v>1700</v>
      </c>
      <c r="V10" s="7"/>
      <c r="W10" s="7"/>
      <c r="X10" s="7"/>
      <c r="Y10" s="7"/>
      <c r="Z10" s="7"/>
      <c r="AA10" s="7"/>
      <c r="AB10" s="7"/>
    </row>
    <row r="11">
      <c r="A11" s="42" t="s">
        <v>39</v>
      </c>
      <c r="B11" s="42" t="s">
        <v>40</v>
      </c>
      <c r="C11" s="43"/>
      <c r="D11" s="76"/>
      <c r="E11" s="45" t="s">
        <v>65</v>
      </c>
      <c r="F11" s="42" t="s">
        <v>49</v>
      </c>
      <c r="G11" s="224" t="s">
        <v>1073</v>
      </c>
      <c r="H11" s="225" t="s">
        <v>1074</v>
      </c>
      <c r="I11" s="59" t="s">
        <v>1075</v>
      </c>
      <c r="J11" s="42" t="s">
        <v>160</v>
      </c>
      <c r="K11" s="49"/>
      <c r="L11" s="50"/>
      <c r="M11" s="35"/>
      <c r="N11" s="36"/>
      <c r="O11" s="51"/>
      <c r="P11" s="52"/>
      <c r="Q11" s="53">
        <v>350.0</v>
      </c>
      <c r="R11" s="54"/>
      <c r="S11" s="55">
        <v>50.0</v>
      </c>
      <c r="T11" s="72" t="s">
        <v>15</v>
      </c>
      <c r="U11" s="73">
        <f>SUM(U7:U10)</f>
        <v>6699</v>
      </c>
      <c r="V11" s="7"/>
      <c r="Y11" s="7"/>
      <c r="Z11" s="7"/>
      <c r="AA11" s="7"/>
      <c r="AB11" s="7"/>
    </row>
    <row r="12">
      <c r="A12" s="42" t="s">
        <v>39</v>
      </c>
      <c r="B12" s="42" t="s">
        <v>40</v>
      </c>
      <c r="C12" s="43"/>
      <c r="D12" s="44" t="s">
        <v>1076</v>
      </c>
      <c r="E12" s="45" t="s">
        <v>58</v>
      </c>
      <c r="F12" s="42" t="s">
        <v>49</v>
      </c>
      <c r="G12" s="224" t="s">
        <v>1077</v>
      </c>
      <c r="H12" s="225" t="s">
        <v>1078</v>
      </c>
      <c r="I12" s="65" t="s">
        <v>1079</v>
      </c>
      <c r="J12" s="42" t="s">
        <v>46</v>
      </c>
      <c r="K12" s="49">
        <v>350.0</v>
      </c>
      <c r="L12" s="50"/>
      <c r="M12" s="61"/>
      <c r="N12" s="62"/>
      <c r="O12" s="51"/>
      <c r="P12" s="52"/>
      <c r="Q12" s="53"/>
      <c r="R12" s="63"/>
      <c r="S12" s="55">
        <v>50.0</v>
      </c>
      <c r="V12" s="7"/>
      <c r="W12" s="7"/>
      <c r="X12" s="7"/>
      <c r="Y12" s="7"/>
      <c r="Z12" s="7"/>
      <c r="AA12" s="7"/>
      <c r="AB12" s="7"/>
    </row>
    <row r="13">
      <c r="A13" s="42" t="s">
        <v>39</v>
      </c>
      <c r="B13" s="42" t="s">
        <v>40</v>
      </c>
      <c r="C13" s="43"/>
      <c r="D13" s="44"/>
      <c r="E13" s="45" t="s">
        <v>58</v>
      </c>
      <c r="F13" s="42" t="s">
        <v>49</v>
      </c>
      <c r="G13" s="228" t="s">
        <v>1080</v>
      </c>
      <c r="H13" s="226"/>
      <c r="I13" s="48" t="s">
        <v>1081</v>
      </c>
      <c r="J13" s="42" t="s">
        <v>46</v>
      </c>
      <c r="K13" s="49">
        <v>350.0</v>
      </c>
      <c r="L13" s="50"/>
      <c r="M13" s="61"/>
      <c r="N13" s="62"/>
      <c r="O13" s="51"/>
      <c r="P13" s="52"/>
      <c r="Q13" s="53"/>
      <c r="R13" s="63"/>
      <c r="S13" s="55">
        <v>50.0</v>
      </c>
      <c r="V13" s="7"/>
      <c r="W13" s="7"/>
      <c r="X13" s="7"/>
      <c r="Y13" s="7"/>
      <c r="Z13" s="7"/>
      <c r="AA13" s="7"/>
      <c r="AB13" s="7"/>
    </row>
    <row r="14">
      <c r="A14" s="42" t="s">
        <v>39</v>
      </c>
      <c r="B14" s="42" t="s">
        <v>40</v>
      </c>
      <c r="C14" s="66"/>
      <c r="D14" s="76"/>
      <c r="E14" s="45" t="s">
        <v>65</v>
      </c>
      <c r="F14" s="42" t="s">
        <v>49</v>
      </c>
      <c r="G14" s="224" t="s">
        <v>1082</v>
      </c>
      <c r="H14" s="226" t="s">
        <v>1083</v>
      </c>
      <c r="I14" s="48" t="s">
        <v>1084</v>
      </c>
      <c r="J14" s="42" t="s">
        <v>29</v>
      </c>
      <c r="K14" s="49"/>
      <c r="L14" s="50"/>
      <c r="M14" s="35"/>
      <c r="N14" s="36"/>
      <c r="O14" s="51"/>
      <c r="P14" s="52">
        <v>350.0</v>
      </c>
      <c r="Q14" s="53"/>
      <c r="R14" s="54"/>
      <c r="S14" s="55">
        <v>50.0</v>
      </c>
      <c r="V14" s="7"/>
      <c r="W14" s="7"/>
      <c r="X14" s="7"/>
      <c r="Y14" s="7"/>
      <c r="Z14" s="7"/>
      <c r="AA14" s="7"/>
      <c r="AB14" s="7"/>
    </row>
    <row r="15">
      <c r="A15" s="42" t="s">
        <v>39</v>
      </c>
      <c r="B15" s="42" t="s">
        <v>40</v>
      </c>
      <c r="C15" s="66"/>
      <c r="D15" s="76"/>
      <c r="E15" s="45" t="s">
        <v>29</v>
      </c>
      <c r="F15" s="42" t="s">
        <v>49</v>
      </c>
      <c r="G15" s="229" t="s">
        <v>1085</v>
      </c>
      <c r="H15" s="74"/>
      <c r="I15" s="59" t="s">
        <v>1086</v>
      </c>
      <c r="J15" s="42" t="s">
        <v>30</v>
      </c>
      <c r="K15" s="49"/>
      <c r="L15" s="50"/>
      <c r="M15" s="61"/>
      <c r="N15" s="62">
        <v>350.0</v>
      </c>
      <c r="O15" s="51"/>
      <c r="P15" s="52"/>
      <c r="Q15" s="53"/>
      <c r="R15" s="63"/>
      <c r="S15" s="55">
        <v>50.0</v>
      </c>
      <c r="T15" s="75" t="s">
        <v>10</v>
      </c>
      <c r="U15" s="44">
        <f>SUM(O99)</f>
        <v>0</v>
      </c>
      <c r="V15" s="7"/>
      <c r="W15" s="7"/>
      <c r="X15" s="7"/>
      <c r="Y15" s="7"/>
      <c r="Z15" s="7"/>
      <c r="AA15" s="7"/>
      <c r="AB15" s="7"/>
    </row>
    <row r="16">
      <c r="A16" s="42" t="s">
        <v>39</v>
      </c>
      <c r="B16" s="42" t="s">
        <v>40</v>
      </c>
      <c r="C16" s="43"/>
      <c r="D16" s="76"/>
      <c r="E16" s="45" t="s">
        <v>103</v>
      </c>
      <c r="F16" s="42" t="s">
        <v>49</v>
      </c>
      <c r="G16" s="229" t="s">
        <v>1087</v>
      </c>
      <c r="H16" s="74"/>
      <c r="I16" s="59" t="s">
        <v>1088</v>
      </c>
      <c r="J16" s="42" t="s">
        <v>46</v>
      </c>
      <c r="K16" s="49"/>
      <c r="L16" s="50"/>
      <c r="M16" s="61"/>
      <c r="N16" s="62"/>
      <c r="O16" s="51"/>
      <c r="P16" s="52">
        <v>294.0</v>
      </c>
      <c r="Q16" s="53"/>
      <c r="R16" s="63"/>
      <c r="S16" s="230">
        <v>294.0</v>
      </c>
      <c r="T16" s="77" t="s">
        <v>11</v>
      </c>
      <c r="U16" s="78">
        <f>SUM(P7:P91)</f>
        <v>3141</v>
      </c>
      <c r="V16" s="7"/>
      <c r="W16" s="7"/>
      <c r="X16" s="79"/>
      <c r="Y16" s="7"/>
      <c r="Z16" s="7"/>
      <c r="AA16" s="7"/>
      <c r="AB16" s="7"/>
    </row>
    <row r="17" ht="15.75" customHeight="1">
      <c r="A17" s="42" t="s">
        <v>39</v>
      </c>
      <c r="B17" s="42" t="s">
        <v>40</v>
      </c>
      <c r="C17" s="43"/>
      <c r="D17" s="44" t="s">
        <v>1089</v>
      </c>
      <c r="E17" s="45" t="s">
        <v>90</v>
      </c>
      <c r="F17" s="42" t="s">
        <v>49</v>
      </c>
      <c r="G17" s="224" t="s">
        <v>1090</v>
      </c>
      <c r="H17" s="226" t="s">
        <v>1091</v>
      </c>
      <c r="I17" s="65" t="s">
        <v>1092</v>
      </c>
      <c r="J17" s="42" t="s">
        <v>29</v>
      </c>
      <c r="K17" s="49"/>
      <c r="L17" s="80"/>
      <c r="M17" s="81"/>
      <c r="N17" s="82"/>
      <c r="O17" s="51"/>
      <c r="P17" s="83">
        <v>350.0</v>
      </c>
      <c r="Q17" s="84"/>
      <c r="R17" s="85"/>
      <c r="S17" s="55">
        <v>50.0</v>
      </c>
      <c r="T17" s="86" t="s">
        <v>12</v>
      </c>
      <c r="U17" s="78">
        <f>SUM(Q2:Q86)</f>
        <v>2044</v>
      </c>
      <c r="V17" s="7"/>
      <c r="W17" s="7"/>
      <c r="X17" s="7"/>
      <c r="Y17" s="7"/>
      <c r="Z17" s="7"/>
      <c r="AA17" s="7"/>
      <c r="AB17" s="7"/>
    </row>
    <row r="18" ht="17.25" customHeight="1">
      <c r="A18" s="42" t="s">
        <v>39</v>
      </c>
      <c r="B18" s="42" t="s">
        <v>40</v>
      </c>
      <c r="C18" s="43"/>
      <c r="D18" s="44" t="s">
        <v>1093</v>
      </c>
      <c r="E18" s="45" t="s">
        <v>29</v>
      </c>
      <c r="F18" s="42" t="s">
        <v>49</v>
      </c>
      <c r="G18" s="229" t="s">
        <v>1094</v>
      </c>
      <c r="H18" s="74"/>
      <c r="I18" s="59" t="s">
        <v>1095</v>
      </c>
      <c r="J18" s="42" t="s">
        <v>30</v>
      </c>
      <c r="K18" s="49">
        <v>350.0</v>
      </c>
      <c r="L18" s="80"/>
      <c r="M18" s="61"/>
      <c r="N18" s="62"/>
      <c r="O18" s="51"/>
      <c r="P18" s="83"/>
      <c r="Q18" s="84"/>
      <c r="R18" s="63"/>
      <c r="S18" s="55">
        <v>50.0</v>
      </c>
      <c r="T18" s="87" t="s">
        <v>16</v>
      </c>
      <c r="U18" s="88">
        <f>SUM(U15,U16,U17)</f>
        <v>5185</v>
      </c>
      <c r="V18" s="7"/>
      <c r="W18" s="7"/>
      <c r="X18" s="7"/>
      <c r="Y18" s="7"/>
      <c r="Z18" s="7"/>
      <c r="AA18" s="7"/>
      <c r="AB18" s="7"/>
    </row>
    <row r="19">
      <c r="A19" s="42" t="s">
        <v>39</v>
      </c>
      <c r="B19" s="42" t="s">
        <v>96</v>
      </c>
      <c r="C19" s="43"/>
      <c r="D19" s="44" t="s">
        <v>676</v>
      </c>
      <c r="E19" s="45"/>
      <c r="F19" s="42" t="s">
        <v>43</v>
      </c>
      <c r="G19" s="320" t="s">
        <v>1096</v>
      </c>
      <c r="H19" s="226" t="s">
        <v>1096</v>
      </c>
      <c r="I19" s="48" t="s">
        <v>679</v>
      </c>
      <c r="J19" s="42" t="s">
        <v>29</v>
      </c>
      <c r="K19" s="49"/>
      <c r="L19" s="50">
        <v>1399.0</v>
      </c>
      <c r="M19" s="61"/>
      <c r="N19" s="62"/>
      <c r="O19" s="51"/>
      <c r="P19" s="52"/>
      <c r="Q19" s="53"/>
      <c r="R19" s="63"/>
      <c r="S19" s="324">
        <v>1399.0</v>
      </c>
      <c r="V19" s="7"/>
      <c r="W19" s="7"/>
      <c r="X19" s="7"/>
      <c r="Y19" s="7"/>
      <c r="Z19" s="7"/>
      <c r="AA19" s="7"/>
      <c r="AB19" s="7"/>
    </row>
    <row r="20">
      <c r="A20" s="42" t="s">
        <v>39</v>
      </c>
      <c r="B20" s="42" t="s">
        <v>40</v>
      </c>
      <c r="C20" s="43"/>
      <c r="D20" s="44" t="s">
        <v>1097</v>
      </c>
      <c r="E20" s="45" t="s">
        <v>139</v>
      </c>
      <c r="F20" s="42" t="s">
        <v>302</v>
      </c>
      <c r="G20" s="224" t="s">
        <v>1098</v>
      </c>
      <c r="H20" s="226" t="s">
        <v>1099</v>
      </c>
      <c r="I20" s="65" t="s">
        <v>1100</v>
      </c>
      <c r="J20" s="42" t="s">
        <v>46</v>
      </c>
      <c r="K20" s="49">
        <v>300.0</v>
      </c>
      <c r="L20" s="50"/>
      <c r="M20" s="61"/>
      <c r="N20" s="62"/>
      <c r="O20" s="51"/>
      <c r="P20" s="52"/>
      <c r="Q20" s="53"/>
      <c r="R20" s="63"/>
      <c r="S20" s="55">
        <v>150.0</v>
      </c>
      <c r="T20" s="89"/>
      <c r="U20" s="90"/>
      <c r="V20" s="7"/>
      <c r="W20" s="7"/>
      <c r="X20" s="7"/>
      <c r="Y20" s="7"/>
      <c r="Z20" s="7"/>
      <c r="AA20" s="7"/>
      <c r="AB20" s="7"/>
    </row>
    <row r="21" ht="17.25" customHeight="1">
      <c r="A21" s="42" t="s">
        <v>39</v>
      </c>
      <c r="B21" s="42" t="s">
        <v>40</v>
      </c>
      <c r="C21" s="43"/>
      <c r="D21" s="76"/>
      <c r="E21" s="45" t="s">
        <v>139</v>
      </c>
      <c r="F21" s="42" t="s">
        <v>49</v>
      </c>
      <c r="G21" s="224" t="s">
        <v>1101</v>
      </c>
      <c r="H21" s="226" t="s">
        <v>1099</v>
      </c>
      <c r="I21" s="65" t="s">
        <v>1100</v>
      </c>
      <c r="J21" s="42" t="s">
        <v>46</v>
      </c>
      <c r="K21" s="49">
        <v>350.0</v>
      </c>
      <c r="L21" s="50"/>
      <c r="M21" s="61"/>
      <c r="N21" s="62"/>
      <c r="O21" s="51"/>
      <c r="P21" s="52"/>
      <c r="Q21" s="53"/>
      <c r="R21" s="63"/>
      <c r="S21" s="55">
        <v>50.0</v>
      </c>
      <c r="T21" s="91" t="s">
        <v>17</v>
      </c>
      <c r="U21" s="10"/>
      <c r="V21" s="7"/>
      <c r="W21" s="7"/>
      <c r="X21" s="7"/>
      <c r="Y21" s="7"/>
      <c r="Z21" s="7"/>
      <c r="AA21" s="7"/>
      <c r="AB21" s="7"/>
    </row>
    <row r="22">
      <c r="A22" s="42" t="s">
        <v>39</v>
      </c>
      <c r="B22" s="42" t="s">
        <v>40</v>
      </c>
      <c r="C22" s="43"/>
      <c r="D22" s="44"/>
      <c r="E22" s="45" t="s">
        <v>103</v>
      </c>
      <c r="F22" s="42" t="s">
        <v>43</v>
      </c>
      <c r="G22" s="285" t="s">
        <v>1102</v>
      </c>
      <c r="H22" s="226"/>
      <c r="I22" s="48" t="s">
        <v>1103</v>
      </c>
      <c r="J22" s="42" t="s">
        <v>46</v>
      </c>
      <c r="K22" s="49"/>
      <c r="L22" s="50"/>
      <c r="M22" s="61"/>
      <c r="N22" s="62">
        <v>350.0</v>
      </c>
      <c r="O22" s="51"/>
      <c r="P22" s="52"/>
      <c r="Q22" s="53"/>
      <c r="R22" s="63"/>
      <c r="S22" s="55">
        <v>50.0</v>
      </c>
      <c r="T22" s="92" t="s">
        <v>18</v>
      </c>
      <c r="U22" s="93">
        <f t="shared" ref="U22:U23" si="1">SUM(U7,U9)</f>
        <v>2900</v>
      </c>
      <c r="V22" s="7"/>
      <c r="W22" s="7"/>
      <c r="X22" s="7"/>
      <c r="Y22" s="7"/>
      <c r="Z22" s="7"/>
      <c r="AA22" s="7"/>
      <c r="AB22" s="7"/>
    </row>
    <row r="23" ht="17.25" customHeight="1">
      <c r="A23" s="42" t="s">
        <v>39</v>
      </c>
      <c r="B23" s="42" t="s">
        <v>40</v>
      </c>
      <c r="C23" s="43"/>
      <c r="D23" s="94" t="s">
        <v>1104</v>
      </c>
      <c r="E23" s="45" t="s">
        <v>80</v>
      </c>
      <c r="F23" s="42" t="s">
        <v>49</v>
      </c>
      <c r="G23" s="224" t="s">
        <v>1105</v>
      </c>
      <c r="H23" s="226"/>
      <c r="I23" s="65" t="s">
        <v>1106</v>
      </c>
      <c r="J23" s="42" t="s">
        <v>29</v>
      </c>
      <c r="K23" s="231"/>
      <c r="L23" s="50"/>
      <c r="M23" s="61"/>
      <c r="N23" s="62"/>
      <c r="O23" s="51"/>
      <c r="P23" s="52">
        <v>350.0</v>
      </c>
      <c r="Q23" s="53"/>
      <c r="R23" s="63"/>
      <c r="S23" s="55">
        <v>50.0</v>
      </c>
      <c r="T23" s="92" t="s">
        <v>19</v>
      </c>
      <c r="U23" s="93">
        <f t="shared" si="1"/>
        <v>3799</v>
      </c>
      <c r="V23" s="7"/>
      <c r="W23" s="7"/>
      <c r="X23" s="7"/>
      <c r="Y23" s="7"/>
      <c r="Z23" s="7"/>
      <c r="AA23" s="7"/>
      <c r="AB23" s="7"/>
    </row>
    <row r="24" ht="15.75" customHeight="1">
      <c r="A24" s="42" t="s">
        <v>39</v>
      </c>
      <c r="B24" s="42" t="s">
        <v>40</v>
      </c>
      <c r="C24" s="43"/>
      <c r="D24" s="94" t="s">
        <v>1107</v>
      </c>
      <c r="E24" s="45" t="s">
        <v>139</v>
      </c>
      <c r="F24" s="42" t="s">
        <v>49</v>
      </c>
      <c r="G24" s="224" t="s">
        <v>1108</v>
      </c>
      <c r="H24" s="226"/>
      <c r="I24" s="48" t="s">
        <v>1109</v>
      </c>
      <c r="J24" s="42" t="s">
        <v>46</v>
      </c>
      <c r="K24" s="49">
        <v>500.0</v>
      </c>
      <c r="L24" s="68"/>
      <c r="M24" s="61"/>
      <c r="N24" s="62"/>
      <c r="O24" s="51"/>
      <c r="P24" s="69"/>
      <c r="Q24" s="70"/>
      <c r="R24" s="63"/>
      <c r="S24" s="55">
        <v>250.0</v>
      </c>
      <c r="T24" s="95" t="s">
        <v>20</v>
      </c>
      <c r="U24" s="96">
        <f>SUM(U15,U16)</f>
        <v>3141</v>
      </c>
      <c r="V24" s="7"/>
      <c r="W24" s="7"/>
      <c r="X24" s="7"/>
      <c r="Y24" s="7"/>
      <c r="Z24" s="7"/>
      <c r="AA24" s="7"/>
      <c r="AB24" s="7"/>
    </row>
    <row r="25">
      <c r="A25" s="42" t="s">
        <v>39</v>
      </c>
      <c r="B25" s="42" t="s">
        <v>40</v>
      </c>
      <c r="C25" s="66"/>
      <c r="D25" s="76"/>
      <c r="E25" s="45" t="s">
        <v>103</v>
      </c>
      <c r="F25" s="42" t="s">
        <v>43</v>
      </c>
      <c r="G25" s="224" t="s">
        <v>1110</v>
      </c>
      <c r="H25" s="226" t="s">
        <v>1111</v>
      </c>
      <c r="I25" s="58" t="s">
        <v>1112</v>
      </c>
      <c r="J25" s="42" t="s">
        <v>46</v>
      </c>
      <c r="K25" s="60"/>
      <c r="L25" s="50">
        <v>350.0</v>
      </c>
      <c r="M25" s="61"/>
      <c r="N25" s="82"/>
      <c r="O25" s="51"/>
      <c r="P25" s="97"/>
      <c r="Q25" s="98"/>
      <c r="R25" s="85"/>
      <c r="S25" s="55">
        <v>50.0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2" t="s">
        <v>39</v>
      </c>
      <c r="B26" s="42" t="s">
        <v>40</v>
      </c>
      <c r="C26" s="66"/>
      <c r="D26" s="76"/>
      <c r="E26" s="45"/>
      <c r="F26" s="42" t="s">
        <v>49</v>
      </c>
      <c r="G26" s="58" t="s">
        <v>1113</v>
      </c>
      <c r="H26" s="226" t="s">
        <v>1114</v>
      </c>
      <c r="I26" s="58" t="s">
        <v>1115</v>
      </c>
      <c r="J26" s="105"/>
      <c r="K26" s="99"/>
      <c r="L26" s="80"/>
      <c r="M26" s="61"/>
      <c r="N26" s="62"/>
      <c r="O26" s="51"/>
      <c r="P26" s="83"/>
      <c r="Q26" s="84">
        <v>350.0</v>
      </c>
      <c r="R26" s="63"/>
      <c r="S26" s="55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2" t="s">
        <v>39</v>
      </c>
      <c r="B27" s="42" t="s">
        <v>40</v>
      </c>
      <c r="C27" s="66"/>
      <c r="D27" s="76"/>
      <c r="E27" s="45" t="s">
        <v>80</v>
      </c>
      <c r="F27" s="42" t="s">
        <v>49</v>
      </c>
      <c r="G27" s="224" t="s">
        <v>1116</v>
      </c>
      <c r="H27" s="226" t="s">
        <v>1117</v>
      </c>
      <c r="I27" s="59" t="s">
        <v>1118</v>
      </c>
      <c r="J27" s="42" t="s">
        <v>29</v>
      </c>
      <c r="K27" s="49">
        <v>350.0</v>
      </c>
      <c r="L27" s="50"/>
      <c r="M27" s="61"/>
      <c r="N27" s="62"/>
      <c r="O27" s="51"/>
      <c r="P27" s="52"/>
      <c r="Q27" s="53"/>
      <c r="R27" s="63"/>
      <c r="S27" s="55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2" t="s">
        <v>39</v>
      </c>
      <c r="B28" s="42" t="s">
        <v>40</v>
      </c>
      <c r="C28" s="66"/>
      <c r="D28" s="67"/>
      <c r="E28" s="45" t="s">
        <v>103</v>
      </c>
      <c r="F28" s="42" t="s">
        <v>49</v>
      </c>
      <c r="G28" s="224" t="s">
        <v>1119</v>
      </c>
      <c r="H28" s="226"/>
      <c r="I28" s="59" t="s">
        <v>1120</v>
      </c>
      <c r="J28" s="42" t="s">
        <v>46</v>
      </c>
      <c r="K28" s="49"/>
      <c r="L28" s="50"/>
      <c r="M28" s="61"/>
      <c r="N28" s="62"/>
      <c r="O28" s="51"/>
      <c r="P28" s="52"/>
      <c r="Q28" s="53">
        <v>350.0</v>
      </c>
      <c r="R28" s="63"/>
      <c r="S28" s="55">
        <v>50.0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2" t="s">
        <v>39</v>
      </c>
      <c r="B29" s="42" t="s">
        <v>40</v>
      </c>
      <c r="C29" s="43"/>
      <c r="D29" s="111"/>
      <c r="E29" s="45" t="s">
        <v>192</v>
      </c>
      <c r="F29" s="42" t="s">
        <v>49</v>
      </c>
      <c r="G29" s="224" t="s">
        <v>1121</v>
      </c>
      <c r="H29" s="226" t="s">
        <v>1122</v>
      </c>
      <c r="I29" s="58" t="s">
        <v>1123</v>
      </c>
      <c r="J29" s="42" t="s">
        <v>29</v>
      </c>
      <c r="K29" s="49"/>
      <c r="L29" s="50"/>
      <c r="M29" s="61"/>
      <c r="N29" s="62"/>
      <c r="O29" s="51"/>
      <c r="P29" s="52">
        <v>350.0</v>
      </c>
      <c r="Q29" s="53"/>
      <c r="R29" s="63"/>
      <c r="S29" s="55">
        <v>50.0</v>
      </c>
      <c r="T29" s="87" t="s">
        <v>21</v>
      </c>
      <c r="U29" s="101">
        <f>SUM(U11,U18)</f>
        <v>11884</v>
      </c>
      <c r="V29" s="7"/>
      <c r="W29" s="7"/>
      <c r="X29" s="7"/>
      <c r="Y29" s="7"/>
      <c r="Z29" s="7"/>
      <c r="AA29" s="7"/>
      <c r="AB29" s="7"/>
    </row>
    <row r="30">
      <c r="A30" s="42" t="s">
        <v>39</v>
      </c>
      <c r="B30" s="42" t="s">
        <v>40</v>
      </c>
      <c r="C30" s="94"/>
      <c r="D30" s="67" t="s">
        <v>1124</v>
      </c>
      <c r="E30" s="45" t="s">
        <v>58</v>
      </c>
      <c r="F30" s="42" t="s">
        <v>49</v>
      </c>
      <c r="G30" s="224" t="s">
        <v>1125</v>
      </c>
      <c r="H30" s="226" t="s">
        <v>1126</v>
      </c>
      <c r="I30" s="58" t="s">
        <v>1127</v>
      </c>
      <c r="J30" s="42" t="s">
        <v>46</v>
      </c>
      <c r="K30" s="49"/>
      <c r="L30" s="50"/>
      <c r="M30" s="35"/>
      <c r="N30" s="36"/>
      <c r="O30" s="51"/>
      <c r="P30" s="52"/>
      <c r="Q30" s="53">
        <v>350.0</v>
      </c>
      <c r="R30" s="54"/>
      <c r="S30" s="55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2" t="s">
        <v>39</v>
      </c>
      <c r="B31" s="42" t="s">
        <v>40</v>
      </c>
      <c r="C31" s="43"/>
      <c r="D31" s="67"/>
      <c r="E31" s="45" t="s">
        <v>58</v>
      </c>
      <c r="F31" s="42" t="s">
        <v>49</v>
      </c>
      <c r="G31" s="234" t="s">
        <v>1128</v>
      </c>
      <c r="H31" s="235" t="s">
        <v>1129</v>
      </c>
      <c r="I31" s="58" t="s">
        <v>1130</v>
      </c>
      <c r="J31" s="42" t="s">
        <v>46</v>
      </c>
      <c r="K31" s="49"/>
      <c r="L31" s="108"/>
      <c r="M31" s="61"/>
      <c r="N31" s="62"/>
      <c r="O31" s="51"/>
      <c r="P31" s="106"/>
      <c r="Q31" s="84">
        <v>294.0</v>
      </c>
      <c r="R31" s="63"/>
      <c r="S31" s="55">
        <v>50.0</v>
      </c>
      <c r="V31" s="7"/>
      <c r="W31" s="7"/>
      <c r="X31" s="7"/>
      <c r="Y31" s="7"/>
      <c r="Z31" s="7"/>
      <c r="AA31" s="7"/>
      <c r="AB31" s="7"/>
    </row>
    <row r="32">
      <c r="A32" s="42" t="s">
        <v>39</v>
      </c>
      <c r="B32" s="42" t="s">
        <v>40</v>
      </c>
      <c r="C32" s="107"/>
      <c r="D32" s="44"/>
      <c r="E32" s="45" t="s">
        <v>58</v>
      </c>
      <c r="F32" s="42" t="s">
        <v>49</v>
      </c>
      <c r="G32" s="224" t="s">
        <v>1131</v>
      </c>
      <c r="H32" s="226"/>
      <c r="I32" s="58" t="s">
        <v>1132</v>
      </c>
      <c r="J32" s="42" t="s">
        <v>46</v>
      </c>
      <c r="K32" s="49"/>
      <c r="L32" s="108"/>
      <c r="M32" s="61"/>
      <c r="N32" s="62"/>
      <c r="O32" s="51"/>
      <c r="P32" s="83">
        <v>350.0</v>
      </c>
      <c r="Q32" s="120"/>
      <c r="R32" s="63"/>
      <c r="S32" s="45">
        <v>50.0</v>
      </c>
      <c r="V32" s="7"/>
      <c r="W32" s="7"/>
      <c r="X32" s="7"/>
      <c r="Y32" s="7"/>
      <c r="Z32" s="7"/>
      <c r="AA32" s="7"/>
      <c r="AB32" s="7"/>
    </row>
    <row r="33">
      <c r="A33" s="42" t="s">
        <v>39</v>
      </c>
      <c r="B33" s="42" t="s">
        <v>40</v>
      </c>
      <c r="C33" s="43"/>
      <c r="D33" s="124"/>
      <c r="E33" s="45" t="s">
        <v>90</v>
      </c>
      <c r="F33" s="42" t="s">
        <v>49</v>
      </c>
      <c r="G33" s="224" t="s">
        <v>1133</v>
      </c>
      <c r="H33" s="226" t="s">
        <v>1134</v>
      </c>
      <c r="I33" s="58" t="s">
        <v>1135</v>
      </c>
      <c r="J33" s="42" t="s">
        <v>29</v>
      </c>
      <c r="K33" s="49"/>
      <c r="L33" s="80"/>
      <c r="M33" s="81"/>
      <c r="N33" s="82"/>
      <c r="O33" s="51"/>
      <c r="P33" s="83"/>
      <c r="Q33" s="84">
        <v>350.0</v>
      </c>
      <c r="R33" s="85"/>
      <c r="S33" s="45">
        <v>50.0</v>
      </c>
      <c r="V33" s="7"/>
      <c r="W33" s="7"/>
      <c r="X33" s="7"/>
      <c r="Y33" s="7"/>
      <c r="Z33" s="7"/>
      <c r="AA33" s="7"/>
      <c r="AB33" s="7"/>
    </row>
    <row r="34">
      <c r="A34" s="42" t="s">
        <v>39</v>
      </c>
      <c r="B34" s="42" t="s">
        <v>40</v>
      </c>
      <c r="C34" s="43"/>
      <c r="D34" s="110"/>
      <c r="E34" s="45" t="s">
        <v>80</v>
      </c>
      <c r="F34" s="42" t="s">
        <v>49</v>
      </c>
      <c r="G34" s="224" t="s">
        <v>1136</v>
      </c>
      <c r="H34" s="226" t="s">
        <v>1137</v>
      </c>
      <c r="I34" s="58" t="s">
        <v>1138</v>
      </c>
      <c r="J34" s="42" t="s">
        <v>29</v>
      </c>
      <c r="K34" s="49"/>
      <c r="L34" s="68"/>
      <c r="M34" s="35"/>
      <c r="N34" s="36"/>
      <c r="O34" s="51"/>
      <c r="P34" s="52">
        <v>247.0</v>
      </c>
      <c r="Q34" s="70"/>
      <c r="R34" s="54"/>
      <c r="S34" s="45">
        <v>50.0</v>
      </c>
      <c r="V34" s="7"/>
      <c r="W34" s="7"/>
      <c r="X34" s="7"/>
      <c r="Y34" s="7"/>
      <c r="Z34" s="7"/>
      <c r="AA34" s="7"/>
      <c r="AB34" s="7"/>
    </row>
    <row r="35">
      <c r="A35" s="42" t="s">
        <v>39</v>
      </c>
      <c r="B35" s="42" t="s">
        <v>40</v>
      </c>
      <c r="C35" s="66"/>
      <c r="D35" s="110"/>
      <c r="E35" s="45" t="s">
        <v>58</v>
      </c>
      <c r="F35" s="42" t="s">
        <v>49</v>
      </c>
      <c r="G35" s="224" t="s">
        <v>1139</v>
      </c>
      <c r="H35" s="226"/>
      <c r="I35" s="58" t="s">
        <v>1140</v>
      </c>
      <c r="J35" s="42" t="s">
        <v>46</v>
      </c>
      <c r="K35" s="60"/>
      <c r="L35" s="50"/>
      <c r="M35" s="61"/>
      <c r="N35" s="62"/>
      <c r="O35" s="51"/>
      <c r="P35" s="52">
        <v>350.0</v>
      </c>
      <c r="Q35" s="53"/>
      <c r="R35" s="63"/>
      <c r="S35" s="45">
        <v>50.0</v>
      </c>
      <c r="T35" s="7"/>
      <c r="U35" s="7"/>
      <c r="V35" s="7"/>
      <c r="W35" s="7"/>
      <c r="X35" s="7"/>
      <c r="Y35" s="7"/>
      <c r="Z35" s="7"/>
      <c r="AA35" s="7"/>
      <c r="AB35" s="7"/>
    </row>
    <row r="36">
      <c r="A36" s="42" t="s">
        <v>39</v>
      </c>
      <c r="B36" s="42" t="s">
        <v>40</v>
      </c>
      <c r="C36" s="66"/>
      <c r="D36" s="111"/>
      <c r="E36" s="45" t="s">
        <v>65</v>
      </c>
      <c r="F36" s="42" t="s">
        <v>49</v>
      </c>
      <c r="G36" s="236" t="s">
        <v>1141</v>
      </c>
      <c r="H36" s="310"/>
      <c r="I36" s="58" t="s">
        <v>1142</v>
      </c>
      <c r="J36" s="42" t="s">
        <v>30</v>
      </c>
      <c r="K36" s="60"/>
      <c r="L36" s="50"/>
      <c r="M36" s="61"/>
      <c r="N36" s="62">
        <v>350.0</v>
      </c>
      <c r="O36" s="51"/>
      <c r="P36" s="52"/>
      <c r="Q36" s="53"/>
      <c r="R36" s="63"/>
      <c r="S36" s="45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2" t="s">
        <v>39</v>
      </c>
      <c r="B37" s="42" t="s">
        <v>40</v>
      </c>
      <c r="C37" s="66"/>
      <c r="D37" s="111"/>
      <c r="E37" s="45" t="s">
        <v>103</v>
      </c>
      <c r="F37" s="42" t="s">
        <v>49</v>
      </c>
      <c r="G37" s="237" t="s">
        <v>1143</v>
      </c>
      <c r="H37" s="238"/>
      <c r="I37" s="58" t="s">
        <v>1144</v>
      </c>
      <c r="J37" s="42" t="s">
        <v>30</v>
      </c>
      <c r="K37" s="49"/>
      <c r="L37" s="50"/>
      <c r="M37" s="81"/>
      <c r="N37" s="62">
        <v>350.0</v>
      </c>
      <c r="O37" s="51"/>
      <c r="P37" s="52"/>
      <c r="Q37" s="53"/>
      <c r="R37" s="85"/>
      <c r="S37" s="45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2" t="s">
        <v>39</v>
      </c>
      <c r="B38" s="42" t="s">
        <v>137</v>
      </c>
      <c r="C38" s="43"/>
      <c r="D38" s="67" t="s">
        <v>138</v>
      </c>
      <c r="E38" s="45" t="s">
        <v>103</v>
      </c>
      <c r="F38" s="42" t="s">
        <v>43</v>
      </c>
      <c r="G38" s="224" t="s">
        <v>1145</v>
      </c>
      <c r="H38" s="226"/>
      <c r="I38" s="48" t="s">
        <v>1072</v>
      </c>
      <c r="J38" s="42" t="s">
        <v>46</v>
      </c>
      <c r="K38" s="49"/>
      <c r="L38" s="50"/>
      <c r="M38" s="113"/>
      <c r="N38" s="114"/>
      <c r="O38" s="51"/>
      <c r="P38" s="52" t="s">
        <v>158</v>
      </c>
      <c r="Q38" s="53"/>
      <c r="R38" s="115"/>
      <c r="S38" s="45" t="s">
        <v>138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2" t="s">
        <v>39</v>
      </c>
      <c r="B39" s="42" t="s">
        <v>1146</v>
      </c>
      <c r="C39" s="43"/>
      <c r="D39" s="67" t="s">
        <v>138</v>
      </c>
      <c r="E39" s="45"/>
      <c r="F39" s="42" t="s">
        <v>49</v>
      </c>
      <c r="G39" s="224" t="s">
        <v>1147</v>
      </c>
      <c r="H39" s="226"/>
      <c r="I39" s="48" t="s">
        <v>1072</v>
      </c>
      <c r="J39" s="42" t="s">
        <v>46</v>
      </c>
      <c r="K39" s="99"/>
      <c r="L39" s="50"/>
      <c r="M39" s="61"/>
      <c r="N39" s="62"/>
      <c r="O39" s="51"/>
      <c r="P39" s="52" t="s">
        <v>158</v>
      </c>
      <c r="Q39" s="53"/>
      <c r="R39" s="63"/>
      <c r="S39" s="45" t="s">
        <v>138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2" t="s">
        <v>39</v>
      </c>
      <c r="B40" s="42" t="s">
        <v>40</v>
      </c>
      <c r="C40" s="43"/>
      <c r="D40" s="111"/>
      <c r="E40" s="45"/>
      <c r="F40" s="42"/>
      <c r="G40" s="58"/>
      <c r="H40" s="226"/>
      <c r="I40" s="58"/>
      <c r="J40" s="105"/>
      <c r="K40" s="49"/>
      <c r="L40" s="50"/>
      <c r="M40" s="61"/>
      <c r="N40" s="62"/>
      <c r="O40" s="51"/>
      <c r="P40" s="52"/>
      <c r="Q40" s="53"/>
      <c r="R40" s="63"/>
      <c r="S40" s="45"/>
      <c r="T40" s="7"/>
      <c r="U40" s="7"/>
      <c r="V40" s="7"/>
      <c r="W40" s="7"/>
      <c r="X40" s="7"/>
      <c r="Y40" s="7"/>
      <c r="Z40" s="7"/>
      <c r="AA40" s="7"/>
      <c r="AB40" s="7"/>
    </row>
    <row r="41">
      <c r="A41" s="42" t="s">
        <v>39</v>
      </c>
      <c r="B41" s="42" t="s">
        <v>40</v>
      </c>
      <c r="C41" s="66"/>
      <c r="D41" s="116"/>
      <c r="E41" s="103"/>
      <c r="F41" s="42"/>
      <c r="G41" s="117"/>
      <c r="H41" s="239"/>
      <c r="I41" s="112"/>
      <c r="J41" s="105"/>
      <c r="K41" s="118"/>
      <c r="L41" s="50"/>
      <c r="M41" s="61"/>
      <c r="N41" s="62"/>
      <c r="O41" s="51"/>
      <c r="P41" s="52"/>
      <c r="Q41" s="53"/>
      <c r="R41" s="63"/>
      <c r="S41" s="45"/>
      <c r="T41" s="7"/>
      <c r="U41" s="7"/>
      <c r="V41" s="7"/>
      <c r="W41" s="7"/>
      <c r="X41" s="7"/>
      <c r="Y41" s="7"/>
      <c r="Z41" s="7"/>
      <c r="AA41" s="7"/>
      <c r="AB41" s="7"/>
    </row>
    <row r="42">
      <c r="A42" s="42" t="s">
        <v>39</v>
      </c>
      <c r="B42" s="42" t="s">
        <v>40</v>
      </c>
      <c r="C42" s="66"/>
      <c r="D42" s="76"/>
      <c r="E42" s="45"/>
      <c r="F42" s="42"/>
      <c r="G42" s="58"/>
      <c r="H42" s="226"/>
      <c r="I42" s="58"/>
      <c r="J42" s="42"/>
      <c r="K42" s="49"/>
      <c r="L42" s="50"/>
      <c r="M42" s="61"/>
      <c r="N42" s="62"/>
      <c r="O42" s="51"/>
      <c r="P42" s="52"/>
      <c r="Q42" s="53"/>
      <c r="R42" s="63"/>
      <c r="S42" s="45"/>
      <c r="T42" s="7"/>
      <c r="U42" s="7"/>
      <c r="V42" s="7"/>
      <c r="W42" s="7"/>
      <c r="X42" s="7"/>
      <c r="Y42" s="7"/>
      <c r="Z42" s="7"/>
      <c r="AA42" s="7"/>
      <c r="AB42" s="7"/>
    </row>
    <row r="43">
      <c r="A43" s="42" t="s">
        <v>39</v>
      </c>
      <c r="B43" s="42" t="s">
        <v>40</v>
      </c>
      <c r="C43" s="43"/>
      <c r="D43" s="76"/>
      <c r="E43" s="103"/>
      <c r="F43" s="42"/>
      <c r="G43" s="58"/>
      <c r="H43" s="226"/>
      <c r="I43" s="58"/>
      <c r="J43" s="42"/>
      <c r="K43" s="60"/>
      <c r="L43" s="50"/>
      <c r="M43" s="61"/>
      <c r="N43" s="62"/>
      <c r="O43" s="51"/>
      <c r="P43" s="52"/>
      <c r="Q43" s="53"/>
      <c r="R43" s="63"/>
      <c r="S43" s="45"/>
      <c r="T43" s="7"/>
      <c r="U43" s="7"/>
      <c r="V43" s="7"/>
      <c r="W43" s="7"/>
      <c r="X43" s="7"/>
      <c r="Y43" s="7"/>
      <c r="Z43" s="7"/>
      <c r="AA43" s="7"/>
      <c r="AB43" s="7"/>
    </row>
    <row r="44">
      <c r="A44" s="42"/>
      <c r="B44" s="42"/>
      <c r="C44" s="43"/>
      <c r="D44" s="109"/>
      <c r="E44" s="103"/>
      <c r="F44" s="42"/>
      <c r="G44" s="58"/>
      <c r="H44" s="226"/>
      <c r="I44" s="58"/>
      <c r="J44" s="42"/>
      <c r="K44" s="49"/>
      <c r="L44" s="50"/>
      <c r="M44" s="61"/>
      <c r="N44" s="62"/>
      <c r="O44" s="51"/>
      <c r="P44" s="52"/>
      <c r="Q44" s="53"/>
      <c r="R44" s="63"/>
      <c r="S44" s="45"/>
      <c r="T44" s="7"/>
      <c r="U44" s="7"/>
      <c r="V44" s="7"/>
      <c r="W44" s="7"/>
      <c r="X44" s="7"/>
      <c r="Y44" s="7"/>
      <c r="Z44" s="7"/>
      <c r="AA44" s="7"/>
      <c r="AB44" s="7"/>
    </row>
    <row r="45">
      <c r="A45" s="42"/>
      <c r="B45" s="42"/>
      <c r="C45" s="43"/>
      <c r="D45" s="111"/>
      <c r="E45" s="103"/>
      <c r="F45" s="42"/>
      <c r="G45" s="119"/>
      <c r="H45" s="240"/>
      <c r="I45" s="58"/>
      <c r="J45" s="105"/>
      <c r="K45" s="49"/>
      <c r="L45" s="108"/>
      <c r="M45" s="81"/>
      <c r="N45" s="82"/>
      <c r="O45" s="51"/>
      <c r="P45" s="106"/>
      <c r="Q45" s="120"/>
      <c r="R45" s="85"/>
      <c r="S45" s="45"/>
      <c r="T45" s="7"/>
      <c r="U45" s="7"/>
      <c r="V45" s="7"/>
      <c r="W45" s="7"/>
      <c r="X45" s="7"/>
      <c r="Y45" s="7"/>
      <c r="Z45" s="7"/>
      <c r="AA45" s="7"/>
      <c r="AB45" s="7"/>
    </row>
    <row r="46">
      <c r="A46" s="42"/>
      <c r="B46" s="42"/>
      <c r="C46" s="66"/>
      <c r="D46" s="111"/>
      <c r="E46" s="103"/>
      <c r="F46" s="42"/>
      <c r="G46" s="58"/>
      <c r="H46" s="226"/>
      <c r="I46" s="58"/>
      <c r="J46" s="105"/>
      <c r="K46" s="49"/>
      <c r="L46" s="121"/>
      <c r="M46" s="61"/>
      <c r="N46" s="62"/>
      <c r="O46" s="51"/>
      <c r="P46" s="122"/>
      <c r="Q46" s="123"/>
      <c r="R46" s="63"/>
      <c r="S46" s="45"/>
      <c r="T46" s="7"/>
      <c r="U46" s="7"/>
      <c r="V46" s="7"/>
      <c r="W46" s="7"/>
      <c r="X46" s="7"/>
      <c r="Y46" s="7"/>
      <c r="Z46" s="7"/>
      <c r="AA46" s="7"/>
      <c r="AB46" s="7"/>
    </row>
    <row r="47">
      <c r="A47" s="42"/>
      <c r="B47" s="42"/>
      <c r="C47" s="43"/>
      <c r="D47" s="111"/>
      <c r="E47" s="103"/>
      <c r="F47" s="42"/>
      <c r="G47" s="58"/>
      <c r="H47" s="226"/>
      <c r="I47" s="58"/>
      <c r="J47" s="105"/>
      <c r="K47" s="49"/>
      <c r="L47" s="121"/>
      <c r="M47" s="35"/>
      <c r="N47" s="36"/>
      <c r="O47" s="51"/>
      <c r="P47" s="122"/>
      <c r="Q47" s="123"/>
      <c r="R47" s="54"/>
      <c r="S47" s="45"/>
      <c r="T47" s="7"/>
      <c r="U47" s="7"/>
      <c r="V47" s="7"/>
      <c r="W47" s="7"/>
      <c r="X47" s="7"/>
      <c r="Y47" s="7"/>
      <c r="Z47" s="7"/>
      <c r="AA47" s="7"/>
      <c r="AB47" s="7"/>
    </row>
    <row r="48">
      <c r="A48" s="42"/>
      <c r="B48" s="42"/>
      <c r="C48" s="43"/>
      <c r="D48" s="124"/>
      <c r="E48" s="45"/>
      <c r="F48" s="42"/>
      <c r="G48" s="58"/>
      <c r="H48" s="226"/>
      <c r="I48" s="46"/>
      <c r="J48" s="42"/>
      <c r="K48" s="60"/>
      <c r="L48" s="121"/>
      <c r="M48" s="81"/>
      <c r="N48" s="82"/>
      <c r="O48" s="51"/>
      <c r="P48" s="122"/>
      <c r="Q48" s="123"/>
      <c r="R48" s="85"/>
      <c r="S48" s="45"/>
      <c r="T48" s="7"/>
      <c r="U48" s="7"/>
      <c r="V48" s="7"/>
      <c r="W48" s="7"/>
      <c r="X48" s="7"/>
      <c r="Y48" s="7"/>
      <c r="Z48" s="7"/>
      <c r="AA48" s="7"/>
      <c r="AB48" s="7"/>
    </row>
    <row r="49">
      <c r="A49" s="42"/>
      <c r="B49" s="42"/>
      <c r="C49" s="43"/>
      <c r="D49" s="125"/>
      <c r="E49" s="103"/>
      <c r="F49" s="42"/>
      <c r="G49" s="58"/>
      <c r="H49" s="226"/>
      <c r="I49" s="58"/>
      <c r="J49" s="105"/>
      <c r="K49" s="60"/>
      <c r="L49" s="126"/>
      <c r="M49" s="81"/>
      <c r="N49" s="82"/>
      <c r="O49" s="51"/>
      <c r="P49" s="127"/>
      <c r="Q49" s="128"/>
      <c r="R49" s="85"/>
      <c r="S49" s="45"/>
      <c r="T49" s="7"/>
      <c r="U49" s="7"/>
      <c r="V49" s="7"/>
      <c r="W49" s="7"/>
      <c r="X49" s="7"/>
      <c r="Y49" s="7"/>
      <c r="Z49" s="7"/>
      <c r="AA49" s="7"/>
      <c r="AB49" s="7"/>
    </row>
    <row r="50">
      <c r="A50" s="42"/>
      <c r="B50" s="42"/>
      <c r="C50" s="43"/>
      <c r="D50" s="66"/>
      <c r="E50" s="103"/>
      <c r="F50" s="42"/>
      <c r="G50" s="58"/>
      <c r="H50" s="226"/>
      <c r="I50" s="58"/>
      <c r="J50" s="105"/>
      <c r="K50" s="49"/>
      <c r="L50" s="121"/>
      <c r="M50" s="61"/>
      <c r="N50" s="62"/>
      <c r="O50" s="51"/>
      <c r="P50" s="122"/>
      <c r="Q50" s="123"/>
      <c r="R50" s="63"/>
      <c r="S50" s="45"/>
      <c r="T50" s="7"/>
      <c r="U50" s="7"/>
      <c r="V50" s="7"/>
      <c r="W50" s="7"/>
      <c r="X50" s="7"/>
      <c r="Y50" s="7"/>
      <c r="Z50" s="7"/>
      <c r="AA50" s="7"/>
      <c r="AB50" s="7"/>
    </row>
    <row r="51">
      <c r="A51" s="42"/>
      <c r="B51" s="42"/>
      <c r="C51" s="43"/>
      <c r="D51" s="43"/>
      <c r="E51" s="103"/>
      <c r="F51" s="42"/>
      <c r="G51" s="47"/>
      <c r="H51" s="225"/>
      <c r="I51" s="58"/>
      <c r="J51" s="105"/>
      <c r="K51" s="118"/>
      <c r="L51" s="121"/>
      <c r="M51" s="81"/>
      <c r="N51" s="82"/>
      <c r="O51" s="51"/>
      <c r="P51" s="122"/>
      <c r="Q51" s="123"/>
      <c r="R51" s="85"/>
      <c r="S51" s="45"/>
      <c r="T51" s="7"/>
      <c r="U51" s="7"/>
      <c r="V51" s="7"/>
      <c r="W51" s="7"/>
      <c r="X51" s="7"/>
      <c r="Y51" s="7"/>
      <c r="Z51" s="7"/>
      <c r="AA51" s="7"/>
      <c r="AB51" s="7"/>
    </row>
    <row r="52">
      <c r="A52" s="42"/>
      <c r="B52" s="42"/>
      <c r="C52" s="43"/>
      <c r="D52" s="43"/>
      <c r="E52" s="129"/>
      <c r="F52" s="42"/>
      <c r="G52" s="58"/>
      <c r="H52" s="226"/>
      <c r="I52" s="58"/>
      <c r="J52" s="105"/>
      <c r="K52" s="49"/>
      <c r="L52" s="121"/>
      <c r="M52" s="61"/>
      <c r="N52" s="62"/>
      <c r="O52" s="51"/>
      <c r="P52" s="122"/>
      <c r="Q52" s="123"/>
      <c r="R52" s="63"/>
      <c r="S52" s="55"/>
      <c r="T52" s="7"/>
      <c r="U52" s="7"/>
      <c r="V52" s="7"/>
      <c r="W52" s="7"/>
      <c r="X52" s="7"/>
      <c r="Y52" s="7"/>
      <c r="Z52" s="7"/>
      <c r="AA52" s="7"/>
      <c r="AB52" s="7"/>
    </row>
    <row r="53">
      <c r="A53" s="42"/>
      <c r="B53" s="42"/>
      <c r="C53" s="43"/>
      <c r="D53" s="43"/>
      <c r="E53" s="22"/>
      <c r="F53" s="42"/>
      <c r="G53" s="130"/>
      <c r="H53" s="242"/>
      <c r="I53" s="58"/>
      <c r="J53" s="105"/>
      <c r="K53" s="49"/>
      <c r="L53" s="121"/>
      <c r="M53" s="61"/>
      <c r="N53" s="62"/>
      <c r="O53" s="51"/>
      <c r="P53" s="122"/>
      <c r="Q53" s="123"/>
      <c r="R53" s="63"/>
      <c r="S53" s="45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2"/>
      <c r="B54" s="42"/>
      <c r="C54" s="43"/>
      <c r="D54" s="43"/>
      <c r="E54" s="22"/>
      <c r="F54" s="42"/>
      <c r="G54" s="58"/>
      <c r="H54" s="226"/>
      <c r="I54" s="58"/>
      <c r="J54" s="105"/>
      <c r="K54" s="131"/>
      <c r="L54" s="121"/>
      <c r="M54" s="113"/>
      <c r="N54" s="114"/>
      <c r="O54" s="51"/>
      <c r="P54" s="122"/>
      <c r="Q54" s="123"/>
      <c r="R54" s="115"/>
      <c r="S54" s="45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2"/>
      <c r="B55" s="42"/>
      <c r="C55" s="43"/>
      <c r="D55" s="43"/>
      <c r="E55" s="22"/>
      <c r="F55" s="42"/>
      <c r="G55" s="58"/>
      <c r="H55" s="226"/>
      <c r="I55" s="58"/>
      <c r="J55" s="105"/>
      <c r="K55" s="132"/>
      <c r="L55" s="121"/>
      <c r="M55" s="113"/>
      <c r="N55" s="114"/>
      <c r="O55" s="51"/>
      <c r="P55" s="122"/>
      <c r="Q55" s="123"/>
      <c r="R55" s="115"/>
      <c r="S55" s="45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2"/>
      <c r="B56" s="42"/>
      <c r="C56" s="43"/>
      <c r="D56" s="43"/>
      <c r="E56" s="22"/>
      <c r="F56" s="42"/>
      <c r="G56" s="58"/>
      <c r="H56" s="226"/>
      <c r="I56" s="58"/>
      <c r="J56" s="105"/>
      <c r="K56" s="131"/>
      <c r="L56" s="133"/>
      <c r="M56" s="61"/>
      <c r="N56" s="62"/>
      <c r="O56" s="51"/>
      <c r="P56" s="134"/>
      <c r="Q56" s="135"/>
      <c r="R56" s="63"/>
      <c r="S56" s="45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2"/>
      <c r="B57" s="42"/>
      <c r="C57" s="43"/>
      <c r="D57" s="94"/>
      <c r="E57" s="22"/>
      <c r="F57" s="42"/>
      <c r="G57" s="58"/>
      <c r="H57" s="226"/>
      <c r="I57" s="58"/>
      <c r="J57" s="105"/>
      <c r="K57" s="131"/>
      <c r="L57" s="121"/>
      <c r="M57" s="81"/>
      <c r="N57" s="82"/>
      <c r="O57" s="51"/>
      <c r="P57" s="122"/>
      <c r="Q57" s="123"/>
      <c r="R57" s="85"/>
      <c r="S57" s="45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2"/>
      <c r="B58" s="42"/>
      <c r="C58" s="66"/>
      <c r="D58" s="43"/>
      <c r="E58" s="22"/>
      <c r="F58" s="42"/>
      <c r="G58" s="58"/>
      <c r="H58" s="226"/>
      <c r="I58" s="58"/>
      <c r="J58" s="105"/>
      <c r="K58" s="131"/>
      <c r="L58" s="121"/>
      <c r="M58" s="81"/>
      <c r="N58" s="82"/>
      <c r="O58" s="51"/>
      <c r="P58" s="122"/>
      <c r="Q58" s="123"/>
      <c r="R58" s="85"/>
      <c r="S58" s="45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2"/>
      <c r="B59" s="42"/>
      <c r="C59" s="43"/>
      <c r="D59" s="43"/>
      <c r="E59" s="22"/>
      <c r="F59" s="42"/>
      <c r="G59" s="58"/>
      <c r="H59" s="226"/>
      <c r="I59" s="58"/>
      <c r="J59" s="105"/>
      <c r="K59" s="131"/>
      <c r="L59" s="121"/>
      <c r="M59" s="81"/>
      <c r="N59" s="82"/>
      <c r="O59" s="51"/>
      <c r="P59" s="122"/>
      <c r="Q59" s="123"/>
      <c r="R59" s="85"/>
      <c r="S59" s="45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2"/>
      <c r="B60" s="42"/>
      <c r="C60" s="43"/>
      <c r="D60" s="43"/>
      <c r="E60" s="22"/>
      <c r="F60" s="42"/>
      <c r="G60" s="58"/>
      <c r="H60" s="226"/>
      <c r="I60" s="58"/>
      <c r="J60" s="105"/>
      <c r="K60" s="131"/>
      <c r="L60" s="121"/>
      <c r="M60" s="81"/>
      <c r="N60" s="82"/>
      <c r="O60" s="51"/>
      <c r="P60" s="122"/>
      <c r="Q60" s="123"/>
      <c r="R60" s="85"/>
      <c r="S60" s="45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2"/>
      <c r="B61" s="42"/>
      <c r="C61" s="43"/>
      <c r="D61" s="43"/>
      <c r="E61" s="22"/>
      <c r="F61" s="42"/>
      <c r="G61" s="58"/>
      <c r="H61" s="226"/>
      <c r="I61" s="58"/>
      <c r="J61" s="105"/>
      <c r="K61" s="131"/>
      <c r="L61" s="126"/>
      <c r="M61" s="61"/>
      <c r="N61" s="62"/>
      <c r="O61" s="51"/>
      <c r="P61" s="127"/>
      <c r="Q61" s="128"/>
      <c r="R61" s="63"/>
      <c r="S61" s="45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2"/>
      <c r="B62" s="42"/>
      <c r="C62" s="43"/>
      <c r="D62" s="43"/>
      <c r="E62" s="22"/>
      <c r="F62" s="42"/>
      <c r="G62" s="58"/>
      <c r="H62" s="226"/>
      <c r="I62" s="58"/>
      <c r="J62" s="105"/>
      <c r="K62" s="131"/>
      <c r="L62" s="126"/>
      <c r="M62" s="81"/>
      <c r="N62" s="82"/>
      <c r="O62" s="51"/>
      <c r="P62" s="127"/>
      <c r="Q62" s="128"/>
      <c r="R62" s="85"/>
      <c r="S62" s="136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2"/>
      <c r="B63" s="42"/>
      <c r="C63" s="43"/>
      <c r="D63" s="43"/>
      <c r="E63" s="22"/>
      <c r="F63" s="42"/>
      <c r="G63" s="58"/>
      <c r="H63" s="226"/>
      <c r="I63" s="58"/>
      <c r="J63" s="105"/>
      <c r="K63" s="132"/>
      <c r="L63" s="121"/>
      <c r="M63" s="61"/>
      <c r="N63" s="62"/>
      <c r="O63" s="51"/>
      <c r="P63" s="122"/>
      <c r="Q63" s="123"/>
      <c r="R63" s="63"/>
      <c r="S63" s="45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2"/>
      <c r="B64" s="42"/>
      <c r="C64" s="43"/>
      <c r="D64" s="43"/>
      <c r="E64" s="22"/>
      <c r="F64" s="42"/>
      <c r="G64" s="58"/>
      <c r="H64" s="226"/>
      <c r="I64" s="58"/>
      <c r="J64" s="105"/>
      <c r="K64" s="132"/>
      <c r="L64" s="126"/>
      <c r="M64" s="81"/>
      <c r="N64" s="82"/>
      <c r="O64" s="51"/>
      <c r="P64" s="127"/>
      <c r="Q64" s="128"/>
      <c r="R64" s="85"/>
      <c r="S64" s="45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2"/>
      <c r="B65" s="42"/>
      <c r="C65" s="43"/>
      <c r="D65" s="43"/>
      <c r="E65" s="22"/>
      <c r="F65" s="42"/>
      <c r="G65" s="58"/>
      <c r="H65" s="226"/>
      <c r="I65" s="58"/>
      <c r="J65" s="105"/>
      <c r="K65" s="131"/>
      <c r="L65" s="126"/>
      <c r="M65" s="81"/>
      <c r="N65" s="82"/>
      <c r="O65" s="51"/>
      <c r="P65" s="127"/>
      <c r="Q65" s="128"/>
      <c r="R65" s="85"/>
      <c r="S65" s="45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2"/>
      <c r="B66" s="42"/>
      <c r="C66" s="43"/>
      <c r="D66" s="43"/>
      <c r="E66" s="137"/>
      <c r="F66" s="42"/>
      <c r="G66" s="58"/>
      <c r="H66" s="226"/>
      <c r="I66" s="58"/>
      <c r="J66" s="105"/>
      <c r="K66" s="138"/>
      <c r="L66" s="121"/>
      <c r="M66" s="61"/>
      <c r="N66" s="62"/>
      <c r="O66" s="51"/>
      <c r="P66" s="122"/>
      <c r="Q66" s="123"/>
      <c r="R66" s="63"/>
      <c r="S66" s="45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2"/>
      <c r="B67" s="42"/>
      <c r="C67" s="43"/>
      <c r="D67" s="43"/>
      <c r="E67" s="137"/>
      <c r="F67" s="42"/>
      <c r="G67" s="58"/>
      <c r="H67" s="226"/>
      <c r="I67" s="58"/>
      <c r="J67" s="105"/>
      <c r="K67" s="139"/>
      <c r="L67" s="126"/>
      <c r="M67" s="81"/>
      <c r="N67" s="82"/>
      <c r="O67" s="51"/>
      <c r="P67" s="127"/>
      <c r="Q67" s="128"/>
      <c r="R67" s="85"/>
      <c r="S67" s="45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2"/>
      <c r="B68" s="42"/>
      <c r="C68" s="43"/>
      <c r="D68" s="43"/>
      <c r="E68" s="137"/>
      <c r="F68" s="42"/>
      <c r="G68" s="58"/>
      <c r="H68" s="226"/>
      <c r="I68" s="58"/>
      <c r="J68" s="105"/>
      <c r="K68" s="131"/>
      <c r="L68" s="140"/>
      <c r="M68" s="81"/>
      <c r="N68" s="82"/>
      <c r="O68" s="51"/>
      <c r="P68" s="141"/>
      <c r="Q68" s="142"/>
      <c r="R68" s="85"/>
      <c r="S68" s="55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2"/>
      <c r="B69" s="42"/>
      <c r="C69" s="43"/>
      <c r="D69" s="43"/>
      <c r="E69" s="137"/>
      <c r="F69" s="42"/>
      <c r="G69" s="58"/>
      <c r="H69" s="226"/>
      <c r="I69" s="58"/>
      <c r="J69" s="105"/>
      <c r="K69" s="138"/>
      <c r="L69" s="126"/>
      <c r="M69" s="81"/>
      <c r="N69" s="82"/>
      <c r="O69" s="51"/>
      <c r="P69" s="127"/>
      <c r="Q69" s="128"/>
      <c r="R69" s="85"/>
      <c r="S69" s="45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2"/>
      <c r="B70" s="42"/>
      <c r="C70" s="143"/>
      <c r="D70" s="96"/>
      <c r="E70" s="137"/>
      <c r="F70" s="42"/>
      <c r="G70" s="58"/>
      <c r="H70" s="226"/>
      <c r="I70" s="58"/>
      <c r="J70" s="105"/>
      <c r="K70" s="144"/>
      <c r="L70" s="145"/>
      <c r="M70" s="81"/>
      <c r="N70" s="82"/>
      <c r="O70" s="51"/>
      <c r="P70" s="146"/>
      <c r="Q70" s="147"/>
      <c r="R70" s="85"/>
      <c r="S70" s="45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2"/>
      <c r="B71" s="42"/>
      <c r="C71" s="143"/>
      <c r="D71" s="43"/>
      <c r="E71" s="137"/>
      <c r="F71" s="42"/>
      <c r="G71" s="58"/>
      <c r="H71" s="226"/>
      <c r="I71" s="58"/>
      <c r="J71" s="105"/>
      <c r="K71" s="148"/>
      <c r="L71" s="145"/>
      <c r="M71" s="113"/>
      <c r="N71" s="114"/>
      <c r="O71" s="51"/>
      <c r="P71" s="146"/>
      <c r="Q71" s="147"/>
      <c r="R71" s="115"/>
      <c r="S71" s="136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2"/>
      <c r="B72" s="42"/>
      <c r="C72" s="143"/>
      <c r="D72" s="76"/>
      <c r="E72" s="137"/>
      <c r="F72" s="42"/>
      <c r="G72" s="58"/>
      <c r="H72" s="226"/>
      <c r="I72" s="58"/>
      <c r="J72" s="105"/>
      <c r="K72" s="144"/>
      <c r="L72" s="149"/>
      <c r="M72" s="81"/>
      <c r="N72" s="82"/>
      <c r="O72" s="51"/>
      <c r="P72" s="150"/>
      <c r="Q72" s="151"/>
      <c r="R72" s="85"/>
      <c r="S72" s="136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2"/>
      <c r="B73" s="42"/>
      <c r="C73" s="143"/>
      <c r="D73" s="43"/>
      <c r="E73" s="137"/>
      <c r="F73" s="42"/>
      <c r="G73" s="58"/>
      <c r="H73" s="226"/>
      <c r="I73" s="58"/>
      <c r="J73" s="105"/>
      <c r="K73" s="144"/>
      <c r="L73" s="145"/>
      <c r="M73" s="81"/>
      <c r="N73" s="82"/>
      <c r="O73" s="51"/>
      <c r="P73" s="146"/>
      <c r="Q73" s="147"/>
      <c r="R73" s="85"/>
      <c r="S73" s="136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2"/>
      <c r="B74" s="42"/>
      <c r="C74" s="143"/>
      <c r="D74" s="43"/>
      <c r="E74" s="137"/>
      <c r="F74" s="42"/>
      <c r="G74" s="58"/>
      <c r="H74" s="226"/>
      <c r="I74" s="58"/>
      <c r="J74" s="105"/>
      <c r="K74" s="148"/>
      <c r="L74" s="145"/>
      <c r="M74" s="81"/>
      <c r="N74" s="82"/>
      <c r="O74" s="51"/>
      <c r="P74" s="146"/>
      <c r="Q74" s="147"/>
      <c r="R74" s="85"/>
      <c r="S74" s="136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2"/>
      <c r="B75" s="42"/>
      <c r="C75" s="143"/>
      <c r="D75" s="43"/>
      <c r="E75" s="22"/>
      <c r="F75" s="42"/>
      <c r="G75" s="58"/>
      <c r="H75" s="226"/>
      <c r="I75" s="58"/>
      <c r="J75" s="105"/>
      <c r="K75" s="148"/>
      <c r="L75" s="145"/>
      <c r="M75" s="81"/>
      <c r="N75" s="82"/>
      <c r="O75" s="51"/>
      <c r="P75" s="146"/>
      <c r="Q75" s="147"/>
      <c r="R75" s="85"/>
      <c r="S75" s="152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2"/>
      <c r="B76" s="42"/>
      <c r="C76" s="143"/>
      <c r="D76" s="43"/>
      <c r="E76" s="22"/>
      <c r="F76" s="42"/>
      <c r="G76" s="58"/>
      <c r="H76" s="226"/>
      <c r="I76" s="58"/>
      <c r="J76" s="105"/>
      <c r="K76" s="148"/>
      <c r="L76" s="145"/>
      <c r="M76" s="81"/>
      <c r="N76" s="82"/>
      <c r="O76" s="51"/>
      <c r="P76" s="146"/>
      <c r="Q76" s="147"/>
      <c r="R76" s="85"/>
      <c r="S76" s="136"/>
      <c r="T76" s="7"/>
      <c r="U76" s="7"/>
      <c r="V76" s="7"/>
      <c r="W76" s="7"/>
      <c r="X76" s="7"/>
      <c r="Y76" s="7"/>
      <c r="Z76" s="7"/>
      <c r="AA76" s="7"/>
      <c r="AB76" s="7"/>
    </row>
    <row r="77">
      <c r="A77" s="105"/>
      <c r="B77" s="42"/>
      <c r="C77" s="143"/>
      <c r="D77" s="43"/>
      <c r="E77" s="22"/>
      <c r="F77" s="42"/>
      <c r="G77" s="153"/>
      <c r="H77" s="243"/>
      <c r="I77" s="153"/>
      <c r="J77" s="105"/>
      <c r="K77" s="144"/>
      <c r="L77" s="145"/>
      <c r="M77" s="81"/>
      <c r="N77" s="82"/>
      <c r="O77" s="51"/>
      <c r="P77" s="146"/>
      <c r="Q77" s="147"/>
      <c r="R77" s="85"/>
      <c r="S77" s="154"/>
      <c r="T77" s="7"/>
      <c r="U77" s="7"/>
      <c r="V77" s="7"/>
      <c r="W77" s="7"/>
      <c r="X77" s="7"/>
      <c r="Y77" s="7"/>
      <c r="Z77" s="7"/>
      <c r="AA77" s="7"/>
      <c r="AB77" s="7"/>
    </row>
    <row r="78">
      <c r="A78" s="105"/>
      <c r="B78" s="42"/>
      <c r="C78" s="143"/>
      <c r="D78" s="43"/>
      <c r="E78" s="22"/>
      <c r="F78" s="42"/>
      <c r="G78" s="153"/>
      <c r="H78" s="243"/>
      <c r="I78" s="153"/>
      <c r="J78" s="105"/>
      <c r="K78" s="144"/>
      <c r="L78" s="145"/>
      <c r="M78" s="81"/>
      <c r="N78" s="82"/>
      <c r="O78" s="51"/>
      <c r="P78" s="146"/>
      <c r="Q78" s="147"/>
      <c r="R78" s="85"/>
      <c r="S78" s="155"/>
      <c r="T78" s="7"/>
      <c r="U78" s="7"/>
      <c r="V78" s="7"/>
      <c r="W78" s="7"/>
      <c r="X78" s="7"/>
      <c r="Y78" s="7"/>
      <c r="Z78" s="7"/>
      <c r="AA78" s="7"/>
      <c r="AB78" s="7"/>
    </row>
    <row r="79">
      <c r="A79" s="105"/>
      <c r="B79" s="42"/>
      <c r="C79" s="143"/>
      <c r="D79" s="43"/>
      <c r="E79" s="22"/>
      <c r="F79" s="42"/>
      <c r="G79" s="153"/>
      <c r="H79" s="243"/>
      <c r="I79" s="153"/>
      <c r="J79" s="105"/>
      <c r="K79" s="144"/>
      <c r="L79" s="145"/>
      <c r="M79" s="81"/>
      <c r="N79" s="82"/>
      <c r="O79" s="51"/>
      <c r="P79" s="146"/>
      <c r="Q79" s="147"/>
      <c r="R79" s="85"/>
      <c r="S79" s="155"/>
      <c r="T79" s="7"/>
      <c r="U79" s="7"/>
      <c r="V79" s="7"/>
      <c r="W79" s="7"/>
      <c r="X79" s="7"/>
      <c r="Y79" s="7"/>
      <c r="Z79" s="7"/>
      <c r="AA79" s="7"/>
      <c r="AB79" s="7"/>
    </row>
    <row r="80">
      <c r="A80" s="105"/>
      <c r="B80" s="42"/>
      <c r="C80" s="143"/>
      <c r="D80" s="43"/>
      <c r="E80" s="22"/>
      <c r="F80" s="42"/>
      <c r="G80" s="153"/>
      <c r="H80" s="243"/>
      <c r="I80" s="153"/>
      <c r="J80" s="105"/>
      <c r="K80" s="156"/>
      <c r="L80" s="157"/>
      <c r="M80" s="158"/>
      <c r="N80" s="159"/>
      <c r="O80" s="51"/>
      <c r="P80" s="160"/>
      <c r="Q80" s="161"/>
      <c r="R80" s="162"/>
      <c r="S80" s="155"/>
      <c r="T80" s="7"/>
      <c r="U80" s="7"/>
      <c r="V80" s="7"/>
      <c r="W80" s="7"/>
      <c r="X80" s="7"/>
      <c r="Y80" s="7"/>
      <c r="Z80" s="7"/>
      <c r="AA80" s="7"/>
      <c r="AB80" s="7"/>
    </row>
    <row r="81">
      <c r="A81" s="105"/>
      <c r="B81" s="42"/>
      <c r="C81" s="143"/>
      <c r="D81" s="43"/>
      <c r="E81" s="22"/>
      <c r="F81" s="42"/>
      <c r="G81" s="153"/>
      <c r="H81" s="243"/>
      <c r="I81" s="153"/>
      <c r="J81" s="105"/>
      <c r="K81" s="156"/>
      <c r="L81" s="157"/>
      <c r="M81" s="158"/>
      <c r="N81" s="159"/>
      <c r="O81" s="51"/>
      <c r="P81" s="160"/>
      <c r="Q81" s="161"/>
      <c r="R81" s="162"/>
      <c r="S81" s="155"/>
      <c r="T81" s="7"/>
      <c r="U81" s="7"/>
      <c r="V81" s="7"/>
      <c r="W81" s="7"/>
      <c r="X81" s="7"/>
      <c r="Y81" s="7"/>
      <c r="Z81" s="7"/>
      <c r="AA81" s="7"/>
      <c r="AB81" s="7"/>
    </row>
    <row r="82">
      <c r="A82" s="105"/>
      <c r="B82" s="42"/>
      <c r="C82" s="143"/>
      <c r="D82" s="43"/>
      <c r="E82" s="22"/>
      <c r="F82" s="42"/>
      <c r="G82" s="153"/>
      <c r="H82" s="243"/>
      <c r="I82" s="153"/>
      <c r="J82" s="105"/>
      <c r="K82" s="156"/>
      <c r="L82" s="157"/>
      <c r="M82" s="158"/>
      <c r="N82" s="159"/>
      <c r="O82" s="51"/>
      <c r="P82" s="160"/>
      <c r="Q82" s="161"/>
      <c r="R82" s="162"/>
      <c r="S82" s="155"/>
      <c r="T82" s="7"/>
      <c r="U82" s="7"/>
      <c r="V82" s="7"/>
      <c r="W82" s="7"/>
      <c r="X82" s="7"/>
      <c r="Y82" s="7"/>
      <c r="Z82" s="7"/>
      <c r="AA82" s="7"/>
      <c r="AB82" s="7"/>
    </row>
    <row r="83">
      <c r="A83" s="105"/>
      <c r="B83" s="42"/>
      <c r="C83" s="143"/>
      <c r="D83" s="43"/>
      <c r="E83" s="22"/>
      <c r="F83" s="42"/>
      <c r="G83" s="153"/>
      <c r="H83" s="243"/>
      <c r="I83" s="153"/>
      <c r="J83" s="105"/>
      <c r="K83" s="163"/>
      <c r="L83" s="164"/>
      <c r="M83" s="165"/>
      <c r="N83" s="166"/>
      <c r="O83" s="51"/>
      <c r="P83" s="167"/>
      <c r="Q83" s="168"/>
      <c r="R83" s="169"/>
      <c r="S83" s="155"/>
      <c r="T83" s="7"/>
      <c r="U83" s="7"/>
      <c r="V83" s="7"/>
      <c r="W83" s="7"/>
      <c r="X83" s="7"/>
      <c r="Y83" s="7"/>
      <c r="Z83" s="7"/>
      <c r="AA83" s="7"/>
      <c r="AB83" s="7"/>
    </row>
    <row r="84">
      <c r="A84" s="105"/>
      <c r="B84" s="42"/>
      <c r="C84" s="143"/>
      <c r="D84" s="43"/>
      <c r="E84" s="137"/>
      <c r="F84" s="42"/>
      <c r="G84" s="153"/>
      <c r="H84" s="243"/>
      <c r="I84" s="153"/>
      <c r="J84" s="105"/>
      <c r="K84" s="156"/>
      <c r="L84" s="157"/>
      <c r="M84" s="170"/>
      <c r="N84" s="171"/>
      <c r="O84" s="51"/>
      <c r="P84" s="160"/>
      <c r="Q84" s="161"/>
      <c r="R84" s="172"/>
      <c r="S84" s="155"/>
      <c r="T84" s="7"/>
      <c r="U84" s="7"/>
      <c r="V84" s="7"/>
      <c r="W84" s="7"/>
      <c r="X84" s="7"/>
      <c r="Y84" s="7"/>
      <c r="Z84" s="7"/>
      <c r="AA84" s="7"/>
      <c r="AB84" s="7"/>
    </row>
    <row r="85">
      <c r="A85" s="105"/>
      <c r="B85" s="42"/>
      <c r="C85" s="143"/>
      <c r="D85" s="43"/>
      <c r="E85" s="137"/>
      <c r="F85" s="42"/>
      <c r="G85" s="153"/>
      <c r="H85" s="243"/>
      <c r="I85" s="153"/>
      <c r="J85" s="105"/>
      <c r="K85" s="156"/>
      <c r="L85" s="157"/>
      <c r="M85" s="170"/>
      <c r="N85" s="171"/>
      <c r="O85" s="51"/>
      <c r="P85" s="160"/>
      <c r="Q85" s="161"/>
      <c r="R85" s="172"/>
      <c r="S85" s="155"/>
      <c r="T85" s="7"/>
      <c r="U85" s="7"/>
      <c r="V85" s="7"/>
      <c r="W85" s="7"/>
      <c r="X85" s="7"/>
      <c r="Y85" s="7"/>
      <c r="Z85" s="7"/>
      <c r="AA85" s="7"/>
      <c r="AB85" s="7"/>
    </row>
    <row r="86">
      <c r="A86" s="105"/>
      <c r="B86" s="42"/>
      <c r="C86" s="143"/>
      <c r="D86" s="43"/>
      <c r="E86" s="137"/>
      <c r="F86" s="42"/>
      <c r="G86" s="153"/>
      <c r="H86" s="243"/>
      <c r="I86" s="153"/>
      <c r="J86" s="105"/>
      <c r="K86" s="156"/>
      <c r="L86" s="157"/>
      <c r="M86" s="170"/>
      <c r="N86" s="171"/>
      <c r="O86" s="51"/>
      <c r="P86" s="160"/>
      <c r="Q86" s="161"/>
      <c r="R86" s="172"/>
      <c r="S86" s="155"/>
      <c r="T86" s="7"/>
      <c r="U86" s="7"/>
      <c r="V86" s="7"/>
      <c r="W86" s="7"/>
      <c r="X86" s="7"/>
      <c r="Y86" s="7"/>
      <c r="Z86" s="7"/>
      <c r="AA86" s="7"/>
      <c r="AB86" s="7"/>
    </row>
    <row r="87">
      <c r="A87" s="105"/>
      <c r="B87" s="42"/>
      <c r="C87" s="143"/>
      <c r="D87" s="43"/>
      <c r="E87" s="137"/>
      <c r="F87" s="42"/>
      <c r="G87" s="153"/>
      <c r="H87" s="243"/>
      <c r="I87" s="153"/>
      <c r="J87" s="105"/>
      <c r="K87" s="156"/>
      <c r="L87" s="157"/>
      <c r="M87" s="170"/>
      <c r="N87" s="171"/>
      <c r="O87" s="51"/>
      <c r="P87" s="160"/>
      <c r="Q87" s="161"/>
      <c r="R87" s="172"/>
      <c r="S87" s="155"/>
      <c r="T87" s="7"/>
      <c r="U87" s="7"/>
      <c r="V87" s="7"/>
      <c r="W87" s="7"/>
      <c r="X87" s="7"/>
      <c r="Y87" s="7"/>
      <c r="Z87" s="7"/>
      <c r="AA87" s="7"/>
      <c r="AB87" s="7"/>
    </row>
    <row r="88">
      <c r="A88" s="105"/>
      <c r="B88" s="42"/>
      <c r="C88" s="143"/>
      <c r="D88" s="43"/>
      <c r="E88" s="137"/>
      <c r="F88" s="42"/>
      <c r="G88" s="153"/>
      <c r="H88" s="243"/>
      <c r="I88" s="153"/>
      <c r="J88" s="105"/>
      <c r="K88" s="156"/>
      <c r="L88" s="157"/>
      <c r="M88" s="170"/>
      <c r="N88" s="171"/>
      <c r="O88" s="51"/>
      <c r="P88" s="160"/>
      <c r="Q88" s="161"/>
      <c r="R88" s="172"/>
      <c r="S88" s="155"/>
      <c r="T88" s="7"/>
      <c r="U88" s="7"/>
      <c r="V88" s="7"/>
      <c r="W88" s="7"/>
      <c r="X88" s="7"/>
      <c r="Y88" s="7"/>
      <c r="Z88" s="7"/>
      <c r="AA88" s="7"/>
      <c r="AB88" s="7"/>
    </row>
    <row r="89">
      <c r="A89" s="105"/>
      <c r="B89" s="42"/>
      <c r="C89" s="143"/>
      <c r="D89" s="43"/>
      <c r="E89" s="137"/>
      <c r="F89" s="42"/>
      <c r="G89" s="153"/>
      <c r="H89" s="243"/>
      <c r="I89" s="153"/>
      <c r="J89" s="105"/>
      <c r="K89" s="156"/>
      <c r="L89" s="157"/>
      <c r="M89" s="170"/>
      <c r="N89" s="171"/>
      <c r="O89" s="51"/>
      <c r="P89" s="160"/>
      <c r="Q89" s="161"/>
      <c r="R89" s="172"/>
      <c r="S89" s="155"/>
      <c r="T89" s="7"/>
      <c r="U89" s="7"/>
      <c r="V89" s="7"/>
      <c r="W89" s="7"/>
      <c r="X89" s="7"/>
      <c r="Y89" s="7"/>
      <c r="Z89" s="7"/>
      <c r="AA89" s="7"/>
      <c r="AB89" s="7"/>
    </row>
    <row r="90">
      <c r="A90" s="105"/>
      <c r="B90" s="42"/>
      <c r="C90" s="143"/>
      <c r="D90" s="43"/>
      <c r="E90" s="137"/>
      <c r="F90" s="42"/>
      <c r="G90" s="153"/>
      <c r="H90" s="243"/>
      <c r="I90" s="153"/>
      <c r="J90" s="105"/>
      <c r="K90" s="156"/>
      <c r="L90" s="157"/>
      <c r="M90" s="170"/>
      <c r="N90" s="171"/>
      <c r="O90" s="51"/>
      <c r="P90" s="160"/>
      <c r="Q90" s="161"/>
      <c r="R90" s="172"/>
      <c r="S90" s="155"/>
      <c r="T90" s="7"/>
      <c r="U90" s="7"/>
      <c r="V90" s="7"/>
      <c r="W90" s="7"/>
      <c r="X90" s="7"/>
      <c r="Y90" s="7"/>
      <c r="Z90" s="7"/>
      <c r="AA90" s="7"/>
      <c r="AB90" s="7"/>
    </row>
    <row r="91">
      <c r="A91" s="105"/>
      <c r="B91" s="42"/>
      <c r="C91" s="143"/>
      <c r="D91" s="43"/>
      <c r="E91" s="137"/>
      <c r="F91" s="42"/>
      <c r="G91" s="153"/>
      <c r="H91" s="243"/>
      <c r="I91" s="153"/>
      <c r="J91" s="105"/>
      <c r="K91" s="156"/>
      <c r="L91" s="157"/>
      <c r="M91" s="170"/>
      <c r="N91" s="173"/>
      <c r="O91" s="51"/>
      <c r="P91" s="160"/>
      <c r="Q91" s="161"/>
      <c r="R91" s="172"/>
      <c r="S91" s="155"/>
      <c r="T91" s="7"/>
      <c r="U91" s="7"/>
      <c r="V91" s="7"/>
      <c r="W91" s="7"/>
      <c r="X91" s="7"/>
      <c r="Y91" s="7"/>
      <c r="Z91" s="7"/>
      <c r="AA91" s="7"/>
      <c r="AB91" s="7"/>
    </row>
    <row r="92">
      <c r="A92" s="4"/>
      <c r="B92" s="4"/>
      <c r="C92" s="3"/>
      <c r="D92" s="174"/>
      <c r="E92" s="175"/>
      <c r="F92" s="4"/>
      <c r="G92" s="176"/>
      <c r="H92" s="244"/>
      <c r="I92" s="178"/>
      <c r="J92" s="4"/>
      <c r="K92" s="179"/>
      <c r="L92" s="179"/>
      <c r="M92" s="179"/>
      <c r="N92" s="179"/>
      <c r="O92" s="180"/>
      <c r="P92" s="180"/>
      <c r="Q92" s="180"/>
      <c r="R92" s="181"/>
      <c r="S92" s="182">
        <f>SUM(S7:S91)</f>
        <v>4193</v>
      </c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83"/>
      <c r="E93" s="184"/>
      <c r="F93" s="2"/>
      <c r="G93" s="185"/>
      <c r="H93" s="246"/>
      <c r="I93" s="187"/>
      <c r="J93" s="2"/>
      <c r="K93" s="33" t="s">
        <v>6</v>
      </c>
      <c r="L93" s="188"/>
      <c r="M93" s="188"/>
      <c r="N93" s="188"/>
      <c r="O93" s="189"/>
      <c r="P93" s="189"/>
      <c r="Q93" s="189"/>
      <c r="R93" s="190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191"/>
      <c r="D94" s="16"/>
      <c r="E94" s="192"/>
      <c r="F94" s="193"/>
      <c r="G94" s="176"/>
      <c r="H94" s="5"/>
      <c r="I94" s="4"/>
      <c r="J94" s="2"/>
      <c r="K94" s="96">
        <f>SUM(K7:K91)</f>
        <v>2900</v>
      </c>
      <c r="L94" s="194" t="s">
        <v>22</v>
      </c>
      <c r="O94" s="195" t="s">
        <v>23</v>
      </c>
      <c r="Q94" s="196"/>
      <c r="R94" s="197" t="s">
        <v>24</v>
      </c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2"/>
      <c r="B95" s="2"/>
      <c r="C95" s="3"/>
      <c r="D95" s="16"/>
      <c r="E95" s="2"/>
      <c r="F95" s="2"/>
      <c r="G95" s="176"/>
      <c r="H95" s="5"/>
      <c r="I95" s="4"/>
      <c r="J95" s="2"/>
      <c r="K95" s="96">
        <f>SUM(K94*2%)</f>
        <v>58</v>
      </c>
      <c r="L95" s="34" t="s">
        <v>7</v>
      </c>
      <c r="M95" s="198"/>
      <c r="N95" s="198"/>
      <c r="O95" s="199"/>
      <c r="P95" s="200"/>
      <c r="Q95" s="196"/>
      <c r="R95" s="201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4"/>
      <c r="H96" s="5"/>
      <c r="I96" s="4"/>
      <c r="J96" s="2"/>
      <c r="K96" s="202"/>
      <c r="L96" s="203">
        <f>SUM(L6:L90)</f>
        <v>2099</v>
      </c>
      <c r="M96" s="35" t="s">
        <v>8</v>
      </c>
      <c r="N96" s="198"/>
      <c r="O96" s="199"/>
      <c r="P96" s="199"/>
      <c r="Q96" s="199"/>
      <c r="R96" s="201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204" t="s">
        <v>25</v>
      </c>
      <c r="H97" s="205">
        <f>SUM(K94,L96,M97,N98)</f>
        <v>6699</v>
      </c>
      <c r="I97" s="4"/>
      <c r="J97" s="2"/>
      <c r="K97" s="7"/>
      <c r="L97" s="76">
        <f>SUM(L96*2%)</f>
        <v>41.98</v>
      </c>
      <c r="M97" s="16">
        <f>SUM(M6:M90)</f>
        <v>0</v>
      </c>
      <c r="N97" s="36" t="s">
        <v>9</v>
      </c>
      <c r="O97" s="199"/>
      <c r="P97" s="199"/>
      <c r="Q97" s="199"/>
      <c r="R97" s="181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06"/>
      <c r="G98" s="207" t="s">
        <v>26</v>
      </c>
      <c r="H98" s="205">
        <f>SUM(O99,P102,Q103)</f>
        <v>5185</v>
      </c>
      <c r="I98" s="4"/>
      <c r="J98" s="2"/>
      <c r="K98" s="7"/>
      <c r="L98" s="17"/>
      <c r="M98" s="76">
        <f>SUM(M97*1%)</f>
        <v>0</v>
      </c>
      <c r="N98" s="16">
        <f>SUM(N6:N91)</f>
        <v>1700</v>
      </c>
      <c r="O98" s="37" t="s">
        <v>10</v>
      </c>
      <c r="P98" s="199"/>
      <c r="Q98" s="199"/>
      <c r="R98" s="208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06"/>
      <c r="G99" s="209" t="s">
        <v>27</v>
      </c>
      <c r="H99" s="205">
        <f>SUM(R104)</f>
        <v>0</v>
      </c>
      <c r="I99" s="4"/>
      <c r="J99" s="2"/>
      <c r="K99" s="7"/>
      <c r="L99" s="2"/>
      <c r="M99" s="2"/>
      <c r="N99" s="76">
        <f>SUM(N98*1%)</f>
        <v>17</v>
      </c>
      <c r="O99" s="16">
        <f>SUM(O6:O92)</f>
        <v>0</v>
      </c>
      <c r="P99" s="199"/>
      <c r="Q99" s="199"/>
      <c r="R99" s="208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"/>
      <c r="G100" s="4"/>
      <c r="H100" s="5"/>
      <c r="I100" s="4"/>
      <c r="J100" s="2"/>
      <c r="K100" s="7"/>
      <c r="L100" s="2"/>
      <c r="M100" s="2"/>
      <c r="N100" s="2"/>
      <c r="O100" s="76">
        <f>SUM(O99*1%)</f>
        <v>0</v>
      </c>
      <c r="P100" s="199"/>
      <c r="Q100" s="199"/>
      <c r="R100" s="208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210" t="s">
        <v>28</v>
      </c>
      <c r="H101" s="253">
        <f>SUM(L8,N9,P10,K12,K13,P16,K20,K21,N22,K24,L25,Q28,Q30,Q31,P32,P35)</f>
        <v>5688</v>
      </c>
      <c r="I101" s="300">
        <f>SUM(N9,K13)</f>
        <v>650</v>
      </c>
      <c r="J101" s="2"/>
      <c r="K101" s="7"/>
      <c r="L101" s="2"/>
      <c r="M101" s="2"/>
      <c r="N101" s="2"/>
      <c r="O101" s="2"/>
      <c r="P101" s="38" t="s">
        <v>11</v>
      </c>
      <c r="Q101" s="199"/>
      <c r="R101" s="208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212" t="s">
        <v>29</v>
      </c>
      <c r="H102" s="248">
        <f>SUM(K7,P14,P17,L19,P23,K27,P29,Q33,P34)</f>
        <v>4096</v>
      </c>
      <c r="I102" s="325">
        <f>SUM(K7)</f>
        <v>350</v>
      </c>
      <c r="J102" s="2"/>
      <c r="K102" s="7"/>
      <c r="L102" s="2"/>
      <c r="M102" s="2"/>
      <c r="N102" s="2"/>
      <c r="O102" s="2"/>
      <c r="P102" s="16">
        <f>SUM(P6:P90)</f>
        <v>3141</v>
      </c>
      <c r="Q102" s="39" t="s">
        <v>12</v>
      </c>
      <c r="R102" s="208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14" t="s">
        <v>30</v>
      </c>
      <c r="H103" s="248">
        <f>SUM(N15,K18,N36,N37)</f>
        <v>1400</v>
      </c>
      <c r="I103" s="326">
        <v>0.0</v>
      </c>
      <c r="J103" s="2"/>
      <c r="K103" s="7"/>
      <c r="L103" s="2"/>
      <c r="M103" s="2"/>
      <c r="N103" s="2"/>
      <c r="O103" s="2"/>
      <c r="P103" s="76">
        <f>SUM(P102*2%)</f>
        <v>62.82</v>
      </c>
      <c r="Q103" s="16">
        <f>SUM(Q6:Q90)</f>
        <v>2044</v>
      </c>
      <c r="R103" s="215" t="s">
        <v>13</v>
      </c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327" t="s">
        <v>69</v>
      </c>
      <c r="H104" s="328">
        <f>SUM(Q11)</f>
        <v>350</v>
      </c>
      <c r="I104" s="326">
        <v>0.0</v>
      </c>
      <c r="J104" s="2"/>
      <c r="K104" s="7"/>
      <c r="L104" s="2"/>
      <c r="M104" s="2"/>
      <c r="N104" s="2"/>
      <c r="O104" s="2"/>
      <c r="P104" s="2"/>
      <c r="Q104" s="76">
        <f>SUM(Q103*2%)</f>
        <v>40.88</v>
      </c>
      <c r="R104" s="96">
        <f>SUM(R7:R92)</f>
        <v>0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107"/>
      <c r="D105" s="16"/>
      <c r="E105" s="2"/>
      <c r="F105" s="2"/>
      <c r="G105" s="216" t="s">
        <v>31</v>
      </c>
      <c r="H105" s="217">
        <f>SUM(N9,K13)</f>
        <v>650</v>
      </c>
      <c r="I105" s="4"/>
      <c r="J105" s="2"/>
      <c r="K105" s="7"/>
      <c r="L105" s="2"/>
      <c r="M105" s="2"/>
      <c r="N105" s="2"/>
      <c r="O105" s="2"/>
      <c r="P105" s="2"/>
      <c r="Q105" s="2"/>
      <c r="R105" s="96">
        <f>SUM(R104*2%)</f>
        <v>0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216" t="s">
        <v>32</v>
      </c>
      <c r="H106" s="249">
        <f>SUM(S9,S13,S26)</f>
        <v>150</v>
      </c>
      <c r="I106" s="4"/>
      <c r="J106" s="2"/>
      <c r="K106" s="7"/>
      <c r="L106" s="2"/>
      <c r="M106" s="2"/>
      <c r="N106" s="2"/>
      <c r="O106" s="2"/>
      <c r="P106" s="2"/>
      <c r="Q106" s="2"/>
      <c r="R106" s="16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18" t="s">
        <v>33</v>
      </c>
      <c r="H107" s="251">
        <f>SUM(Q26)</f>
        <v>350</v>
      </c>
      <c r="I107" s="4"/>
      <c r="J107" s="2"/>
      <c r="K107" s="7"/>
      <c r="L107" s="2"/>
      <c r="M107" s="2"/>
      <c r="N107" s="2"/>
      <c r="O107" s="2"/>
      <c r="P107" s="2"/>
      <c r="Q107" s="2"/>
      <c r="R107" s="2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4"/>
      <c r="H108" s="5"/>
      <c r="I108" s="4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4"/>
      <c r="H109" s="5"/>
      <c r="I109" s="4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5"/>
      <c r="I110" s="4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5"/>
      <c r="I111" s="4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4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4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4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4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4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4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4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4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4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4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4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4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4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4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4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4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4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4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4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4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4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4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4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4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4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4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4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4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4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4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4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4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4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4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4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4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4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4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4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4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4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4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4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4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4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4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4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4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4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4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4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4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4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4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4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4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4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4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4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4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4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4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4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4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4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4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4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4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4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4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4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4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4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4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4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4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4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4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4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4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4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4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4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4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4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4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4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4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4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4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4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4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4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4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4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4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4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4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4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4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4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4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4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4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4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4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4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4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4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4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4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4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4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219"/>
      <c r="D225" s="219"/>
      <c r="E225" s="2"/>
      <c r="F225" s="2"/>
      <c r="G225" s="4"/>
      <c r="H225" s="5"/>
      <c r="I225" s="4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19"/>
      <c r="D226" s="219"/>
      <c r="E226" s="2"/>
      <c r="F226" s="2"/>
      <c r="G226" s="4"/>
      <c r="H226" s="5"/>
      <c r="I226" s="4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19"/>
      <c r="D227" s="219"/>
      <c r="E227" s="2"/>
      <c r="F227" s="2"/>
      <c r="G227" s="4"/>
      <c r="H227" s="5"/>
      <c r="I227" s="4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19"/>
      <c r="D228" s="219"/>
      <c r="E228" s="2"/>
      <c r="F228" s="2"/>
      <c r="G228" s="4"/>
      <c r="H228" s="5"/>
      <c r="I228" s="4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19"/>
      <c r="D229" s="219"/>
      <c r="E229" s="2"/>
      <c r="F229" s="2"/>
      <c r="G229" s="4"/>
      <c r="H229" s="5"/>
      <c r="I229" s="4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19"/>
      <c r="D230" s="219"/>
      <c r="E230" s="2"/>
      <c r="F230" s="2"/>
      <c r="G230" s="4"/>
      <c r="H230" s="5"/>
      <c r="I230" s="4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19"/>
      <c r="D231" s="219"/>
      <c r="E231" s="2"/>
      <c r="F231" s="2"/>
      <c r="G231" s="4"/>
      <c r="H231" s="5"/>
      <c r="I231" s="4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19"/>
      <c r="D232" s="219"/>
      <c r="E232" s="2"/>
      <c r="F232" s="2"/>
      <c r="G232" s="4"/>
      <c r="H232" s="5"/>
      <c r="I232" s="4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19"/>
      <c r="D233" s="219"/>
      <c r="E233" s="2"/>
      <c r="F233" s="2"/>
      <c r="G233" s="4"/>
      <c r="H233" s="5"/>
      <c r="I233" s="4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19"/>
      <c r="D234" s="219"/>
      <c r="E234" s="2"/>
      <c r="F234" s="2"/>
      <c r="G234" s="4"/>
      <c r="H234" s="5"/>
      <c r="I234" s="4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19"/>
      <c r="D235" s="219"/>
      <c r="E235" s="2"/>
      <c r="F235" s="2"/>
      <c r="G235" s="4"/>
      <c r="H235" s="5"/>
      <c r="I235" s="4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19"/>
      <c r="D236" s="219"/>
      <c r="E236" s="2"/>
      <c r="F236" s="2"/>
      <c r="G236" s="4"/>
      <c r="H236" s="5"/>
      <c r="I236" s="4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19"/>
      <c r="D237" s="219"/>
      <c r="E237" s="2"/>
      <c r="F237" s="2"/>
      <c r="G237" s="4"/>
      <c r="H237" s="5"/>
      <c r="I237" s="4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19"/>
      <c r="D238" s="219"/>
      <c r="E238" s="2"/>
      <c r="F238" s="2"/>
      <c r="G238" s="4"/>
      <c r="H238" s="5"/>
      <c r="I238" s="4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19"/>
      <c r="D239" s="219"/>
      <c r="E239" s="2"/>
      <c r="F239" s="2"/>
      <c r="G239" s="4"/>
      <c r="H239" s="5"/>
      <c r="I239" s="4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19"/>
      <c r="D240" s="219"/>
      <c r="E240" s="2"/>
      <c r="F240" s="2"/>
      <c r="G240" s="4"/>
      <c r="H240" s="5"/>
      <c r="I240" s="4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19"/>
      <c r="D241" s="219"/>
      <c r="E241" s="2"/>
      <c r="F241" s="2"/>
      <c r="G241" s="4"/>
      <c r="H241" s="5"/>
      <c r="I241" s="4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19"/>
      <c r="D242" s="219"/>
      <c r="E242" s="2"/>
      <c r="F242" s="2"/>
      <c r="G242" s="4"/>
      <c r="H242" s="5"/>
      <c r="I242" s="4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19"/>
      <c r="D243" s="219"/>
      <c r="E243" s="2"/>
      <c r="F243" s="2"/>
      <c r="G243" s="4"/>
      <c r="H243" s="5"/>
      <c r="I243" s="4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19"/>
      <c r="D244" s="219"/>
      <c r="E244" s="2"/>
      <c r="F244" s="2"/>
      <c r="G244" s="4"/>
      <c r="H244" s="5"/>
      <c r="I244" s="4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19"/>
      <c r="D245" s="219"/>
      <c r="E245" s="2"/>
      <c r="F245" s="2"/>
      <c r="G245" s="4"/>
      <c r="H245" s="5"/>
      <c r="I245" s="4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19"/>
      <c r="D246" s="219"/>
      <c r="E246" s="2"/>
      <c r="F246" s="2"/>
      <c r="G246" s="4"/>
      <c r="H246" s="5"/>
      <c r="I246" s="4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19"/>
      <c r="D247" s="219"/>
      <c r="E247" s="2"/>
      <c r="F247" s="2"/>
      <c r="G247" s="4"/>
      <c r="H247" s="5"/>
      <c r="I247" s="4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19"/>
      <c r="D248" s="219"/>
      <c r="E248" s="2"/>
      <c r="F248" s="2"/>
      <c r="G248" s="4"/>
      <c r="H248" s="5"/>
      <c r="I248" s="4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19"/>
      <c r="D249" s="219"/>
      <c r="E249" s="2"/>
      <c r="F249" s="2"/>
      <c r="G249" s="4"/>
      <c r="H249" s="5"/>
      <c r="I249" s="4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19"/>
      <c r="D250" s="219"/>
      <c r="E250" s="2"/>
      <c r="F250" s="2"/>
      <c r="G250" s="4"/>
      <c r="H250" s="5"/>
      <c r="I250" s="4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19"/>
      <c r="D251" s="219"/>
      <c r="E251" s="2"/>
      <c r="F251" s="2"/>
      <c r="G251" s="4"/>
      <c r="H251" s="5"/>
      <c r="I251" s="4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19"/>
      <c r="D252" s="219"/>
      <c r="E252" s="2"/>
      <c r="F252" s="2"/>
      <c r="G252" s="4"/>
      <c r="H252" s="5"/>
      <c r="I252" s="4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19"/>
      <c r="D253" s="219"/>
      <c r="E253" s="2"/>
      <c r="F253" s="2"/>
      <c r="G253" s="4"/>
      <c r="H253" s="5"/>
      <c r="I253" s="4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19"/>
      <c r="D254" s="219"/>
      <c r="E254" s="2"/>
      <c r="F254" s="2"/>
      <c r="G254" s="4"/>
      <c r="H254" s="5"/>
      <c r="I254" s="4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19"/>
      <c r="D255" s="219"/>
      <c r="E255" s="2"/>
      <c r="F255" s="2"/>
      <c r="G255" s="4"/>
      <c r="H255" s="5"/>
      <c r="I255" s="4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19"/>
      <c r="D256" s="219"/>
      <c r="E256" s="2"/>
      <c r="F256" s="2"/>
      <c r="G256" s="4"/>
      <c r="H256" s="5"/>
      <c r="I256" s="4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19"/>
      <c r="D257" s="219"/>
      <c r="E257" s="2"/>
      <c r="F257" s="2"/>
      <c r="G257" s="4"/>
      <c r="H257" s="5"/>
      <c r="I257" s="4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19"/>
      <c r="D258" s="219"/>
      <c r="E258" s="2"/>
      <c r="F258" s="2"/>
      <c r="G258" s="4"/>
      <c r="H258" s="5"/>
      <c r="I258" s="4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19"/>
      <c r="D259" s="219"/>
      <c r="E259" s="2"/>
      <c r="F259" s="2"/>
      <c r="G259" s="4"/>
      <c r="H259" s="5"/>
      <c r="I259" s="4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19"/>
      <c r="D260" s="219"/>
      <c r="E260" s="2"/>
      <c r="F260" s="2"/>
      <c r="G260" s="4"/>
      <c r="H260" s="5"/>
      <c r="I260" s="4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19"/>
      <c r="D261" s="219"/>
      <c r="E261" s="2"/>
      <c r="F261" s="2"/>
      <c r="G261" s="4"/>
      <c r="H261" s="5"/>
      <c r="I261" s="4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19"/>
      <c r="D262" s="219"/>
      <c r="E262" s="2"/>
      <c r="F262" s="2"/>
      <c r="G262" s="4"/>
      <c r="H262" s="5"/>
      <c r="I262" s="4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19"/>
      <c r="D263" s="219"/>
      <c r="E263" s="2"/>
      <c r="F263" s="2"/>
      <c r="G263" s="4"/>
      <c r="H263" s="5"/>
      <c r="I263" s="4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19"/>
      <c r="D264" s="219"/>
      <c r="E264" s="2"/>
      <c r="F264" s="2"/>
      <c r="G264" s="4"/>
      <c r="H264" s="5"/>
      <c r="I264" s="4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19"/>
      <c r="D265" s="219"/>
      <c r="E265" s="2"/>
      <c r="F265" s="2"/>
      <c r="G265" s="4"/>
      <c r="H265" s="5"/>
      <c r="I265" s="4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19"/>
      <c r="D266" s="219"/>
      <c r="E266" s="2"/>
      <c r="F266" s="2"/>
      <c r="G266" s="4"/>
      <c r="H266" s="5"/>
      <c r="I266" s="4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19"/>
      <c r="D267" s="219"/>
      <c r="E267" s="2"/>
      <c r="F267" s="2"/>
      <c r="G267" s="4"/>
      <c r="H267" s="5"/>
      <c r="I267" s="4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19"/>
      <c r="D268" s="219"/>
      <c r="E268" s="2"/>
      <c r="F268" s="2"/>
      <c r="G268" s="4"/>
      <c r="H268" s="5"/>
      <c r="I268" s="4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19"/>
      <c r="D269" s="219"/>
      <c r="E269" s="2"/>
      <c r="F269" s="2"/>
      <c r="G269" s="4"/>
      <c r="H269" s="5"/>
      <c r="I269" s="4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19"/>
      <c r="D270" s="219"/>
      <c r="E270" s="2"/>
      <c r="F270" s="2"/>
      <c r="G270" s="4"/>
      <c r="H270" s="5"/>
      <c r="I270" s="4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19"/>
      <c r="D271" s="219"/>
      <c r="E271" s="2"/>
      <c r="F271" s="2"/>
      <c r="G271" s="4"/>
      <c r="H271" s="5"/>
      <c r="I271" s="4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19"/>
      <c r="D272" s="219"/>
      <c r="E272" s="2"/>
      <c r="F272" s="2"/>
      <c r="G272" s="4"/>
      <c r="H272" s="5"/>
      <c r="I272" s="4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19"/>
      <c r="D273" s="219"/>
      <c r="E273" s="2"/>
      <c r="F273" s="2"/>
      <c r="G273" s="4"/>
      <c r="H273" s="5"/>
      <c r="I273" s="4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19"/>
      <c r="D274" s="219"/>
      <c r="E274" s="2"/>
      <c r="F274" s="2"/>
      <c r="G274" s="4"/>
      <c r="H274" s="5"/>
      <c r="I274" s="4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19"/>
      <c r="D275" s="219"/>
      <c r="E275" s="2"/>
      <c r="F275" s="2"/>
      <c r="G275" s="4"/>
      <c r="H275" s="5"/>
      <c r="I275" s="4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19"/>
      <c r="D276" s="219"/>
      <c r="E276" s="2"/>
      <c r="F276" s="2"/>
      <c r="G276" s="4"/>
      <c r="H276" s="5"/>
      <c r="I276" s="4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19"/>
      <c r="D277" s="219"/>
      <c r="E277" s="2"/>
      <c r="F277" s="2"/>
      <c r="G277" s="4"/>
      <c r="H277" s="5"/>
      <c r="I277" s="4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19"/>
      <c r="D278" s="219"/>
      <c r="E278" s="2"/>
      <c r="F278" s="2"/>
      <c r="G278" s="4"/>
      <c r="H278" s="5"/>
      <c r="I278" s="4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19"/>
      <c r="D279" s="219"/>
      <c r="E279" s="2"/>
      <c r="F279" s="2"/>
      <c r="G279" s="4"/>
      <c r="H279" s="5"/>
      <c r="I279" s="4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19"/>
      <c r="D280" s="219"/>
      <c r="E280" s="2"/>
      <c r="F280" s="2"/>
      <c r="G280" s="4"/>
      <c r="H280" s="5"/>
      <c r="I280" s="4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19"/>
      <c r="D281" s="219"/>
      <c r="E281" s="2"/>
      <c r="F281" s="2"/>
      <c r="G281" s="4"/>
      <c r="H281" s="5"/>
      <c r="I281" s="4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19"/>
      <c r="D282" s="219"/>
      <c r="E282" s="2"/>
      <c r="F282" s="2"/>
      <c r="G282" s="4"/>
      <c r="H282" s="5"/>
      <c r="I282" s="4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19"/>
      <c r="D283" s="219"/>
      <c r="E283" s="2"/>
      <c r="F283" s="2"/>
      <c r="G283" s="4"/>
      <c r="H283" s="5"/>
      <c r="I283" s="4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19"/>
      <c r="D284" s="219"/>
      <c r="E284" s="2"/>
      <c r="F284" s="2"/>
      <c r="G284" s="4"/>
      <c r="H284" s="5"/>
      <c r="I284" s="4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19"/>
      <c r="D285" s="219"/>
      <c r="E285" s="2"/>
      <c r="F285" s="2"/>
      <c r="G285" s="4"/>
      <c r="H285" s="5"/>
      <c r="I285" s="4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19"/>
      <c r="D286" s="219"/>
      <c r="E286" s="2"/>
      <c r="F286" s="2"/>
      <c r="G286" s="4"/>
      <c r="H286" s="5"/>
      <c r="I286" s="4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19"/>
      <c r="D287" s="219"/>
      <c r="E287" s="2"/>
      <c r="F287" s="2"/>
      <c r="G287" s="4"/>
      <c r="H287" s="5"/>
      <c r="I287" s="4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19"/>
      <c r="D288" s="219"/>
      <c r="E288" s="2"/>
      <c r="F288" s="2"/>
      <c r="G288" s="4"/>
      <c r="H288" s="5"/>
      <c r="I288" s="4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19"/>
      <c r="D289" s="219"/>
      <c r="E289" s="2"/>
      <c r="F289" s="2"/>
      <c r="G289" s="4"/>
      <c r="H289" s="5"/>
      <c r="I289" s="4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19"/>
      <c r="D290" s="219"/>
      <c r="E290" s="2"/>
      <c r="F290" s="2"/>
      <c r="G290" s="4"/>
      <c r="H290" s="5"/>
      <c r="I290" s="4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19"/>
      <c r="D291" s="219"/>
      <c r="E291" s="2"/>
      <c r="F291" s="2"/>
      <c r="G291" s="4"/>
      <c r="H291" s="5"/>
      <c r="I291" s="4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19"/>
      <c r="D292" s="219"/>
      <c r="E292" s="2"/>
      <c r="F292" s="2"/>
      <c r="G292" s="4"/>
      <c r="H292" s="5"/>
      <c r="I292" s="4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19"/>
      <c r="D293" s="219"/>
      <c r="E293" s="2"/>
      <c r="F293" s="2"/>
      <c r="G293" s="4"/>
      <c r="H293" s="5"/>
      <c r="I293" s="4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19"/>
      <c r="D294" s="219"/>
      <c r="E294" s="2"/>
      <c r="F294" s="2"/>
      <c r="G294" s="4"/>
      <c r="H294" s="5"/>
      <c r="I294" s="4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19"/>
      <c r="D295" s="219"/>
      <c r="E295" s="2"/>
      <c r="F295" s="2"/>
      <c r="G295" s="4"/>
      <c r="H295" s="5"/>
      <c r="I295" s="4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19"/>
      <c r="D296" s="219"/>
      <c r="E296" s="2"/>
      <c r="F296" s="2"/>
      <c r="G296" s="4"/>
      <c r="H296" s="5"/>
      <c r="I296" s="4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19"/>
      <c r="D297" s="219"/>
      <c r="E297" s="2"/>
      <c r="F297" s="2"/>
      <c r="G297" s="4"/>
      <c r="H297" s="5"/>
      <c r="I297" s="4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19"/>
      <c r="D298" s="219"/>
      <c r="E298" s="2"/>
      <c r="F298" s="2"/>
      <c r="G298" s="4"/>
      <c r="H298" s="5"/>
      <c r="I298" s="4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19"/>
      <c r="D299" s="219"/>
      <c r="E299" s="2"/>
      <c r="F299" s="2"/>
      <c r="G299" s="4"/>
      <c r="H299" s="5"/>
      <c r="I299" s="4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19"/>
      <c r="D300" s="219"/>
      <c r="E300" s="2"/>
      <c r="F300" s="2"/>
      <c r="G300" s="4"/>
      <c r="H300" s="5"/>
      <c r="I300" s="4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19"/>
      <c r="D301" s="219"/>
      <c r="E301" s="2"/>
      <c r="F301" s="2"/>
      <c r="G301" s="4"/>
      <c r="H301" s="5"/>
      <c r="I301" s="4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19"/>
      <c r="D302" s="219"/>
      <c r="E302" s="2"/>
      <c r="F302" s="2"/>
      <c r="G302" s="4"/>
      <c r="H302" s="5"/>
      <c r="I302" s="4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19"/>
      <c r="D303" s="219"/>
      <c r="E303" s="2"/>
      <c r="F303" s="2"/>
      <c r="G303" s="4"/>
      <c r="H303" s="5"/>
      <c r="I303" s="4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19"/>
      <c r="D304" s="219"/>
      <c r="E304" s="2"/>
      <c r="F304" s="2"/>
      <c r="G304" s="4"/>
      <c r="H304" s="5"/>
      <c r="I304" s="4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19"/>
      <c r="D305" s="219"/>
      <c r="E305" s="2"/>
      <c r="F305" s="2"/>
      <c r="G305" s="4"/>
      <c r="H305" s="5"/>
      <c r="I305" s="4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19"/>
      <c r="D306" s="219"/>
      <c r="E306" s="2"/>
      <c r="F306" s="2"/>
      <c r="G306" s="4"/>
      <c r="H306" s="5"/>
      <c r="I306" s="4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19"/>
      <c r="D307" s="219"/>
      <c r="E307" s="2"/>
      <c r="F307" s="2"/>
      <c r="G307" s="4"/>
      <c r="H307" s="5"/>
      <c r="I307" s="4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19"/>
      <c r="D308" s="219"/>
      <c r="E308" s="2"/>
      <c r="F308" s="2"/>
      <c r="G308" s="4"/>
      <c r="H308" s="5"/>
      <c r="I308" s="4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19"/>
      <c r="D309" s="219"/>
      <c r="E309" s="2"/>
      <c r="F309" s="2"/>
      <c r="G309" s="4"/>
      <c r="H309" s="5"/>
      <c r="I309" s="4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19"/>
      <c r="D310" s="219"/>
      <c r="E310" s="2"/>
      <c r="F310" s="2"/>
      <c r="G310" s="4"/>
      <c r="H310" s="5"/>
      <c r="I310" s="4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19"/>
      <c r="D311" s="219"/>
      <c r="E311" s="2"/>
      <c r="F311" s="2"/>
      <c r="G311" s="4"/>
      <c r="H311" s="5"/>
      <c r="I311" s="4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19"/>
      <c r="D312" s="219"/>
      <c r="E312" s="2"/>
      <c r="F312" s="2"/>
      <c r="G312" s="4"/>
      <c r="H312" s="5"/>
      <c r="I312" s="4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19"/>
      <c r="D313" s="219"/>
      <c r="E313" s="2"/>
      <c r="F313" s="2"/>
      <c r="G313" s="4"/>
      <c r="H313" s="5"/>
      <c r="I313" s="4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19"/>
      <c r="D314" s="219"/>
      <c r="E314" s="2"/>
      <c r="F314" s="2"/>
      <c r="G314" s="4"/>
      <c r="H314" s="5"/>
      <c r="I314" s="4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19"/>
      <c r="D315" s="219"/>
      <c r="E315" s="2"/>
      <c r="F315" s="2"/>
      <c r="G315" s="4"/>
      <c r="H315" s="5"/>
      <c r="I315" s="4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19"/>
      <c r="D316" s="219"/>
      <c r="E316" s="2"/>
      <c r="F316" s="2"/>
      <c r="G316" s="4"/>
      <c r="H316" s="5"/>
      <c r="I316" s="4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19"/>
      <c r="D317" s="219"/>
      <c r="E317" s="2"/>
      <c r="F317" s="2"/>
      <c r="G317" s="4"/>
      <c r="H317" s="5"/>
      <c r="I317" s="4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19"/>
      <c r="D318" s="219"/>
      <c r="E318" s="2"/>
      <c r="F318" s="2"/>
      <c r="G318" s="4"/>
      <c r="H318" s="5"/>
      <c r="I318" s="4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19"/>
      <c r="D319" s="219"/>
      <c r="E319" s="2"/>
      <c r="F319" s="2"/>
      <c r="G319" s="4"/>
      <c r="H319" s="5"/>
      <c r="I319" s="4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19"/>
      <c r="D320" s="219"/>
      <c r="E320" s="2"/>
      <c r="F320" s="2"/>
      <c r="G320" s="4"/>
      <c r="H320" s="5"/>
      <c r="I320" s="4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19"/>
      <c r="D321" s="219"/>
      <c r="E321" s="2"/>
      <c r="F321" s="2"/>
      <c r="G321" s="4"/>
      <c r="H321" s="5"/>
      <c r="I321" s="4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19"/>
      <c r="D322" s="219"/>
      <c r="E322" s="2"/>
      <c r="F322" s="2"/>
      <c r="G322" s="4"/>
      <c r="H322" s="5"/>
      <c r="I322" s="4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19"/>
      <c r="D323" s="219"/>
      <c r="E323" s="2"/>
      <c r="F323" s="2"/>
      <c r="G323" s="4"/>
      <c r="H323" s="5"/>
      <c r="I323" s="4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19"/>
      <c r="D324" s="219"/>
      <c r="E324" s="2"/>
      <c r="F324" s="2"/>
      <c r="G324" s="4"/>
      <c r="H324" s="5"/>
      <c r="I324" s="4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19"/>
      <c r="D325" s="219"/>
      <c r="E325" s="2"/>
      <c r="F325" s="2"/>
      <c r="G325" s="4"/>
      <c r="H325" s="5"/>
      <c r="I325" s="4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19"/>
      <c r="D326" s="219"/>
      <c r="E326" s="2"/>
      <c r="F326" s="2"/>
      <c r="G326" s="4"/>
      <c r="H326" s="5"/>
      <c r="I326" s="4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19"/>
      <c r="D327" s="219"/>
      <c r="E327" s="2"/>
      <c r="F327" s="2"/>
      <c r="G327" s="4"/>
      <c r="H327" s="5"/>
      <c r="I327" s="4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19"/>
      <c r="D328" s="219"/>
      <c r="E328" s="2"/>
      <c r="F328" s="2"/>
      <c r="G328" s="4"/>
      <c r="H328" s="5"/>
      <c r="I328" s="4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19"/>
      <c r="D329" s="219"/>
      <c r="E329" s="2"/>
      <c r="F329" s="2"/>
      <c r="G329" s="4"/>
      <c r="H329" s="5"/>
      <c r="I329" s="4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19"/>
      <c r="D330" s="219"/>
      <c r="E330" s="2"/>
      <c r="F330" s="2"/>
      <c r="G330" s="4"/>
      <c r="H330" s="5"/>
      <c r="I330" s="4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19"/>
      <c r="D331" s="219"/>
      <c r="E331" s="2"/>
      <c r="F331" s="2"/>
      <c r="G331" s="4"/>
      <c r="H331" s="5"/>
      <c r="I331" s="4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19"/>
      <c r="D332" s="219"/>
      <c r="E332" s="2"/>
      <c r="F332" s="2"/>
      <c r="G332" s="4"/>
      <c r="H332" s="5"/>
      <c r="I332" s="4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19"/>
      <c r="D333" s="219"/>
      <c r="E333" s="2"/>
      <c r="F333" s="2"/>
      <c r="G333" s="4"/>
      <c r="H333" s="5"/>
      <c r="I333" s="4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19"/>
      <c r="D334" s="219"/>
      <c r="E334" s="2"/>
      <c r="F334" s="2"/>
      <c r="G334" s="4"/>
      <c r="H334" s="5"/>
      <c r="I334" s="4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19"/>
      <c r="D335" s="219"/>
      <c r="E335" s="2"/>
      <c r="F335" s="2"/>
      <c r="G335" s="4"/>
      <c r="H335" s="5"/>
      <c r="I335" s="4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19"/>
      <c r="D336" s="219"/>
      <c r="E336" s="2"/>
      <c r="F336" s="2"/>
      <c r="G336" s="4"/>
      <c r="H336" s="5"/>
      <c r="I336" s="4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19"/>
      <c r="D337" s="219"/>
      <c r="E337" s="2"/>
      <c r="F337" s="2"/>
      <c r="G337" s="4"/>
      <c r="H337" s="5"/>
      <c r="I337" s="4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19"/>
      <c r="D338" s="219"/>
      <c r="E338" s="2"/>
      <c r="F338" s="2"/>
      <c r="G338" s="4"/>
      <c r="H338" s="5"/>
      <c r="I338" s="4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19"/>
      <c r="D339" s="219"/>
      <c r="E339" s="2"/>
      <c r="F339" s="2"/>
      <c r="G339" s="4"/>
      <c r="H339" s="5"/>
      <c r="I339" s="4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19"/>
      <c r="D340" s="219"/>
      <c r="E340" s="2"/>
      <c r="F340" s="2"/>
      <c r="G340" s="4"/>
      <c r="H340" s="5"/>
      <c r="I340" s="4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19"/>
      <c r="D341" s="219"/>
      <c r="E341" s="2"/>
      <c r="F341" s="2"/>
      <c r="G341" s="4"/>
      <c r="H341" s="5"/>
      <c r="I341" s="4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19"/>
      <c r="D342" s="219"/>
      <c r="E342" s="2"/>
      <c r="F342" s="2"/>
      <c r="G342" s="4"/>
      <c r="H342" s="5"/>
      <c r="I342" s="4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19"/>
      <c r="D343" s="219"/>
      <c r="E343" s="2"/>
      <c r="F343" s="2"/>
      <c r="G343" s="4"/>
      <c r="H343" s="5"/>
      <c r="I343" s="4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19"/>
      <c r="D344" s="219"/>
      <c r="E344" s="2"/>
      <c r="F344" s="2"/>
      <c r="G344" s="4"/>
      <c r="H344" s="5"/>
      <c r="I344" s="4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19"/>
      <c r="D345" s="219"/>
      <c r="E345" s="2"/>
      <c r="F345" s="2"/>
      <c r="G345" s="4"/>
      <c r="H345" s="5"/>
      <c r="I345" s="4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19"/>
      <c r="D346" s="219"/>
      <c r="E346" s="2"/>
      <c r="F346" s="2"/>
      <c r="G346" s="4"/>
      <c r="H346" s="5"/>
      <c r="I346" s="4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19"/>
      <c r="D347" s="219"/>
      <c r="E347" s="2"/>
      <c r="F347" s="2"/>
      <c r="G347" s="4"/>
      <c r="H347" s="5"/>
      <c r="I347" s="4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19"/>
      <c r="D348" s="219"/>
      <c r="E348" s="2"/>
      <c r="F348" s="2"/>
      <c r="G348" s="4"/>
      <c r="H348" s="5"/>
      <c r="I348" s="4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19"/>
      <c r="D349" s="219"/>
      <c r="E349" s="2"/>
      <c r="F349" s="2"/>
      <c r="G349" s="4"/>
      <c r="H349" s="5"/>
      <c r="I349" s="4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19"/>
      <c r="D350" s="219"/>
      <c r="E350" s="2"/>
      <c r="F350" s="2"/>
      <c r="G350" s="4"/>
      <c r="H350" s="5"/>
      <c r="I350" s="4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19"/>
      <c r="D351" s="219"/>
      <c r="E351" s="2"/>
      <c r="F351" s="2"/>
      <c r="G351" s="4"/>
      <c r="H351" s="5"/>
      <c r="I351" s="4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19"/>
      <c r="D352" s="219"/>
      <c r="E352" s="2"/>
      <c r="F352" s="2"/>
      <c r="G352" s="4"/>
      <c r="H352" s="5"/>
      <c r="I352" s="4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19"/>
      <c r="D353" s="219"/>
      <c r="E353" s="2"/>
      <c r="F353" s="2"/>
      <c r="G353" s="4"/>
      <c r="H353" s="5"/>
      <c r="I353" s="4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19"/>
      <c r="D354" s="219"/>
      <c r="E354" s="2"/>
      <c r="F354" s="2"/>
      <c r="G354" s="4"/>
      <c r="H354" s="5"/>
      <c r="I354" s="4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19"/>
      <c r="D355" s="219"/>
      <c r="E355" s="2"/>
      <c r="F355" s="2"/>
      <c r="G355" s="4"/>
      <c r="H355" s="5"/>
      <c r="I355" s="4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19"/>
      <c r="D356" s="219"/>
      <c r="E356" s="2"/>
      <c r="F356" s="2"/>
      <c r="G356" s="4"/>
      <c r="H356" s="5"/>
      <c r="I356" s="4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19"/>
      <c r="D357" s="219"/>
      <c r="E357" s="2"/>
      <c r="F357" s="2"/>
      <c r="G357" s="4"/>
      <c r="H357" s="5"/>
      <c r="I357" s="4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19"/>
      <c r="D358" s="219"/>
      <c r="E358" s="2"/>
      <c r="F358" s="2"/>
      <c r="G358" s="4"/>
      <c r="H358" s="5"/>
      <c r="I358" s="4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19"/>
      <c r="D359" s="219"/>
      <c r="E359" s="2"/>
      <c r="F359" s="2"/>
      <c r="G359" s="4"/>
      <c r="H359" s="5"/>
      <c r="I359" s="4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19"/>
      <c r="D360" s="219"/>
      <c r="E360" s="2"/>
      <c r="F360" s="2"/>
      <c r="G360" s="4"/>
      <c r="H360" s="5"/>
      <c r="I360" s="4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19"/>
      <c r="D361" s="219"/>
      <c r="E361" s="2"/>
      <c r="F361" s="2"/>
      <c r="G361" s="4"/>
      <c r="H361" s="5"/>
      <c r="I361" s="4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19"/>
      <c r="D362" s="219"/>
      <c r="E362" s="2"/>
      <c r="F362" s="2"/>
      <c r="G362" s="4"/>
      <c r="H362" s="5"/>
      <c r="I362" s="4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19"/>
      <c r="D363" s="219"/>
      <c r="E363" s="2"/>
      <c r="F363" s="2"/>
      <c r="G363" s="4"/>
      <c r="H363" s="5"/>
      <c r="I363" s="4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19"/>
      <c r="D364" s="219"/>
      <c r="E364" s="2"/>
      <c r="F364" s="2"/>
      <c r="G364" s="4"/>
      <c r="H364" s="5"/>
      <c r="I364" s="4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19"/>
      <c r="D365" s="219"/>
      <c r="E365" s="2"/>
      <c r="F365" s="2"/>
      <c r="G365" s="4"/>
      <c r="H365" s="5"/>
      <c r="I365" s="4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19"/>
      <c r="D366" s="219"/>
      <c r="E366" s="2"/>
      <c r="F366" s="2"/>
      <c r="G366" s="4"/>
      <c r="H366" s="5"/>
      <c r="I366" s="4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19"/>
      <c r="D367" s="219"/>
      <c r="E367" s="2"/>
      <c r="F367" s="2"/>
      <c r="G367" s="4"/>
      <c r="H367" s="5"/>
      <c r="I367" s="4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19"/>
      <c r="D368" s="219"/>
      <c r="E368" s="2"/>
      <c r="F368" s="2"/>
      <c r="G368" s="4"/>
      <c r="H368" s="5"/>
      <c r="I368" s="4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19"/>
      <c r="D369" s="219"/>
      <c r="E369" s="2"/>
      <c r="F369" s="2"/>
      <c r="G369" s="4"/>
      <c r="H369" s="5"/>
      <c r="I369" s="4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19"/>
      <c r="D370" s="219"/>
      <c r="E370" s="2"/>
      <c r="F370" s="2"/>
      <c r="G370" s="4"/>
      <c r="H370" s="5"/>
      <c r="I370" s="4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19"/>
      <c r="D371" s="219"/>
      <c r="E371" s="2"/>
      <c r="F371" s="2"/>
      <c r="G371" s="4"/>
      <c r="H371" s="5"/>
      <c r="I371" s="4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19"/>
      <c r="D372" s="219"/>
      <c r="E372" s="2"/>
      <c r="F372" s="2"/>
      <c r="G372" s="4"/>
      <c r="H372" s="5"/>
      <c r="I372" s="4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19"/>
      <c r="D373" s="219"/>
      <c r="E373" s="2"/>
      <c r="F373" s="2"/>
      <c r="G373" s="4"/>
      <c r="H373" s="5"/>
      <c r="I373" s="4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19"/>
      <c r="D374" s="219"/>
      <c r="E374" s="2"/>
      <c r="F374" s="2"/>
      <c r="G374" s="4"/>
      <c r="H374" s="5"/>
      <c r="I374" s="4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19"/>
      <c r="D375" s="219"/>
      <c r="E375" s="2"/>
      <c r="F375" s="2"/>
      <c r="G375" s="4"/>
      <c r="H375" s="5"/>
      <c r="I375" s="4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19"/>
      <c r="D376" s="219"/>
      <c r="E376" s="2"/>
      <c r="F376" s="2"/>
      <c r="G376" s="4"/>
      <c r="H376" s="5"/>
      <c r="I376" s="4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19"/>
      <c r="D377" s="219"/>
      <c r="E377" s="2"/>
      <c r="F377" s="2"/>
      <c r="G377" s="4"/>
      <c r="H377" s="5"/>
      <c r="I377" s="4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19"/>
      <c r="D378" s="219"/>
      <c r="E378" s="2"/>
      <c r="F378" s="2"/>
      <c r="G378" s="4"/>
      <c r="H378" s="5"/>
      <c r="I378" s="4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19"/>
      <c r="D379" s="219"/>
      <c r="E379" s="2"/>
      <c r="F379" s="2"/>
      <c r="G379" s="4"/>
      <c r="H379" s="5"/>
      <c r="I379" s="4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19"/>
      <c r="D380" s="219"/>
      <c r="E380" s="2"/>
      <c r="F380" s="2"/>
      <c r="G380" s="4"/>
      <c r="H380" s="5"/>
      <c r="I380" s="4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19"/>
      <c r="D381" s="219"/>
      <c r="E381" s="2"/>
      <c r="F381" s="2"/>
      <c r="G381" s="4"/>
      <c r="H381" s="5"/>
      <c r="I381" s="4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19"/>
      <c r="D382" s="219"/>
      <c r="E382" s="2"/>
      <c r="F382" s="2"/>
      <c r="G382" s="4"/>
      <c r="H382" s="5"/>
      <c r="I382" s="4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19"/>
      <c r="D383" s="219"/>
      <c r="E383" s="2"/>
      <c r="F383" s="2"/>
      <c r="G383" s="4"/>
      <c r="H383" s="5"/>
      <c r="I383" s="4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19"/>
      <c r="D384" s="219"/>
      <c r="E384" s="2"/>
      <c r="F384" s="2"/>
      <c r="G384" s="4"/>
      <c r="H384" s="5"/>
      <c r="I384" s="4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19"/>
      <c r="D385" s="219"/>
      <c r="E385" s="2"/>
      <c r="F385" s="2"/>
      <c r="G385" s="4"/>
      <c r="H385" s="5"/>
      <c r="I385" s="4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19"/>
      <c r="D386" s="219"/>
      <c r="E386" s="2"/>
      <c r="F386" s="2"/>
      <c r="G386" s="4"/>
      <c r="H386" s="5"/>
      <c r="I386" s="4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19"/>
      <c r="D387" s="219"/>
      <c r="E387" s="2"/>
      <c r="F387" s="2"/>
      <c r="G387" s="4"/>
      <c r="H387" s="5"/>
      <c r="I387" s="4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19"/>
      <c r="D388" s="219"/>
      <c r="E388" s="2"/>
      <c r="F388" s="2"/>
      <c r="G388" s="4"/>
      <c r="H388" s="5"/>
      <c r="I388" s="4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19"/>
      <c r="D389" s="219"/>
      <c r="E389" s="2"/>
      <c r="F389" s="2"/>
      <c r="G389" s="4"/>
      <c r="H389" s="5"/>
      <c r="I389" s="4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19"/>
      <c r="D390" s="219"/>
      <c r="E390" s="2"/>
      <c r="F390" s="2"/>
      <c r="G390" s="4"/>
      <c r="H390" s="5"/>
      <c r="I390" s="4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19"/>
      <c r="D391" s="219"/>
      <c r="E391" s="2"/>
      <c r="F391" s="2"/>
      <c r="G391" s="4"/>
      <c r="H391" s="5"/>
      <c r="I391" s="4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19"/>
      <c r="D392" s="219"/>
      <c r="E392" s="2"/>
      <c r="F392" s="2"/>
      <c r="G392" s="4"/>
      <c r="H392" s="5"/>
      <c r="I392" s="4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19"/>
      <c r="D393" s="219"/>
      <c r="E393" s="2"/>
      <c r="F393" s="2"/>
      <c r="G393" s="4"/>
      <c r="H393" s="5"/>
      <c r="I393" s="4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19"/>
      <c r="D394" s="219"/>
      <c r="E394" s="2"/>
      <c r="F394" s="2"/>
      <c r="G394" s="4"/>
      <c r="H394" s="5"/>
      <c r="I394" s="4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19"/>
      <c r="D395" s="219"/>
      <c r="E395" s="2"/>
      <c r="F395" s="2"/>
      <c r="G395" s="4"/>
      <c r="H395" s="5"/>
      <c r="I395" s="4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19"/>
      <c r="D396" s="219"/>
      <c r="E396" s="2"/>
      <c r="F396" s="2"/>
      <c r="G396" s="4"/>
      <c r="H396" s="5"/>
      <c r="I396" s="4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19"/>
      <c r="D397" s="219"/>
      <c r="E397" s="2"/>
      <c r="F397" s="2"/>
      <c r="G397" s="4"/>
      <c r="H397" s="5"/>
      <c r="I397" s="4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19"/>
      <c r="D398" s="219"/>
      <c r="E398" s="2"/>
      <c r="F398" s="2"/>
      <c r="G398" s="4"/>
      <c r="H398" s="5"/>
      <c r="I398" s="4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19"/>
      <c r="D399" s="219"/>
      <c r="E399" s="2"/>
      <c r="F399" s="2"/>
      <c r="G399" s="4"/>
      <c r="H399" s="5"/>
      <c r="I399" s="4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19"/>
      <c r="D400" s="219"/>
      <c r="E400" s="2"/>
      <c r="F400" s="2"/>
      <c r="G400" s="4"/>
      <c r="H400" s="5"/>
      <c r="I400" s="4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19"/>
      <c r="D401" s="219"/>
      <c r="E401" s="2"/>
      <c r="F401" s="2"/>
      <c r="G401" s="4"/>
      <c r="H401" s="5"/>
      <c r="I401" s="4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19"/>
      <c r="D402" s="219"/>
      <c r="E402" s="2"/>
      <c r="F402" s="2"/>
      <c r="G402" s="4"/>
      <c r="H402" s="5"/>
      <c r="I402" s="4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19"/>
      <c r="D403" s="219"/>
      <c r="E403" s="2"/>
      <c r="F403" s="2"/>
      <c r="G403" s="4"/>
      <c r="H403" s="5"/>
      <c r="I403" s="4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19"/>
      <c r="D404" s="219"/>
      <c r="E404" s="2"/>
      <c r="F404" s="2"/>
      <c r="G404" s="4"/>
      <c r="H404" s="5"/>
      <c r="I404" s="4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19"/>
      <c r="D405" s="219"/>
      <c r="E405" s="2"/>
      <c r="F405" s="2"/>
      <c r="G405" s="4"/>
      <c r="H405" s="5"/>
      <c r="I405" s="4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19"/>
      <c r="D406" s="219"/>
      <c r="E406" s="2"/>
      <c r="F406" s="2"/>
      <c r="G406" s="4"/>
      <c r="H406" s="5"/>
      <c r="I406" s="4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19"/>
      <c r="D407" s="219"/>
      <c r="E407" s="2"/>
      <c r="F407" s="2"/>
      <c r="G407" s="4"/>
      <c r="H407" s="5"/>
      <c r="I407" s="4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19"/>
      <c r="D408" s="219"/>
      <c r="E408" s="2"/>
      <c r="F408" s="2"/>
      <c r="G408" s="4"/>
      <c r="H408" s="5"/>
      <c r="I408" s="4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19"/>
      <c r="D409" s="219"/>
      <c r="E409" s="2"/>
      <c r="F409" s="2"/>
      <c r="G409" s="4"/>
      <c r="H409" s="5"/>
      <c r="I409" s="4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19"/>
      <c r="D410" s="219"/>
      <c r="E410" s="2"/>
      <c r="F410" s="2"/>
      <c r="G410" s="4"/>
      <c r="H410" s="5"/>
      <c r="I410" s="4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19"/>
      <c r="D411" s="219"/>
      <c r="E411" s="2"/>
      <c r="F411" s="2"/>
      <c r="G411" s="4"/>
      <c r="H411" s="5"/>
      <c r="I411" s="4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19"/>
      <c r="D412" s="219"/>
      <c r="E412" s="2"/>
      <c r="F412" s="2"/>
      <c r="G412" s="4"/>
      <c r="H412" s="5"/>
      <c r="I412" s="4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19"/>
      <c r="D413" s="219"/>
      <c r="E413" s="2"/>
      <c r="F413" s="2"/>
      <c r="G413" s="4"/>
      <c r="H413" s="5"/>
      <c r="I413" s="4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19"/>
      <c r="D414" s="219"/>
      <c r="E414" s="2"/>
      <c r="F414" s="2"/>
      <c r="G414" s="4"/>
      <c r="H414" s="5"/>
      <c r="I414" s="4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19"/>
      <c r="D415" s="219"/>
      <c r="E415" s="2"/>
      <c r="F415" s="2"/>
      <c r="G415" s="4"/>
      <c r="H415" s="5"/>
      <c r="I415" s="4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19"/>
      <c r="D416" s="219"/>
      <c r="E416" s="2"/>
      <c r="F416" s="2"/>
      <c r="G416" s="4"/>
      <c r="H416" s="5"/>
      <c r="I416" s="4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19"/>
      <c r="D417" s="219"/>
      <c r="E417" s="2"/>
      <c r="F417" s="2"/>
      <c r="G417" s="4"/>
      <c r="H417" s="5"/>
      <c r="I417" s="4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19"/>
      <c r="D418" s="219"/>
      <c r="E418" s="2"/>
      <c r="F418" s="2"/>
      <c r="G418" s="4"/>
      <c r="H418" s="5"/>
      <c r="I418" s="4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19"/>
      <c r="D419" s="219"/>
      <c r="E419" s="2"/>
      <c r="F419" s="2"/>
      <c r="G419" s="4"/>
      <c r="H419" s="5"/>
      <c r="I419" s="4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19"/>
      <c r="D420" s="219"/>
      <c r="E420" s="2"/>
      <c r="F420" s="2"/>
      <c r="G420" s="4"/>
      <c r="H420" s="5"/>
      <c r="I420" s="4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19"/>
      <c r="D421" s="219"/>
      <c r="E421" s="2"/>
      <c r="F421" s="2"/>
      <c r="G421" s="4"/>
      <c r="H421" s="5"/>
      <c r="I421" s="4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19"/>
      <c r="D422" s="219"/>
      <c r="E422" s="2"/>
      <c r="F422" s="2"/>
      <c r="G422" s="4"/>
      <c r="H422" s="5"/>
      <c r="I422" s="4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19"/>
      <c r="D423" s="219"/>
      <c r="E423" s="2"/>
      <c r="F423" s="2"/>
      <c r="G423" s="4"/>
      <c r="H423" s="5"/>
      <c r="I423" s="4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19"/>
      <c r="D424" s="219"/>
      <c r="E424" s="2"/>
      <c r="F424" s="2"/>
      <c r="G424" s="4"/>
      <c r="H424" s="5"/>
      <c r="I424" s="4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19"/>
      <c r="D425" s="219"/>
      <c r="E425" s="2"/>
      <c r="F425" s="2"/>
      <c r="G425" s="4"/>
      <c r="H425" s="5"/>
      <c r="I425" s="4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19"/>
      <c r="D426" s="219"/>
      <c r="E426" s="2"/>
      <c r="F426" s="2"/>
      <c r="G426" s="4"/>
      <c r="H426" s="5"/>
      <c r="I426" s="4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19"/>
      <c r="D427" s="219"/>
      <c r="E427" s="2"/>
      <c r="F427" s="2"/>
      <c r="G427" s="4"/>
      <c r="H427" s="5"/>
      <c r="I427" s="4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19"/>
      <c r="D428" s="219"/>
      <c r="E428" s="2"/>
      <c r="F428" s="2"/>
      <c r="G428" s="4"/>
      <c r="H428" s="5"/>
      <c r="I428" s="4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19"/>
      <c r="D429" s="219"/>
      <c r="E429" s="2"/>
      <c r="F429" s="2"/>
      <c r="G429" s="4"/>
      <c r="H429" s="5"/>
      <c r="I429" s="4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19"/>
      <c r="D430" s="219"/>
      <c r="E430" s="2"/>
      <c r="F430" s="2"/>
      <c r="G430" s="4"/>
      <c r="H430" s="5"/>
      <c r="I430" s="4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19"/>
      <c r="D431" s="219"/>
      <c r="E431" s="2"/>
      <c r="F431" s="2"/>
      <c r="G431" s="4"/>
      <c r="H431" s="5"/>
      <c r="I431" s="4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19"/>
      <c r="D432" s="219"/>
      <c r="E432" s="2"/>
      <c r="F432" s="2"/>
      <c r="G432" s="4"/>
      <c r="H432" s="5"/>
      <c r="I432" s="4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19"/>
      <c r="D433" s="219"/>
      <c r="E433" s="2"/>
      <c r="F433" s="2"/>
      <c r="G433" s="4"/>
      <c r="H433" s="5"/>
      <c r="I433" s="4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19"/>
      <c r="D434" s="219"/>
      <c r="E434" s="2"/>
      <c r="F434" s="2"/>
      <c r="G434" s="4"/>
      <c r="H434" s="5"/>
      <c r="I434" s="4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19"/>
      <c r="D435" s="219"/>
      <c r="E435" s="2"/>
      <c r="F435" s="2"/>
      <c r="G435" s="4"/>
      <c r="H435" s="5"/>
      <c r="I435" s="4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19"/>
      <c r="D436" s="219"/>
      <c r="E436" s="2"/>
      <c r="F436" s="2"/>
      <c r="G436" s="4"/>
      <c r="H436" s="5"/>
      <c r="I436" s="4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19"/>
      <c r="D437" s="219"/>
      <c r="E437" s="2"/>
      <c r="F437" s="2"/>
      <c r="G437" s="4"/>
      <c r="H437" s="5"/>
      <c r="I437" s="4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19"/>
      <c r="D438" s="219"/>
      <c r="E438" s="2"/>
      <c r="F438" s="2"/>
      <c r="G438" s="4"/>
      <c r="H438" s="5"/>
      <c r="I438" s="4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19"/>
      <c r="D439" s="219"/>
      <c r="E439" s="2"/>
      <c r="F439" s="2"/>
      <c r="G439" s="4"/>
      <c r="H439" s="5"/>
      <c r="I439" s="4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19"/>
      <c r="D440" s="219"/>
      <c r="E440" s="2"/>
      <c r="F440" s="2"/>
      <c r="G440" s="4"/>
      <c r="H440" s="5"/>
      <c r="I440" s="4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19"/>
      <c r="D441" s="219"/>
      <c r="E441" s="2"/>
      <c r="F441" s="2"/>
      <c r="G441" s="4"/>
      <c r="H441" s="5"/>
      <c r="I441" s="4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19"/>
      <c r="D442" s="219"/>
      <c r="E442" s="2"/>
      <c r="F442" s="2"/>
      <c r="G442" s="4"/>
      <c r="H442" s="5"/>
      <c r="I442" s="4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19"/>
      <c r="D443" s="219"/>
      <c r="E443" s="2"/>
      <c r="F443" s="2"/>
      <c r="G443" s="4"/>
      <c r="H443" s="5"/>
      <c r="I443" s="4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19"/>
      <c r="D444" s="219"/>
      <c r="E444" s="2"/>
      <c r="F444" s="2"/>
      <c r="G444" s="4"/>
      <c r="H444" s="5"/>
      <c r="I444" s="4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19"/>
      <c r="D445" s="219"/>
      <c r="E445" s="2"/>
      <c r="F445" s="2"/>
      <c r="G445" s="4"/>
      <c r="H445" s="5"/>
      <c r="I445" s="4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19"/>
      <c r="D446" s="219"/>
      <c r="E446" s="2"/>
      <c r="F446" s="2"/>
      <c r="G446" s="4"/>
      <c r="H446" s="5"/>
      <c r="I446" s="4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19"/>
      <c r="D447" s="219"/>
      <c r="E447" s="2"/>
      <c r="F447" s="2"/>
      <c r="G447" s="4"/>
      <c r="H447" s="5"/>
      <c r="I447" s="4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19"/>
      <c r="D448" s="219"/>
      <c r="E448" s="2"/>
      <c r="F448" s="2"/>
      <c r="G448" s="4"/>
      <c r="H448" s="5"/>
      <c r="I448" s="4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19"/>
      <c r="D449" s="219"/>
      <c r="E449" s="2"/>
      <c r="F449" s="2"/>
      <c r="G449" s="4"/>
      <c r="H449" s="5"/>
      <c r="I449" s="4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19"/>
      <c r="D450" s="219"/>
      <c r="E450" s="2"/>
      <c r="F450" s="2"/>
      <c r="G450" s="4"/>
      <c r="H450" s="5"/>
      <c r="I450" s="4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19"/>
      <c r="D451" s="219"/>
      <c r="E451" s="2"/>
      <c r="F451" s="2"/>
      <c r="G451" s="4"/>
      <c r="H451" s="5"/>
      <c r="I451" s="4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19"/>
      <c r="D452" s="219"/>
      <c r="E452" s="2"/>
      <c r="F452" s="2"/>
      <c r="G452" s="4"/>
      <c r="H452" s="5"/>
      <c r="I452" s="4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19"/>
      <c r="D453" s="219"/>
      <c r="E453" s="2"/>
      <c r="F453" s="2"/>
      <c r="G453" s="4"/>
      <c r="H453" s="5"/>
      <c r="I453" s="4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19"/>
      <c r="D454" s="219"/>
      <c r="E454" s="2"/>
      <c r="F454" s="2"/>
      <c r="G454" s="4"/>
      <c r="H454" s="5"/>
      <c r="I454" s="4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19"/>
      <c r="D455" s="219"/>
      <c r="E455" s="2"/>
      <c r="F455" s="2"/>
      <c r="G455" s="4"/>
      <c r="H455" s="5"/>
      <c r="I455" s="4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19"/>
      <c r="D456" s="219"/>
      <c r="E456" s="2"/>
      <c r="F456" s="2"/>
      <c r="G456" s="4"/>
      <c r="H456" s="5"/>
      <c r="I456" s="4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19"/>
      <c r="D457" s="219"/>
      <c r="E457" s="2"/>
      <c r="F457" s="2"/>
      <c r="G457" s="4"/>
      <c r="H457" s="5"/>
      <c r="I457" s="4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19"/>
      <c r="D458" s="219"/>
      <c r="E458" s="2"/>
      <c r="F458" s="2"/>
      <c r="G458" s="4"/>
      <c r="H458" s="5"/>
      <c r="I458" s="4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19"/>
      <c r="D459" s="219"/>
      <c r="E459" s="2"/>
      <c r="F459" s="2"/>
      <c r="G459" s="4"/>
      <c r="H459" s="5"/>
      <c r="I459" s="4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19"/>
      <c r="D460" s="219"/>
      <c r="E460" s="2"/>
      <c r="F460" s="2"/>
      <c r="G460" s="4"/>
      <c r="H460" s="5"/>
      <c r="I460" s="4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19"/>
      <c r="D461" s="219"/>
      <c r="E461" s="2"/>
      <c r="F461" s="2"/>
      <c r="G461" s="4"/>
      <c r="H461" s="5"/>
      <c r="I461" s="4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19"/>
      <c r="D462" s="219"/>
      <c r="E462" s="2"/>
      <c r="F462" s="2"/>
      <c r="G462" s="4"/>
      <c r="H462" s="5"/>
      <c r="I462" s="4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19"/>
      <c r="D463" s="219"/>
      <c r="E463" s="2"/>
      <c r="F463" s="2"/>
      <c r="G463" s="4"/>
      <c r="H463" s="5"/>
      <c r="I463" s="4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19"/>
      <c r="D464" s="219"/>
      <c r="E464" s="2"/>
      <c r="F464" s="2"/>
      <c r="G464" s="4"/>
      <c r="H464" s="5"/>
      <c r="I464" s="4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19"/>
      <c r="D465" s="219"/>
      <c r="E465" s="2"/>
      <c r="F465" s="2"/>
      <c r="G465" s="4"/>
      <c r="H465" s="5"/>
      <c r="I465" s="4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19"/>
      <c r="D466" s="219"/>
      <c r="E466" s="2"/>
      <c r="F466" s="2"/>
      <c r="G466" s="4"/>
      <c r="H466" s="5"/>
      <c r="I466" s="4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19"/>
      <c r="D467" s="219"/>
      <c r="E467" s="2"/>
      <c r="F467" s="2"/>
      <c r="G467" s="4"/>
      <c r="H467" s="5"/>
      <c r="I467" s="4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19"/>
      <c r="D468" s="219"/>
      <c r="E468" s="2"/>
      <c r="F468" s="2"/>
      <c r="G468" s="4"/>
      <c r="H468" s="5"/>
      <c r="I468" s="4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19"/>
      <c r="D469" s="219"/>
      <c r="E469" s="2"/>
      <c r="F469" s="2"/>
      <c r="G469" s="4"/>
      <c r="H469" s="5"/>
      <c r="I469" s="4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19"/>
      <c r="D470" s="219"/>
      <c r="E470" s="2"/>
      <c r="F470" s="2"/>
      <c r="G470" s="4"/>
      <c r="H470" s="5"/>
      <c r="I470" s="4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19"/>
      <c r="D471" s="219"/>
      <c r="E471" s="2"/>
      <c r="F471" s="2"/>
      <c r="G471" s="4"/>
      <c r="H471" s="5"/>
      <c r="I471" s="4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19"/>
      <c r="D472" s="219"/>
      <c r="E472" s="2"/>
      <c r="F472" s="2"/>
      <c r="G472" s="4"/>
      <c r="H472" s="5"/>
      <c r="I472" s="4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19"/>
      <c r="D473" s="219"/>
      <c r="E473" s="2"/>
      <c r="F473" s="2"/>
      <c r="G473" s="4"/>
      <c r="H473" s="5"/>
      <c r="I473" s="4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19"/>
      <c r="D474" s="219"/>
      <c r="E474" s="2"/>
      <c r="F474" s="2"/>
      <c r="G474" s="4"/>
      <c r="H474" s="5"/>
      <c r="I474" s="4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19"/>
      <c r="D475" s="219"/>
      <c r="E475" s="2"/>
      <c r="F475" s="2"/>
      <c r="G475" s="4"/>
      <c r="H475" s="5"/>
      <c r="I475" s="4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19"/>
      <c r="D476" s="219"/>
      <c r="E476" s="2"/>
      <c r="F476" s="2"/>
      <c r="G476" s="4"/>
      <c r="H476" s="5"/>
      <c r="I476" s="4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19"/>
      <c r="D477" s="219"/>
      <c r="E477" s="2"/>
      <c r="F477" s="2"/>
      <c r="G477" s="4"/>
      <c r="H477" s="5"/>
      <c r="I477" s="4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19"/>
      <c r="D478" s="219"/>
      <c r="E478" s="2"/>
      <c r="F478" s="2"/>
      <c r="G478" s="4"/>
      <c r="H478" s="5"/>
      <c r="I478" s="4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19"/>
      <c r="D479" s="219"/>
      <c r="E479" s="2"/>
      <c r="F479" s="2"/>
      <c r="G479" s="4"/>
      <c r="H479" s="5"/>
      <c r="I479" s="4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19"/>
      <c r="D480" s="219"/>
      <c r="E480" s="2"/>
      <c r="F480" s="2"/>
      <c r="G480" s="4"/>
      <c r="H480" s="5"/>
      <c r="I480" s="4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19"/>
      <c r="D481" s="219"/>
      <c r="E481" s="2"/>
      <c r="F481" s="2"/>
      <c r="G481" s="4"/>
      <c r="H481" s="5"/>
      <c r="I481" s="4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19"/>
      <c r="D482" s="219"/>
      <c r="E482" s="2"/>
      <c r="F482" s="2"/>
      <c r="G482" s="4"/>
      <c r="H482" s="5"/>
      <c r="I482" s="4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19"/>
      <c r="D483" s="219"/>
      <c r="E483" s="2"/>
      <c r="F483" s="2"/>
      <c r="G483" s="4"/>
      <c r="H483" s="5"/>
      <c r="I483" s="4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19"/>
      <c r="D484" s="219"/>
      <c r="E484" s="2"/>
      <c r="F484" s="2"/>
      <c r="G484" s="4"/>
      <c r="H484" s="5"/>
      <c r="I484" s="4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19"/>
      <c r="D485" s="219"/>
      <c r="E485" s="2"/>
      <c r="F485" s="2"/>
      <c r="G485" s="4"/>
      <c r="H485" s="5"/>
      <c r="I485" s="4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19"/>
      <c r="D486" s="219"/>
      <c r="E486" s="2"/>
      <c r="F486" s="2"/>
      <c r="G486" s="4"/>
      <c r="H486" s="5"/>
      <c r="I486" s="4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19"/>
      <c r="D487" s="219"/>
      <c r="E487" s="2"/>
      <c r="F487" s="2"/>
      <c r="G487" s="4"/>
      <c r="H487" s="5"/>
      <c r="I487" s="4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19"/>
      <c r="D488" s="219"/>
      <c r="E488" s="2"/>
      <c r="F488" s="2"/>
      <c r="G488" s="4"/>
      <c r="H488" s="5"/>
      <c r="I488" s="4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19"/>
      <c r="D489" s="219"/>
      <c r="E489" s="2"/>
      <c r="F489" s="2"/>
      <c r="G489" s="4"/>
      <c r="H489" s="5"/>
      <c r="I489" s="4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19"/>
      <c r="D490" s="219"/>
      <c r="E490" s="2"/>
      <c r="F490" s="2"/>
      <c r="G490" s="4"/>
      <c r="H490" s="5"/>
      <c r="I490" s="4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19"/>
      <c r="D491" s="219"/>
      <c r="E491" s="2"/>
      <c r="F491" s="2"/>
      <c r="G491" s="4"/>
      <c r="H491" s="5"/>
      <c r="I491" s="4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19"/>
      <c r="D492" s="219"/>
      <c r="E492" s="2"/>
      <c r="F492" s="2"/>
      <c r="G492" s="4"/>
      <c r="H492" s="5"/>
      <c r="I492" s="4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19"/>
      <c r="D493" s="219"/>
      <c r="E493" s="2"/>
      <c r="F493" s="2"/>
      <c r="G493" s="4"/>
      <c r="H493" s="5"/>
      <c r="I493" s="4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19"/>
      <c r="D494" s="219"/>
      <c r="E494" s="2"/>
      <c r="F494" s="2"/>
      <c r="G494" s="4"/>
      <c r="H494" s="5"/>
      <c r="I494" s="4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19"/>
      <c r="D495" s="219"/>
      <c r="E495" s="2"/>
      <c r="F495" s="2"/>
      <c r="G495" s="4"/>
      <c r="H495" s="5"/>
      <c r="I495" s="4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19"/>
      <c r="D496" s="219"/>
      <c r="E496" s="2"/>
      <c r="F496" s="2"/>
      <c r="G496" s="4"/>
      <c r="H496" s="5"/>
      <c r="I496" s="4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19"/>
      <c r="D497" s="219"/>
      <c r="E497" s="2"/>
      <c r="F497" s="2"/>
      <c r="G497" s="4"/>
      <c r="H497" s="5"/>
      <c r="I497" s="4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19"/>
      <c r="D498" s="219"/>
      <c r="E498" s="2"/>
      <c r="F498" s="2"/>
      <c r="G498" s="4"/>
      <c r="H498" s="5"/>
      <c r="I498" s="4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19"/>
      <c r="D499" s="219"/>
      <c r="E499" s="2"/>
      <c r="F499" s="2"/>
      <c r="G499" s="4"/>
      <c r="H499" s="5"/>
      <c r="I499" s="4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19"/>
      <c r="D500" s="219"/>
      <c r="E500" s="2"/>
      <c r="F500" s="2"/>
      <c r="G500" s="4"/>
      <c r="H500" s="5"/>
      <c r="I500" s="4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19"/>
      <c r="D501" s="219"/>
      <c r="E501" s="2"/>
      <c r="F501" s="2"/>
      <c r="G501" s="4"/>
      <c r="H501" s="5"/>
      <c r="I501" s="4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19"/>
      <c r="D502" s="219"/>
      <c r="E502" s="2"/>
      <c r="F502" s="2"/>
      <c r="G502" s="4"/>
      <c r="H502" s="5"/>
      <c r="I502" s="4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19"/>
      <c r="D503" s="219"/>
      <c r="E503" s="2"/>
      <c r="F503" s="2"/>
      <c r="G503" s="4"/>
      <c r="H503" s="5"/>
      <c r="I503" s="4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19"/>
      <c r="D504" s="219"/>
      <c r="E504" s="2"/>
      <c r="F504" s="2"/>
      <c r="G504" s="4"/>
      <c r="H504" s="5"/>
      <c r="I504" s="4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19"/>
      <c r="D505" s="219"/>
      <c r="E505" s="2"/>
      <c r="F505" s="2"/>
      <c r="G505" s="4"/>
      <c r="H505" s="5"/>
      <c r="I505" s="4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19"/>
      <c r="D506" s="219"/>
      <c r="E506" s="2"/>
      <c r="F506" s="2"/>
      <c r="G506" s="4"/>
      <c r="H506" s="5"/>
      <c r="I506" s="4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19"/>
      <c r="D507" s="219"/>
      <c r="E507" s="2"/>
      <c r="F507" s="2"/>
      <c r="G507" s="4"/>
      <c r="H507" s="5"/>
      <c r="I507" s="4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19"/>
      <c r="D508" s="219"/>
      <c r="E508" s="2"/>
      <c r="F508" s="2"/>
      <c r="G508" s="4"/>
      <c r="H508" s="5"/>
      <c r="I508" s="4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19"/>
      <c r="D509" s="219"/>
      <c r="E509" s="2"/>
      <c r="F509" s="2"/>
      <c r="G509" s="4"/>
      <c r="H509" s="5"/>
      <c r="I509" s="4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19"/>
      <c r="D510" s="219"/>
      <c r="E510" s="2"/>
      <c r="F510" s="2"/>
      <c r="G510" s="4"/>
      <c r="H510" s="5"/>
      <c r="I510" s="4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19"/>
      <c r="D511" s="219"/>
      <c r="E511" s="2"/>
      <c r="F511" s="2"/>
      <c r="G511" s="4"/>
      <c r="H511" s="5"/>
      <c r="I511" s="4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19"/>
      <c r="D512" s="219"/>
      <c r="E512" s="2"/>
      <c r="F512" s="2"/>
      <c r="G512" s="4"/>
      <c r="H512" s="5"/>
      <c r="I512" s="4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19"/>
      <c r="D513" s="219"/>
      <c r="E513" s="2"/>
      <c r="F513" s="2"/>
      <c r="G513" s="4"/>
      <c r="H513" s="5"/>
      <c r="I513" s="4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19"/>
      <c r="D514" s="219"/>
      <c r="E514" s="2"/>
      <c r="F514" s="2"/>
      <c r="G514" s="4"/>
      <c r="H514" s="5"/>
      <c r="I514" s="4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19"/>
      <c r="D515" s="219"/>
      <c r="E515" s="2"/>
      <c r="F515" s="2"/>
      <c r="G515" s="4"/>
      <c r="H515" s="5"/>
      <c r="I515" s="4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19"/>
      <c r="D516" s="219"/>
      <c r="E516" s="2"/>
      <c r="F516" s="2"/>
      <c r="G516" s="4"/>
      <c r="H516" s="5"/>
      <c r="I516" s="4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19"/>
      <c r="D517" s="219"/>
      <c r="E517" s="2"/>
      <c r="F517" s="2"/>
      <c r="G517" s="4"/>
      <c r="H517" s="5"/>
      <c r="I517" s="4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19"/>
      <c r="D518" s="219"/>
      <c r="E518" s="2"/>
      <c r="F518" s="2"/>
      <c r="G518" s="4"/>
      <c r="H518" s="5"/>
      <c r="I518" s="4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19"/>
      <c r="D519" s="219"/>
      <c r="E519" s="2"/>
      <c r="F519" s="2"/>
      <c r="G519" s="4"/>
      <c r="H519" s="5"/>
      <c r="I519" s="4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19"/>
      <c r="D520" s="219"/>
      <c r="E520" s="2"/>
      <c r="F520" s="2"/>
      <c r="G520" s="4"/>
      <c r="H520" s="5"/>
      <c r="I520" s="4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19"/>
      <c r="D521" s="219"/>
      <c r="E521" s="2"/>
      <c r="F521" s="2"/>
      <c r="G521" s="4"/>
      <c r="H521" s="5"/>
      <c r="I521" s="4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19"/>
      <c r="D522" s="219"/>
      <c r="E522" s="2"/>
      <c r="F522" s="2"/>
      <c r="G522" s="4"/>
      <c r="H522" s="5"/>
      <c r="I522" s="4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19"/>
      <c r="D523" s="219"/>
      <c r="E523" s="2"/>
      <c r="F523" s="2"/>
      <c r="G523" s="4"/>
      <c r="H523" s="5"/>
      <c r="I523" s="4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19"/>
      <c r="D524" s="219"/>
      <c r="E524" s="2"/>
      <c r="F524" s="2"/>
      <c r="G524" s="4"/>
      <c r="H524" s="5"/>
      <c r="I524" s="4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19"/>
      <c r="D525" s="219"/>
      <c r="E525" s="2"/>
      <c r="F525" s="2"/>
      <c r="G525" s="4"/>
      <c r="H525" s="5"/>
      <c r="I525" s="4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19"/>
      <c r="D526" s="219"/>
      <c r="E526" s="2"/>
      <c r="F526" s="2"/>
      <c r="G526" s="4"/>
      <c r="H526" s="5"/>
      <c r="I526" s="4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19"/>
      <c r="D527" s="219"/>
      <c r="E527" s="2"/>
      <c r="F527" s="2"/>
      <c r="G527" s="4"/>
      <c r="H527" s="5"/>
      <c r="I527" s="4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19"/>
      <c r="D528" s="219"/>
      <c r="E528" s="2"/>
      <c r="F528" s="2"/>
      <c r="G528" s="4"/>
      <c r="H528" s="5"/>
      <c r="I528" s="4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19"/>
      <c r="D529" s="219"/>
      <c r="E529" s="2"/>
      <c r="F529" s="2"/>
      <c r="G529" s="4"/>
      <c r="H529" s="5"/>
      <c r="I529" s="4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19"/>
      <c r="D530" s="219"/>
      <c r="E530" s="2"/>
      <c r="F530" s="2"/>
      <c r="G530" s="4"/>
      <c r="H530" s="5"/>
      <c r="I530" s="4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19"/>
      <c r="D531" s="219"/>
      <c r="E531" s="2"/>
      <c r="F531" s="2"/>
      <c r="G531" s="4"/>
      <c r="H531" s="5"/>
      <c r="I531" s="4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19"/>
      <c r="D532" s="219"/>
      <c r="E532" s="2"/>
      <c r="F532" s="2"/>
      <c r="G532" s="4"/>
      <c r="H532" s="5"/>
      <c r="I532" s="4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19"/>
      <c r="D533" s="219"/>
      <c r="E533" s="2"/>
      <c r="F533" s="2"/>
      <c r="G533" s="4"/>
      <c r="H533" s="5"/>
      <c r="I533" s="4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19"/>
      <c r="D534" s="219"/>
      <c r="E534" s="2"/>
      <c r="F534" s="2"/>
      <c r="G534" s="4"/>
      <c r="H534" s="5"/>
      <c r="I534" s="4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19"/>
      <c r="D535" s="219"/>
      <c r="E535" s="2"/>
      <c r="F535" s="2"/>
      <c r="G535" s="4"/>
      <c r="H535" s="5"/>
      <c r="I535" s="4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19"/>
      <c r="D536" s="219"/>
      <c r="E536" s="2"/>
      <c r="F536" s="2"/>
      <c r="G536" s="4"/>
      <c r="H536" s="5"/>
      <c r="I536" s="4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19"/>
      <c r="D537" s="219"/>
      <c r="E537" s="2"/>
      <c r="F537" s="2"/>
      <c r="G537" s="4"/>
      <c r="H537" s="5"/>
      <c r="I537" s="4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19"/>
      <c r="D538" s="219"/>
      <c r="E538" s="2"/>
      <c r="F538" s="2"/>
      <c r="G538" s="4"/>
      <c r="H538" s="5"/>
      <c r="I538" s="4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19"/>
      <c r="D539" s="219"/>
      <c r="E539" s="2"/>
      <c r="F539" s="2"/>
      <c r="G539" s="4"/>
      <c r="H539" s="5"/>
      <c r="I539" s="4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19"/>
      <c r="D540" s="219"/>
      <c r="E540" s="2"/>
      <c r="F540" s="2"/>
      <c r="G540" s="4"/>
      <c r="H540" s="5"/>
      <c r="I540" s="4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19"/>
      <c r="D541" s="219"/>
      <c r="E541" s="2"/>
      <c r="F541" s="2"/>
      <c r="G541" s="4"/>
      <c r="H541" s="5"/>
      <c r="I541" s="4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19"/>
      <c r="D542" s="219"/>
      <c r="E542" s="2"/>
      <c r="F542" s="2"/>
      <c r="G542" s="4"/>
      <c r="H542" s="5"/>
      <c r="I542" s="4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19"/>
      <c r="D543" s="219"/>
      <c r="E543" s="2"/>
      <c r="F543" s="2"/>
      <c r="G543" s="4"/>
      <c r="H543" s="5"/>
      <c r="I543" s="4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19"/>
      <c r="D544" s="219"/>
      <c r="E544" s="2"/>
      <c r="F544" s="2"/>
      <c r="G544" s="4"/>
      <c r="H544" s="5"/>
      <c r="I544" s="4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19"/>
      <c r="D545" s="219"/>
      <c r="E545" s="2"/>
      <c r="F545" s="2"/>
      <c r="G545" s="4"/>
      <c r="H545" s="5"/>
      <c r="I545" s="4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19"/>
      <c r="D546" s="219"/>
      <c r="E546" s="2"/>
      <c r="F546" s="2"/>
      <c r="G546" s="4"/>
      <c r="H546" s="5"/>
      <c r="I546" s="4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19"/>
      <c r="D547" s="219"/>
      <c r="E547" s="2"/>
      <c r="F547" s="2"/>
      <c r="G547" s="4"/>
      <c r="H547" s="5"/>
      <c r="I547" s="4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19"/>
      <c r="D548" s="219"/>
      <c r="E548" s="2"/>
      <c r="F548" s="2"/>
      <c r="G548" s="4"/>
      <c r="H548" s="5"/>
      <c r="I548" s="4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19"/>
      <c r="D549" s="219"/>
      <c r="E549" s="2"/>
      <c r="F549" s="2"/>
      <c r="G549" s="4"/>
      <c r="H549" s="5"/>
      <c r="I549" s="4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19"/>
      <c r="D550" s="219"/>
      <c r="E550" s="2"/>
      <c r="F550" s="2"/>
      <c r="G550" s="4"/>
      <c r="H550" s="5"/>
      <c r="I550" s="4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19"/>
      <c r="D551" s="219"/>
      <c r="E551" s="2"/>
      <c r="F551" s="2"/>
      <c r="G551" s="4"/>
      <c r="H551" s="5"/>
      <c r="I551" s="4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19"/>
      <c r="D552" s="219"/>
      <c r="E552" s="2"/>
      <c r="F552" s="2"/>
      <c r="G552" s="4"/>
      <c r="H552" s="5"/>
      <c r="I552" s="4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19"/>
      <c r="D553" s="219"/>
      <c r="E553" s="2"/>
      <c r="F553" s="2"/>
      <c r="G553" s="4"/>
      <c r="H553" s="5"/>
      <c r="I553" s="4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19"/>
      <c r="D554" s="219"/>
      <c r="E554" s="2"/>
      <c r="F554" s="2"/>
      <c r="G554" s="4"/>
      <c r="H554" s="5"/>
      <c r="I554" s="4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19"/>
      <c r="D555" s="219"/>
      <c r="E555" s="2"/>
      <c r="F555" s="2"/>
      <c r="G555" s="4"/>
      <c r="H555" s="5"/>
      <c r="I555" s="4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19"/>
      <c r="D556" s="219"/>
      <c r="E556" s="2"/>
      <c r="F556" s="2"/>
      <c r="G556" s="4"/>
      <c r="H556" s="5"/>
      <c r="I556" s="4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19"/>
      <c r="D557" s="219"/>
      <c r="E557" s="2"/>
      <c r="F557" s="2"/>
      <c r="G557" s="4"/>
      <c r="H557" s="5"/>
      <c r="I557" s="4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19"/>
      <c r="D558" s="219"/>
      <c r="E558" s="2"/>
      <c r="F558" s="2"/>
      <c r="G558" s="4"/>
      <c r="H558" s="5"/>
      <c r="I558" s="4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19"/>
      <c r="D559" s="219"/>
      <c r="E559" s="2"/>
      <c r="F559" s="2"/>
      <c r="G559" s="4"/>
      <c r="H559" s="5"/>
      <c r="I559" s="4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19"/>
      <c r="D560" s="219"/>
      <c r="E560" s="2"/>
      <c r="F560" s="2"/>
      <c r="G560" s="4"/>
      <c r="H560" s="5"/>
      <c r="I560" s="4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19"/>
      <c r="D561" s="219"/>
      <c r="E561" s="2"/>
      <c r="F561" s="2"/>
      <c r="G561" s="4"/>
      <c r="H561" s="5"/>
      <c r="I561" s="4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19"/>
      <c r="D562" s="219"/>
      <c r="E562" s="2"/>
      <c r="F562" s="2"/>
      <c r="G562" s="4"/>
      <c r="H562" s="5"/>
      <c r="I562" s="4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19"/>
      <c r="D563" s="219"/>
      <c r="E563" s="2"/>
      <c r="F563" s="2"/>
      <c r="G563" s="4"/>
      <c r="H563" s="5"/>
      <c r="I563" s="4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19"/>
      <c r="D564" s="219"/>
      <c r="E564" s="2"/>
      <c r="F564" s="2"/>
      <c r="G564" s="4"/>
      <c r="H564" s="5"/>
      <c r="I564" s="4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19"/>
      <c r="D565" s="219"/>
      <c r="E565" s="2"/>
      <c r="F565" s="2"/>
      <c r="G565" s="4"/>
      <c r="H565" s="5"/>
      <c r="I565" s="4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19"/>
      <c r="D566" s="219"/>
      <c r="E566" s="2"/>
      <c r="F566" s="2"/>
      <c r="G566" s="4"/>
      <c r="H566" s="5"/>
      <c r="I566" s="4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19"/>
      <c r="D567" s="219"/>
      <c r="E567" s="2"/>
      <c r="F567" s="2"/>
      <c r="G567" s="4"/>
      <c r="H567" s="5"/>
      <c r="I567" s="4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19"/>
      <c r="D568" s="219"/>
      <c r="E568" s="2"/>
      <c r="F568" s="2"/>
      <c r="G568" s="4"/>
      <c r="H568" s="5"/>
      <c r="I568" s="4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19"/>
      <c r="D569" s="219"/>
      <c r="E569" s="2"/>
      <c r="F569" s="2"/>
      <c r="G569" s="4"/>
      <c r="H569" s="5"/>
      <c r="I569" s="4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19"/>
      <c r="D570" s="219"/>
      <c r="E570" s="2"/>
      <c r="F570" s="2"/>
      <c r="G570" s="4"/>
      <c r="H570" s="5"/>
      <c r="I570" s="4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19"/>
      <c r="D571" s="219"/>
      <c r="E571" s="2"/>
      <c r="F571" s="2"/>
      <c r="G571" s="4"/>
      <c r="H571" s="5"/>
      <c r="I571" s="4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19"/>
      <c r="D572" s="219"/>
      <c r="E572" s="2"/>
      <c r="F572" s="2"/>
      <c r="G572" s="4"/>
      <c r="H572" s="5"/>
      <c r="I572" s="4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19"/>
      <c r="D573" s="219"/>
      <c r="E573" s="2"/>
      <c r="F573" s="2"/>
      <c r="G573" s="4"/>
      <c r="H573" s="5"/>
      <c r="I573" s="4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19"/>
      <c r="D574" s="219"/>
      <c r="E574" s="2"/>
      <c r="F574" s="2"/>
      <c r="G574" s="4"/>
      <c r="H574" s="5"/>
      <c r="I574" s="4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19"/>
      <c r="D575" s="219"/>
      <c r="E575" s="2"/>
      <c r="F575" s="2"/>
      <c r="G575" s="4"/>
      <c r="H575" s="5"/>
      <c r="I575" s="4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19"/>
      <c r="D576" s="219"/>
      <c r="E576" s="2"/>
      <c r="F576" s="2"/>
      <c r="G576" s="4"/>
      <c r="H576" s="5"/>
      <c r="I576" s="4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19"/>
      <c r="D577" s="219"/>
      <c r="E577" s="2"/>
      <c r="F577" s="2"/>
      <c r="G577" s="4"/>
      <c r="H577" s="5"/>
      <c r="I577" s="4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19"/>
      <c r="D578" s="219"/>
      <c r="E578" s="2"/>
      <c r="F578" s="2"/>
      <c r="G578" s="4"/>
      <c r="H578" s="5"/>
      <c r="I578" s="4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19"/>
      <c r="D579" s="219"/>
      <c r="E579" s="2"/>
      <c r="F579" s="2"/>
      <c r="G579" s="4"/>
      <c r="H579" s="5"/>
      <c r="I579" s="4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19"/>
      <c r="D580" s="219"/>
      <c r="E580" s="2"/>
      <c r="F580" s="2"/>
      <c r="G580" s="4"/>
      <c r="H580" s="5"/>
      <c r="I580" s="4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19"/>
      <c r="D581" s="219"/>
      <c r="E581" s="2"/>
      <c r="F581" s="2"/>
      <c r="G581" s="4"/>
      <c r="H581" s="5"/>
      <c r="I581" s="4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19"/>
      <c r="D582" s="219"/>
      <c r="E582" s="2"/>
      <c r="F582" s="2"/>
      <c r="G582" s="4"/>
      <c r="H582" s="5"/>
      <c r="I582" s="4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19"/>
      <c r="D583" s="219"/>
      <c r="E583" s="2"/>
      <c r="F583" s="2"/>
      <c r="G583" s="4"/>
      <c r="H583" s="5"/>
      <c r="I583" s="4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19"/>
      <c r="D584" s="219"/>
      <c r="E584" s="2"/>
      <c r="F584" s="2"/>
      <c r="G584" s="4"/>
      <c r="H584" s="5"/>
      <c r="I584" s="4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19"/>
      <c r="D585" s="219"/>
      <c r="E585" s="2"/>
      <c r="F585" s="2"/>
      <c r="G585" s="4"/>
      <c r="H585" s="5"/>
      <c r="I585" s="4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19"/>
      <c r="D586" s="219"/>
      <c r="E586" s="2"/>
      <c r="F586" s="2"/>
      <c r="G586" s="4"/>
      <c r="H586" s="5"/>
      <c r="I586" s="4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19"/>
      <c r="D587" s="219"/>
      <c r="E587" s="2"/>
      <c r="F587" s="2"/>
      <c r="G587" s="4"/>
      <c r="H587" s="5"/>
      <c r="I587" s="4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19"/>
      <c r="D588" s="219"/>
      <c r="E588" s="2"/>
      <c r="F588" s="2"/>
      <c r="G588" s="4"/>
      <c r="H588" s="5"/>
      <c r="I588" s="4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19"/>
      <c r="D589" s="219"/>
      <c r="E589" s="2"/>
      <c r="F589" s="2"/>
      <c r="G589" s="4"/>
      <c r="H589" s="5"/>
      <c r="I589" s="4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19"/>
      <c r="D590" s="219"/>
      <c r="E590" s="2"/>
      <c r="F590" s="2"/>
      <c r="G590" s="4"/>
      <c r="H590" s="5"/>
      <c r="I590" s="4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19"/>
      <c r="D591" s="219"/>
      <c r="E591" s="2"/>
      <c r="F591" s="2"/>
      <c r="G591" s="4"/>
      <c r="H591" s="5"/>
      <c r="I591" s="4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19"/>
      <c r="D592" s="219"/>
      <c r="E592" s="2"/>
      <c r="F592" s="2"/>
      <c r="G592" s="4"/>
      <c r="H592" s="5"/>
      <c r="I592" s="4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19"/>
      <c r="D593" s="219"/>
      <c r="E593" s="2"/>
      <c r="F593" s="2"/>
      <c r="G593" s="4"/>
      <c r="H593" s="5"/>
      <c r="I593" s="4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19"/>
      <c r="D594" s="219"/>
      <c r="E594" s="2"/>
      <c r="F594" s="2"/>
      <c r="G594" s="4"/>
      <c r="H594" s="5"/>
      <c r="I594" s="4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19"/>
      <c r="D595" s="219"/>
      <c r="E595" s="2"/>
      <c r="F595" s="2"/>
      <c r="G595" s="4"/>
      <c r="H595" s="5"/>
      <c r="I595" s="4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19"/>
      <c r="D596" s="219"/>
      <c r="E596" s="2"/>
      <c r="F596" s="2"/>
      <c r="G596" s="4"/>
      <c r="H596" s="5"/>
      <c r="I596" s="4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19"/>
      <c r="D597" s="219"/>
      <c r="E597" s="2"/>
      <c r="F597" s="2"/>
      <c r="G597" s="4"/>
      <c r="H597" s="5"/>
      <c r="I597" s="4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19"/>
      <c r="D598" s="219"/>
      <c r="E598" s="2"/>
      <c r="F598" s="2"/>
      <c r="G598" s="4"/>
      <c r="H598" s="5"/>
      <c r="I598" s="4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19"/>
      <c r="D599" s="219"/>
      <c r="E599" s="2"/>
      <c r="F599" s="2"/>
      <c r="G599" s="4"/>
      <c r="H599" s="5"/>
      <c r="I599" s="4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19"/>
      <c r="D600" s="219"/>
      <c r="E600" s="2"/>
      <c r="F600" s="2"/>
      <c r="G600" s="4"/>
      <c r="H600" s="5"/>
      <c r="I600" s="4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19"/>
      <c r="D601" s="219"/>
      <c r="E601" s="2"/>
      <c r="F601" s="2"/>
      <c r="G601" s="4"/>
      <c r="H601" s="5"/>
      <c r="I601" s="4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19"/>
      <c r="D602" s="219"/>
      <c r="E602" s="2"/>
      <c r="F602" s="2"/>
      <c r="G602" s="4"/>
      <c r="H602" s="5"/>
      <c r="I602" s="4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19"/>
      <c r="D603" s="219"/>
      <c r="E603" s="2"/>
      <c r="F603" s="2"/>
      <c r="G603" s="4"/>
      <c r="H603" s="5"/>
      <c r="I603" s="4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19"/>
      <c r="D604" s="219"/>
      <c r="E604" s="2"/>
      <c r="F604" s="2"/>
      <c r="G604" s="4"/>
      <c r="H604" s="5"/>
      <c r="I604" s="4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19"/>
      <c r="D605" s="219"/>
      <c r="E605" s="2"/>
      <c r="F605" s="2"/>
      <c r="G605" s="4"/>
      <c r="H605" s="5"/>
      <c r="I605" s="4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19"/>
      <c r="D606" s="219"/>
      <c r="E606" s="2"/>
      <c r="F606" s="2"/>
      <c r="G606" s="4"/>
      <c r="H606" s="5"/>
      <c r="I606" s="4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19"/>
      <c r="D607" s="219"/>
      <c r="E607" s="2"/>
      <c r="F607" s="2"/>
      <c r="G607" s="4"/>
      <c r="H607" s="5"/>
      <c r="I607" s="4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19"/>
      <c r="D608" s="219"/>
      <c r="E608" s="2"/>
      <c r="F608" s="2"/>
      <c r="G608" s="4"/>
      <c r="H608" s="5"/>
      <c r="I608" s="4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19"/>
      <c r="D609" s="219"/>
      <c r="E609" s="2"/>
      <c r="F609" s="2"/>
      <c r="G609" s="4"/>
      <c r="H609" s="5"/>
      <c r="I609" s="4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19"/>
      <c r="D610" s="219"/>
      <c r="E610" s="2"/>
      <c r="F610" s="2"/>
      <c r="G610" s="4"/>
      <c r="H610" s="5"/>
      <c r="I610" s="4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19"/>
      <c r="D611" s="219"/>
      <c r="E611" s="2"/>
      <c r="F611" s="2"/>
      <c r="G611" s="4"/>
      <c r="H611" s="5"/>
      <c r="I611" s="4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19"/>
      <c r="D612" s="219"/>
      <c r="E612" s="2"/>
      <c r="F612" s="2"/>
      <c r="G612" s="4"/>
      <c r="H612" s="5"/>
      <c r="I612" s="4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19"/>
      <c r="D613" s="219"/>
      <c r="E613" s="2"/>
      <c r="F613" s="2"/>
      <c r="G613" s="4"/>
      <c r="H613" s="5"/>
      <c r="I613" s="4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19"/>
      <c r="D614" s="219"/>
      <c r="E614" s="2"/>
      <c r="F614" s="2"/>
      <c r="G614" s="4"/>
      <c r="H614" s="5"/>
      <c r="I614" s="4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19"/>
      <c r="D615" s="219"/>
      <c r="E615" s="2"/>
      <c r="F615" s="2"/>
      <c r="G615" s="4"/>
      <c r="H615" s="5"/>
      <c r="I615" s="4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19"/>
      <c r="D616" s="219"/>
      <c r="E616" s="2"/>
      <c r="F616" s="2"/>
      <c r="G616" s="4"/>
      <c r="H616" s="5"/>
      <c r="I616" s="4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19"/>
      <c r="D617" s="219"/>
      <c r="E617" s="2"/>
      <c r="F617" s="2"/>
      <c r="G617" s="4"/>
      <c r="H617" s="5"/>
      <c r="I617" s="4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19"/>
      <c r="D618" s="219"/>
      <c r="E618" s="2"/>
      <c r="F618" s="2"/>
      <c r="G618" s="4"/>
      <c r="H618" s="5"/>
      <c r="I618" s="4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19"/>
      <c r="D619" s="219"/>
      <c r="E619" s="2"/>
      <c r="F619" s="2"/>
      <c r="G619" s="4"/>
      <c r="H619" s="5"/>
      <c r="I619" s="4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19"/>
      <c r="D620" s="219"/>
      <c r="E620" s="2"/>
      <c r="F620" s="2"/>
      <c r="G620" s="4"/>
      <c r="H620" s="5"/>
      <c r="I620" s="4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19"/>
      <c r="D621" s="219"/>
      <c r="E621" s="2"/>
      <c r="F621" s="2"/>
      <c r="G621" s="4"/>
      <c r="H621" s="5"/>
      <c r="I621" s="4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19"/>
      <c r="D622" s="219"/>
      <c r="E622" s="2"/>
      <c r="F622" s="2"/>
      <c r="G622" s="4"/>
      <c r="H622" s="5"/>
      <c r="I622" s="4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19"/>
      <c r="D623" s="219"/>
      <c r="E623" s="2"/>
      <c r="F623" s="2"/>
      <c r="G623" s="4"/>
      <c r="H623" s="5"/>
      <c r="I623" s="4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19"/>
      <c r="D624" s="219"/>
      <c r="E624" s="2"/>
      <c r="F624" s="2"/>
      <c r="G624" s="4"/>
      <c r="H624" s="5"/>
      <c r="I624" s="4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19"/>
      <c r="D625" s="219"/>
      <c r="E625" s="2"/>
      <c r="F625" s="2"/>
      <c r="G625" s="4"/>
      <c r="H625" s="5"/>
      <c r="I625" s="4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19"/>
      <c r="D626" s="219"/>
      <c r="E626" s="2"/>
      <c r="F626" s="2"/>
      <c r="G626" s="4"/>
      <c r="H626" s="5"/>
      <c r="I626" s="4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19"/>
      <c r="D627" s="219"/>
      <c r="E627" s="2"/>
      <c r="F627" s="2"/>
      <c r="G627" s="4"/>
      <c r="H627" s="5"/>
      <c r="I627" s="4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19"/>
      <c r="D628" s="219"/>
      <c r="E628" s="2"/>
      <c r="F628" s="2"/>
      <c r="G628" s="4"/>
      <c r="H628" s="5"/>
      <c r="I628" s="4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19"/>
      <c r="D629" s="219"/>
      <c r="E629" s="2"/>
      <c r="F629" s="2"/>
      <c r="G629" s="4"/>
      <c r="H629" s="5"/>
      <c r="I629" s="4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19"/>
      <c r="D630" s="219"/>
      <c r="E630" s="2"/>
      <c r="F630" s="2"/>
      <c r="G630" s="4"/>
      <c r="H630" s="5"/>
      <c r="I630" s="4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19"/>
      <c r="D631" s="219"/>
      <c r="E631" s="2"/>
      <c r="F631" s="2"/>
      <c r="G631" s="4"/>
      <c r="H631" s="5"/>
      <c r="I631" s="4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19"/>
      <c r="D632" s="219"/>
      <c r="E632" s="2"/>
      <c r="F632" s="2"/>
      <c r="G632" s="4"/>
      <c r="H632" s="5"/>
      <c r="I632" s="4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19"/>
      <c r="D633" s="219"/>
      <c r="E633" s="2"/>
      <c r="F633" s="2"/>
      <c r="G633" s="4"/>
      <c r="H633" s="5"/>
      <c r="I633" s="4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19"/>
      <c r="D634" s="219"/>
      <c r="E634" s="2"/>
      <c r="F634" s="2"/>
      <c r="G634" s="4"/>
      <c r="H634" s="5"/>
      <c r="I634" s="4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19"/>
      <c r="D635" s="219"/>
      <c r="E635" s="2"/>
      <c r="F635" s="2"/>
      <c r="G635" s="4"/>
      <c r="H635" s="5"/>
      <c r="I635" s="4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19"/>
      <c r="D636" s="219"/>
      <c r="E636" s="2"/>
      <c r="F636" s="2"/>
      <c r="G636" s="4"/>
      <c r="H636" s="5"/>
      <c r="I636" s="4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19"/>
      <c r="D637" s="219"/>
      <c r="E637" s="2"/>
      <c r="F637" s="2"/>
      <c r="G637" s="4"/>
      <c r="H637" s="5"/>
      <c r="I637" s="4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19"/>
      <c r="D638" s="219"/>
      <c r="E638" s="2"/>
      <c r="F638" s="2"/>
      <c r="G638" s="4"/>
      <c r="H638" s="5"/>
      <c r="I638" s="4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19"/>
      <c r="D639" s="219"/>
      <c r="E639" s="2"/>
      <c r="F639" s="2"/>
      <c r="G639" s="4"/>
      <c r="H639" s="5"/>
      <c r="I639" s="4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19"/>
      <c r="D640" s="219"/>
      <c r="E640" s="2"/>
      <c r="F640" s="2"/>
      <c r="G640" s="4"/>
      <c r="H640" s="5"/>
      <c r="I640" s="4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19"/>
      <c r="D641" s="219"/>
      <c r="E641" s="2"/>
      <c r="F641" s="2"/>
      <c r="G641" s="4"/>
      <c r="H641" s="5"/>
      <c r="I641" s="4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19"/>
      <c r="D642" s="219"/>
      <c r="E642" s="2"/>
      <c r="F642" s="2"/>
      <c r="G642" s="4"/>
      <c r="H642" s="5"/>
      <c r="I642" s="4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19"/>
      <c r="D643" s="219"/>
      <c r="E643" s="2"/>
      <c r="F643" s="2"/>
      <c r="G643" s="4"/>
      <c r="H643" s="5"/>
      <c r="I643" s="4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19"/>
      <c r="D644" s="219"/>
      <c r="E644" s="2"/>
      <c r="F644" s="2"/>
      <c r="G644" s="4"/>
      <c r="H644" s="5"/>
      <c r="I644" s="4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19"/>
      <c r="D645" s="219"/>
      <c r="E645" s="2"/>
      <c r="F645" s="2"/>
      <c r="G645" s="4"/>
      <c r="H645" s="5"/>
      <c r="I645" s="4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19"/>
      <c r="D646" s="219"/>
      <c r="E646" s="2"/>
      <c r="F646" s="2"/>
      <c r="G646" s="4"/>
      <c r="H646" s="5"/>
      <c r="I646" s="4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19"/>
      <c r="D647" s="219"/>
      <c r="E647" s="2"/>
      <c r="F647" s="2"/>
      <c r="G647" s="4"/>
      <c r="H647" s="5"/>
      <c r="I647" s="4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19"/>
      <c r="D648" s="219"/>
      <c r="E648" s="2"/>
      <c r="F648" s="2"/>
      <c r="G648" s="4"/>
      <c r="H648" s="5"/>
      <c r="I648" s="4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19"/>
      <c r="D649" s="219"/>
      <c r="E649" s="2"/>
      <c r="F649" s="2"/>
      <c r="G649" s="4"/>
      <c r="H649" s="5"/>
      <c r="I649" s="4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19"/>
      <c r="D650" s="219"/>
      <c r="E650" s="2"/>
      <c r="F650" s="2"/>
      <c r="G650" s="4"/>
      <c r="H650" s="5"/>
      <c r="I650" s="4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19"/>
      <c r="D651" s="219"/>
      <c r="E651" s="2"/>
      <c r="F651" s="2"/>
      <c r="G651" s="4"/>
      <c r="H651" s="5"/>
      <c r="I651" s="4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19"/>
      <c r="D652" s="219"/>
      <c r="E652" s="2"/>
      <c r="F652" s="2"/>
      <c r="G652" s="4"/>
      <c r="H652" s="5"/>
      <c r="I652" s="4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19"/>
      <c r="D653" s="219"/>
      <c r="E653" s="2"/>
      <c r="F653" s="2"/>
      <c r="G653" s="4"/>
      <c r="H653" s="5"/>
      <c r="I653" s="4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19"/>
      <c r="D654" s="219"/>
      <c r="E654" s="2"/>
      <c r="F654" s="2"/>
      <c r="G654" s="4"/>
      <c r="H654" s="5"/>
      <c r="I654" s="4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19"/>
      <c r="D655" s="219"/>
      <c r="E655" s="2"/>
      <c r="F655" s="2"/>
      <c r="G655" s="4"/>
      <c r="H655" s="5"/>
      <c r="I655" s="4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19"/>
      <c r="D656" s="219"/>
      <c r="E656" s="2"/>
      <c r="F656" s="2"/>
      <c r="G656" s="4"/>
      <c r="H656" s="5"/>
      <c r="I656" s="4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19"/>
      <c r="D657" s="219"/>
      <c r="E657" s="2"/>
      <c r="F657" s="2"/>
      <c r="G657" s="4"/>
      <c r="H657" s="5"/>
      <c r="I657" s="4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19"/>
      <c r="D658" s="219"/>
      <c r="E658" s="2"/>
      <c r="F658" s="2"/>
      <c r="G658" s="4"/>
      <c r="H658" s="5"/>
      <c r="I658" s="4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19"/>
      <c r="D659" s="219"/>
      <c r="E659" s="2"/>
      <c r="F659" s="2"/>
      <c r="G659" s="4"/>
      <c r="H659" s="5"/>
      <c r="I659" s="4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19"/>
      <c r="D660" s="219"/>
      <c r="E660" s="2"/>
      <c r="F660" s="2"/>
      <c r="G660" s="4"/>
      <c r="H660" s="5"/>
      <c r="I660" s="4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19"/>
      <c r="D661" s="219"/>
      <c r="E661" s="2"/>
      <c r="F661" s="2"/>
      <c r="G661" s="4"/>
      <c r="H661" s="5"/>
      <c r="I661" s="4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19"/>
      <c r="D662" s="219"/>
      <c r="E662" s="2"/>
      <c r="F662" s="2"/>
      <c r="G662" s="4"/>
      <c r="H662" s="5"/>
      <c r="I662" s="4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19"/>
      <c r="D663" s="219"/>
      <c r="E663" s="2"/>
      <c r="F663" s="2"/>
      <c r="G663" s="4"/>
      <c r="H663" s="5"/>
      <c r="I663" s="4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19"/>
      <c r="D664" s="219"/>
      <c r="E664" s="2"/>
      <c r="F664" s="2"/>
      <c r="G664" s="4"/>
      <c r="H664" s="5"/>
      <c r="I664" s="4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19"/>
      <c r="D665" s="219"/>
      <c r="E665" s="2"/>
      <c r="F665" s="2"/>
      <c r="G665" s="4"/>
      <c r="H665" s="5"/>
      <c r="I665" s="4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19"/>
      <c r="D666" s="219"/>
      <c r="E666" s="2"/>
      <c r="F666" s="2"/>
      <c r="G666" s="4"/>
      <c r="H666" s="5"/>
      <c r="I666" s="4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19"/>
      <c r="D667" s="219"/>
      <c r="E667" s="2"/>
      <c r="F667" s="2"/>
      <c r="G667" s="4"/>
      <c r="H667" s="5"/>
      <c r="I667" s="4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19"/>
      <c r="D668" s="219"/>
      <c r="E668" s="2"/>
      <c r="F668" s="2"/>
      <c r="G668" s="4"/>
      <c r="H668" s="5"/>
      <c r="I668" s="4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19"/>
      <c r="D669" s="219"/>
      <c r="E669" s="2"/>
      <c r="F669" s="2"/>
      <c r="G669" s="4"/>
      <c r="H669" s="5"/>
      <c r="I669" s="4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19"/>
      <c r="D670" s="219"/>
      <c r="E670" s="2"/>
      <c r="F670" s="2"/>
      <c r="G670" s="4"/>
      <c r="H670" s="5"/>
      <c r="I670" s="4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19"/>
      <c r="D671" s="219"/>
      <c r="E671" s="2"/>
      <c r="F671" s="2"/>
      <c r="G671" s="4"/>
      <c r="H671" s="5"/>
      <c r="I671" s="4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19"/>
      <c r="D672" s="219"/>
      <c r="E672" s="2"/>
      <c r="F672" s="2"/>
      <c r="G672" s="4"/>
      <c r="H672" s="5"/>
      <c r="I672" s="4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19"/>
      <c r="D673" s="219"/>
      <c r="E673" s="2"/>
      <c r="F673" s="2"/>
      <c r="G673" s="4"/>
      <c r="H673" s="5"/>
      <c r="I673" s="4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19"/>
      <c r="D674" s="219"/>
      <c r="E674" s="2"/>
      <c r="F674" s="2"/>
      <c r="G674" s="4"/>
      <c r="H674" s="5"/>
      <c r="I674" s="4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19"/>
      <c r="D675" s="219"/>
      <c r="E675" s="2"/>
      <c r="F675" s="2"/>
      <c r="G675" s="4"/>
      <c r="H675" s="5"/>
      <c r="I675" s="4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19"/>
      <c r="D676" s="219"/>
      <c r="E676" s="2"/>
      <c r="F676" s="2"/>
      <c r="G676" s="4"/>
      <c r="H676" s="5"/>
      <c r="I676" s="4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19"/>
      <c r="D677" s="219"/>
      <c r="E677" s="2"/>
      <c r="F677" s="2"/>
      <c r="G677" s="4"/>
      <c r="H677" s="5"/>
      <c r="I677" s="4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19"/>
      <c r="D678" s="219"/>
      <c r="E678" s="2"/>
      <c r="F678" s="2"/>
      <c r="G678" s="4"/>
      <c r="H678" s="5"/>
      <c r="I678" s="4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19"/>
      <c r="D679" s="219"/>
      <c r="E679" s="2"/>
      <c r="F679" s="2"/>
      <c r="G679" s="4"/>
      <c r="H679" s="5"/>
      <c r="I679" s="4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19"/>
      <c r="D680" s="219"/>
      <c r="E680" s="2"/>
      <c r="F680" s="2"/>
      <c r="G680" s="4"/>
      <c r="H680" s="5"/>
      <c r="I680" s="4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19"/>
      <c r="D681" s="219"/>
      <c r="E681" s="2"/>
      <c r="F681" s="2"/>
      <c r="G681" s="4"/>
      <c r="H681" s="5"/>
      <c r="I681" s="4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19"/>
      <c r="D682" s="219"/>
      <c r="E682" s="2"/>
      <c r="F682" s="2"/>
      <c r="G682" s="4"/>
      <c r="H682" s="5"/>
      <c r="I682" s="4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19"/>
      <c r="D683" s="219"/>
      <c r="E683" s="2"/>
      <c r="F683" s="2"/>
      <c r="G683" s="4"/>
      <c r="H683" s="5"/>
      <c r="I683" s="4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19"/>
      <c r="D684" s="219"/>
      <c r="E684" s="2"/>
      <c r="F684" s="2"/>
      <c r="G684" s="4"/>
      <c r="H684" s="5"/>
      <c r="I684" s="4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19"/>
      <c r="D685" s="219"/>
      <c r="E685" s="2"/>
      <c r="F685" s="2"/>
      <c r="G685" s="4"/>
      <c r="H685" s="5"/>
      <c r="I685" s="4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19"/>
      <c r="D686" s="219"/>
      <c r="E686" s="2"/>
      <c r="F686" s="2"/>
      <c r="G686" s="4"/>
      <c r="H686" s="5"/>
      <c r="I686" s="4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19"/>
      <c r="D687" s="219"/>
      <c r="E687" s="2"/>
      <c r="F687" s="2"/>
      <c r="G687" s="4"/>
      <c r="H687" s="5"/>
      <c r="I687" s="4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19"/>
      <c r="D688" s="219"/>
      <c r="E688" s="2"/>
      <c r="F688" s="2"/>
      <c r="G688" s="4"/>
      <c r="H688" s="5"/>
      <c r="I688" s="4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19"/>
      <c r="D689" s="219"/>
      <c r="E689" s="2"/>
      <c r="F689" s="2"/>
      <c r="G689" s="4"/>
      <c r="H689" s="5"/>
      <c r="I689" s="4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19"/>
      <c r="D690" s="219"/>
      <c r="E690" s="2"/>
      <c r="F690" s="2"/>
      <c r="G690" s="4"/>
      <c r="H690" s="5"/>
      <c r="I690" s="4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19"/>
      <c r="D691" s="219"/>
      <c r="E691" s="2"/>
      <c r="F691" s="2"/>
      <c r="G691" s="4"/>
      <c r="H691" s="5"/>
      <c r="I691" s="4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19"/>
      <c r="D692" s="219"/>
      <c r="E692" s="2"/>
      <c r="F692" s="2"/>
      <c r="G692" s="4"/>
      <c r="H692" s="5"/>
      <c r="I692" s="4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19"/>
      <c r="D693" s="219"/>
      <c r="E693" s="2"/>
      <c r="F693" s="2"/>
      <c r="G693" s="4"/>
      <c r="H693" s="5"/>
      <c r="I693" s="4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19"/>
      <c r="D694" s="219"/>
      <c r="E694" s="2"/>
      <c r="F694" s="2"/>
      <c r="G694" s="4"/>
      <c r="H694" s="5"/>
      <c r="I694" s="4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19"/>
      <c r="D695" s="219"/>
      <c r="E695" s="2"/>
      <c r="F695" s="2"/>
      <c r="G695" s="4"/>
      <c r="H695" s="5"/>
      <c r="I695" s="4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19"/>
      <c r="D696" s="219"/>
      <c r="E696" s="2"/>
      <c r="F696" s="2"/>
      <c r="G696" s="4"/>
      <c r="H696" s="5"/>
      <c r="I696" s="4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19"/>
      <c r="D697" s="219"/>
      <c r="E697" s="2"/>
      <c r="F697" s="2"/>
      <c r="G697" s="4"/>
      <c r="H697" s="5"/>
      <c r="I697" s="4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19"/>
      <c r="D698" s="219"/>
      <c r="E698" s="2"/>
      <c r="F698" s="2"/>
      <c r="G698" s="4"/>
      <c r="H698" s="5"/>
      <c r="I698" s="4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19"/>
      <c r="D699" s="219"/>
      <c r="E699" s="2"/>
      <c r="F699" s="2"/>
      <c r="G699" s="4"/>
      <c r="H699" s="5"/>
      <c r="I699" s="4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19"/>
      <c r="D700" s="219"/>
      <c r="E700" s="2"/>
      <c r="F700" s="2"/>
      <c r="G700" s="4"/>
      <c r="H700" s="5"/>
      <c r="I700" s="4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19"/>
      <c r="D701" s="219"/>
      <c r="E701" s="2"/>
      <c r="F701" s="2"/>
      <c r="G701" s="4"/>
      <c r="H701" s="5"/>
      <c r="I701" s="4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19"/>
      <c r="D702" s="219"/>
      <c r="E702" s="2"/>
      <c r="F702" s="2"/>
      <c r="G702" s="4"/>
      <c r="H702" s="5"/>
      <c r="I702" s="4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19"/>
      <c r="D703" s="219"/>
      <c r="E703" s="2"/>
      <c r="F703" s="2"/>
      <c r="G703" s="4"/>
      <c r="H703" s="5"/>
      <c r="I703" s="4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19"/>
      <c r="D704" s="219"/>
      <c r="E704" s="2"/>
      <c r="F704" s="2"/>
      <c r="G704" s="4"/>
      <c r="H704" s="5"/>
      <c r="I704" s="4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19"/>
      <c r="D705" s="219"/>
      <c r="E705" s="2"/>
      <c r="F705" s="2"/>
      <c r="G705" s="4"/>
      <c r="H705" s="5"/>
      <c r="I705" s="4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19"/>
      <c r="D706" s="219"/>
      <c r="E706" s="2"/>
      <c r="F706" s="2"/>
      <c r="G706" s="4"/>
      <c r="H706" s="5"/>
      <c r="I706" s="4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19"/>
      <c r="D707" s="219"/>
      <c r="E707" s="2"/>
      <c r="F707" s="2"/>
      <c r="G707" s="4"/>
      <c r="H707" s="5"/>
      <c r="I707" s="4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19"/>
      <c r="D708" s="219"/>
      <c r="E708" s="2"/>
      <c r="F708" s="2"/>
      <c r="G708" s="4"/>
      <c r="H708" s="5"/>
      <c r="I708" s="4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19"/>
      <c r="D709" s="219"/>
      <c r="E709" s="2"/>
      <c r="F709" s="2"/>
      <c r="G709" s="4"/>
      <c r="H709" s="5"/>
      <c r="I709" s="4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19"/>
      <c r="D710" s="219"/>
      <c r="E710" s="2"/>
      <c r="F710" s="2"/>
      <c r="G710" s="4"/>
      <c r="H710" s="5"/>
      <c r="I710" s="4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19"/>
      <c r="D711" s="219"/>
      <c r="E711" s="2"/>
      <c r="F711" s="2"/>
      <c r="G711" s="4"/>
      <c r="H711" s="5"/>
      <c r="I711" s="4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19"/>
      <c r="D712" s="219"/>
      <c r="E712" s="2"/>
      <c r="F712" s="2"/>
      <c r="G712" s="4"/>
      <c r="H712" s="5"/>
      <c r="I712" s="4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19"/>
      <c r="D713" s="219"/>
      <c r="E713" s="2"/>
      <c r="F713" s="2"/>
      <c r="G713" s="4"/>
      <c r="H713" s="5"/>
      <c r="I713" s="4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19"/>
      <c r="D714" s="219"/>
      <c r="E714" s="2"/>
      <c r="F714" s="2"/>
      <c r="G714" s="4"/>
      <c r="H714" s="5"/>
      <c r="I714" s="4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19"/>
      <c r="D715" s="219"/>
      <c r="E715" s="2"/>
      <c r="F715" s="2"/>
      <c r="G715" s="4"/>
      <c r="H715" s="5"/>
      <c r="I715" s="4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19"/>
      <c r="D716" s="219"/>
      <c r="E716" s="2"/>
      <c r="F716" s="2"/>
      <c r="G716" s="4"/>
      <c r="H716" s="5"/>
      <c r="I716" s="4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19"/>
      <c r="D717" s="219"/>
      <c r="E717" s="2"/>
      <c r="F717" s="2"/>
      <c r="G717" s="4"/>
      <c r="H717" s="5"/>
      <c r="I717" s="4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19"/>
      <c r="D718" s="219"/>
      <c r="E718" s="2"/>
      <c r="F718" s="2"/>
      <c r="G718" s="4"/>
      <c r="H718" s="5"/>
      <c r="I718" s="4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19"/>
      <c r="D719" s="219"/>
      <c r="E719" s="2"/>
      <c r="F719" s="2"/>
      <c r="G719" s="4"/>
      <c r="H719" s="5"/>
      <c r="I719" s="4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19"/>
      <c r="D720" s="219"/>
      <c r="E720" s="2"/>
      <c r="F720" s="2"/>
      <c r="G720" s="4"/>
      <c r="H720" s="5"/>
      <c r="I720" s="4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19"/>
      <c r="D721" s="219"/>
      <c r="E721" s="2"/>
      <c r="F721" s="2"/>
      <c r="G721" s="4"/>
      <c r="H721" s="5"/>
      <c r="I721" s="4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19"/>
      <c r="D722" s="219"/>
      <c r="E722" s="2"/>
      <c r="F722" s="2"/>
      <c r="G722" s="4"/>
      <c r="H722" s="5"/>
      <c r="I722" s="4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19"/>
      <c r="D723" s="219"/>
      <c r="E723" s="2"/>
      <c r="F723" s="2"/>
      <c r="G723" s="4"/>
      <c r="H723" s="5"/>
      <c r="I723" s="4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19"/>
      <c r="D724" s="219"/>
      <c r="E724" s="2"/>
      <c r="F724" s="2"/>
      <c r="G724" s="4"/>
      <c r="H724" s="5"/>
      <c r="I724" s="4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19"/>
      <c r="D725" s="219"/>
      <c r="E725" s="2"/>
      <c r="F725" s="2"/>
      <c r="G725" s="4"/>
      <c r="H725" s="5"/>
      <c r="I725" s="4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19"/>
      <c r="D726" s="219"/>
      <c r="E726" s="2"/>
      <c r="F726" s="2"/>
      <c r="G726" s="4"/>
      <c r="H726" s="5"/>
      <c r="I726" s="4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19"/>
      <c r="D727" s="219"/>
      <c r="E727" s="2"/>
      <c r="F727" s="2"/>
      <c r="G727" s="4"/>
      <c r="H727" s="5"/>
      <c r="I727" s="4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19"/>
      <c r="D728" s="219"/>
      <c r="E728" s="2"/>
      <c r="F728" s="2"/>
      <c r="G728" s="4"/>
      <c r="H728" s="5"/>
      <c r="I728" s="4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19"/>
      <c r="D729" s="219"/>
      <c r="E729" s="2"/>
      <c r="F729" s="2"/>
      <c r="G729" s="4"/>
      <c r="H729" s="5"/>
      <c r="I729" s="4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19"/>
      <c r="D730" s="219"/>
      <c r="E730" s="2"/>
      <c r="F730" s="2"/>
      <c r="G730" s="4"/>
      <c r="H730" s="5"/>
      <c r="I730" s="4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19"/>
      <c r="D731" s="219"/>
      <c r="E731" s="2"/>
      <c r="F731" s="2"/>
      <c r="G731" s="4"/>
      <c r="H731" s="5"/>
      <c r="I731" s="4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19"/>
      <c r="D732" s="219"/>
      <c r="E732" s="2"/>
      <c r="F732" s="2"/>
      <c r="G732" s="4"/>
      <c r="H732" s="5"/>
      <c r="I732" s="4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19"/>
      <c r="D733" s="219"/>
      <c r="E733" s="2"/>
      <c r="F733" s="2"/>
      <c r="G733" s="4"/>
      <c r="H733" s="5"/>
      <c r="I733" s="4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19"/>
      <c r="D734" s="219"/>
      <c r="E734" s="2"/>
      <c r="F734" s="2"/>
      <c r="G734" s="4"/>
      <c r="H734" s="5"/>
      <c r="I734" s="4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19"/>
      <c r="D735" s="219"/>
      <c r="E735" s="2"/>
      <c r="F735" s="2"/>
      <c r="G735" s="4"/>
      <c r="H735" s="5"/>
      <c r="I735" s="4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19"/>
      <c r="D736" s="219"/>
      <c r="E736" s="2"/>
      <c r="F736" s="2"/>
      <c r="G736" s="4"/>
      <c r="H736" s="5"/>
      <c r="I736" s="4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19"/>
      <c r="D737" s="219"/>
      <c r="E737" s="2"/>
      <c r="F737" s="2"/>
      <c r="G737" s="4"/>
      <c r="H737" s="5"/>
      <c r="I737" s="4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19"/>
      <c r="D738" s="219"/>
      <c r="E738" s="2"/>
      <c r="F738" s="2"/>
      <c r="G738" s="4"/>
      <c r="H738" s="5"/>
      <c r="I738" s="4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19"/>
      <c r="D739" s="219"/>
      <c r="E739" s="2"/>
      <c r="F739" s="2"/>
      <c r="G739" s="4"/>
      <c r="H739" s="5"/>
      <c r="I739" s="4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19"/>
      <c r="D740" s="219"/>
      <c r="E740" s="2"/>
      <c r="F740" s="2"/>
      <c r="G740" s="4"/>
      <c r="H740" s="5"/>
      <c r="I740" s="4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19"/>
      <c r="D741" s="219"/>
      <c r="E741" s="2"/>
      <c r="F741" s="2"/>
      <c r="G741" s="4"/>
      <c r="H741" s="5"/>
      <c r="I741" s="4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19"/>
      <c r="D742" s="219"/>
      <c r="E742" s="2"/>
      <c r="F742" s="2"/>
      <c r="G742" s="4"/>
      <c r="H742" s="5"/>
      <c r="I742" s="4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19"/>
      <c r="D743" s="219"/>
      <c r="E743" s="2"/>
      <c r="F743" s="2"/>
      <c r="G743" s="4"/>
      <c r="H743" s="5"/>
      <c r="I743" s="4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19"/>
      <c r="D744" s="219"/>
      <c r="E744" s="2"/>
      <c r="F744" s="2"/>
      <c r="G744" s="4"/>
      <c r="H744" s="5"/>
      <c r="I744" s="4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19"/>
      <c r="D745" s="219"/>
      <c r="E745" s="2"/>
      <c r="F745" s="2"/>
      <c r="G745" s="4"/>
      <c r="H745" s="5"/>
      <c r="I745" s="4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19"/>
      <c r="D746" s="219"/>
      <c r="E746" s="2"/>
      <c r="F746" s="2"/>
      <c r="G746" s="4"/>
      <c r="H746" s="5"/>
      <c r="I746" s="4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19"/>
      <c r="D747" s="219"/>
      <c r="E747" s="2"/>
      <c r="F747" s="2"/>
      <c r="G747" s="4"/>
      <c r="H747" s="5"/>
      <c r="I747" s="4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19"/>
      <c r="D748" s="219"/>
      <c r="E748" s="2"/>
      <c r="F748" s="2"/>
      <c r="G748" s="4"/>
      <c r="H748" s="5"/>
      <c r="I748" s="4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19"/>
      <c r="D749" s="219"/>
      <c r="E749" s="2"/>
      <c r="F749" s="2"/>
      <c r="G749" s="4"/>
      <c r="H749" s="5"/>
      <c r="I749" s="4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19"/>
      <c r="D750" s="219"/>
      <c r="E750" s="2"/>
      <c r="F750" s="2"/>
      <c r="G750" s="4"/>
      <c r="H750" s="5"/>
      <c r="I750" s="4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19"/>
      <c r="D751" s="219"/>
      <c r="E751" s="2"/>
      <c r="F751" s="2"/>
      <c r="G751" s="4"/>
      <c r="H751" s="5"/>
      <c r="I751" s="4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19"/>
      <c r="D752" s="219"/>
      <c r="E752" s="2"/>
      <c r="F752" s="2"/>
      <c r="G752" s="4"/>
      <c r="H752" s="5"/>
      <c r="I752" s="4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19"/>
      <c r="D753" s="219"/>
      <c r="E753" s="2"/>
      <c r="F753" s="2"/>
      <c r="G753" s="4"/>
      <c r="H753" s="5"/>
      <c r="I753" s="4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19"/>
      <c r="D754" s="219"/>
      <c r="E754" s="2"/>
      <c r="F754" s="2"/>
      <c r="G754" s="4"/>
      <c r="H754" s="5"/>
      <c r="I754" s="4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19"/>
      <c r="D755" s="219"/>
      <c r="E755" s="2"/>
      <c r="F755" s="2"/>
      <c r="G755" s="4"/>
      <c r="H755" s="5"/>
      <c r="I755" s="4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19"/>
      <c r="D756" s="219"/>
      <c r="E756" s="2"/>
      <c r="F756" s="2"/>
      <c r="G756" s="4"/>
      <c r="H756" s="5"/>
      <c r="I756" s="4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19"/>
      <c r="D757" s="219"/>
      <c r="E757" s="2"/>
      <c r="F757" s="2"/>
      <c r="G757" s="4"/>
      <c r="H757" s="5"/>
      <c r="I757" s="4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19"/>
      <c r="D758" s="219"/>
      <c r="E758" s="2"/>
      <c r="F758" s="2"/>
      <c r="G758" s="4"/>
      <c r="H758" s="5"/>
      <c r="I758" s="4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19"/>
      <c r="D759" s="219"/>
      <c r="E759" s="2"/>
      <c r="F759" s="2"/>
      <c r="G759" s="4"/>
      <c r="H759" s="5"/>
      <c r="I759" s="4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19"/>
      <c r="D760" s="219"/>
      <c r="E760" s="2"/>
      <c r="F760" s="2"/>
      <c r="G760" s="4"/>
      <c r="H760" s="5"/>
      <c r="I760" s="4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19"/>
      <c r="D761" s="219"/>
      <c r="E761" s="2"/>
      <c r="F761" s="2"/>
      <c r="G761" s="4"/>
      <c r="H761" s="5"/>
      <c r="I761" s="4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19"/>
      <c r="D762" s="219"/>
      <c r="E762" s="2"/>
      <c r="F762" s="2"/>
      <c r="G762" s="4"/>
      <c r="H762" s="5"/>
      <c r="I762" s="4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19"/>
      <c r="D763" s="219"/>
      <c r="E763" s="2"/>
      <c r="F763" s="2"/>
      <c r="G763" s="4"/>
      <c r="H763" s="5"/>
      <c r="I763" s="4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19"/>
      <c r="D764" s="219"/>
      <c r="E764" s="2"/>
      <c r="F764" s="2"/>
      <c r="G764" s="4"/>
      <c r="H764" s="5"/>
      <c r="I764" s="4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19"/>
      <c r="D765" s="219"/>
      <c r="E765" s="2"/>
      <c r="F765" s="2"/>
      <c r="G765" s="4"/>
      <c r="H765" s="5"/>
      <c r="I765" s="4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19"/>
      <c r="D766" s="219"/>
      <c r="E766" s="2"/>
      <c r="F766" s="2"/>
      <c r="G766" s="4"/>
      <c r="H766" s="5"/>
      <c r="I766" s="4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19"/>
      <c r="D767" s="219"/>
      <c r="E767" s="2"/>
      <c r="F767" s="2"/>
      <c r="G767" s="4"/>
      <c r="H767" s="5"/>
      <c r="I767" s="4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19"/>
      <c r="D768" s="219"/>
      <c r="E768" s="2"/>
      <c r="F768" s="2"/>
      <c r="G768" s="4"/>
      <c r="H768" s="5"/>
      <c r="I768" s="4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19"/>
      <c r="D769" s="219"/>
      <c r="E769" s="2"/>
      <c r="F769" s="2"/>
      <c r="G769" s="4"/>
      <c r="H769" s="5"/>
      <c r="I769" s="4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19"/>
      <c r="D770" s="219"/>
      <c r="E770" s="2"/>
      <c r="F770" s="2"/>
      <c r="G770" s="4"/>
      <c r="H770" s="5"/>
      <c r="I770" s="4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19"/>
      <c r="D771" s="219"/>
      <c r="E771" s="2"/>
      <c r="F771" s="2"/>
      <c r="G771" s="4"/>
      <c r="H771" s="5"/>
      <c r="I771" s="4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19"/>
      <c r="D772" s="219"/>
      <c r="E772" s="2"/>
      <c r="F772" s="2"/>
      <c r="G772" s="4"/>
      <c r="H772" s="5"/>
      <c r="I772" s="4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19"/>
      <c r="D773" s="219"/>
      <c r="E773" s="2"/>
      <c r="F773" s="2"/>
      <c r="G773" s="4"/>
      <c r="H773" s="5"/>
      <c r="I773" s="4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19"/>
      <c r="D774" s="219"/>
      <c r="E774" s="2"/>
      <c r="F774" s="2"/>
      <c r="G774" s="4"/>
      <c r="H774" s="5"/>
      <c r="I774" s="4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19"/>
      <c r="D775" s="219"/>
      <c r="E775" s="2"/>
      <c r="F775" s="2"/>
      <c r="G775" s="4"/>
      <c r="H775" s="5"/>
      <c r="I775" s="4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19"/>
      <c r="D776" s="219"/>
      <c r="E776" s="2"/>
      <c r="F776" s="2"/>
      <c r="G776" s="4"/>
      <c r="H776" s="5"/>
      <c r="I776" s="4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19"/>
      <c r="D777" s="219"/>
      <c r="E777" s="2"/>
      <c r="F777" s="2"/>
      <c r="G777" s="4"/>
      <c r="H777" s="5"/>
      <c r="I777" s="4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19"/>
      <c r="D778" s="219"/>
      <c r="E778" s="2"/>
      <c r="F778" s="2"/>
      <c r="G778" s="4"/>
      <c r="H778" s="5"/>
      <c r="I778" s="4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19"/>
      <c r="D779" s="219"/>
      <c r="E779" s="2"/>
      <c r="F779" s="2"/>
      <c r="G779" s="4"/>
      <c r="H779" s="5"/>
      <c r="I779" s="4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19"/>
      <c r="D780" s="219"/>
      <c r="E780" s="2"/>
      <c r="F780" s="2"/>
      <c r="G780" s="4"/>
      <c r="H780" s="5"/>
      <c r="I780" s="4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19"/>
      <c r="D781" s="219"/>
      <c r="E781" s="2"/>
      <c r="F781" s="2"/>
      <c r="G781" s="4"/>
      <c r="H781" s="5"/>
      <c r="I781" s="4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19"/>
      <c r="D782" s="219"/>
      <c r="E782" s="2"/>
      <c r="F782" s="2"/>
      <c r="G782" s="4"/>
      <c r="H782" s="5"/>
      <c r="I782" s="4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19"/>
      <c r="D783" s="219"/>
      <c r="E783" s="2"/>
      <c r="F783" s="2"/>
      <c r="G783" s="4"/>
      <c r="H783" s="5"/>
      <c r="I783" s="4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19"/>
      <c r="D784" s="219"/>
      <c r="E784" s="2"/>
      <c r="F784" s="2"/>
      <c r="G784" s="4"/>
      <c r="H784" s="5"/>
      <c r="I784" s="4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19"/>
      <c r="D785" s="219"/>
      <c r="E785" s="2"/>
      <c r="F785" s="2"/>
      <c r="G785" s="4"/>
      <c r="H785" s="5"/>
      <c r="I785" s="4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19"/>
      <c r="D786" s="219"/>
      <c r="E786" s="2"/>
      <c r="F786" s="2"/>
      <c r="G786" s="4"/>
      <c r="H786" s="5"/>
      <c r="I786" s="4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19"/>
      <c r="D787" s="219"/>
      <c r="E787" s="2"/>
      <c r="F787" s="2"/>
      <c r="G787" s="4"/>
      <c r="H787" s="5"/>
      <c r="I787" s="4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19"/>
      <c r="D788" s="219"/>
      <c r="E788" s="2"/>
      <c r="F788" s="2"/>
      <c r="G788" s="4"/>
      <c r="H788" s="5"/>
      <c r="I788" s="4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19"/>
      <c r="D789" s="219"/>
      <c r="E789" s="2"/>
      <c r="F789" s="2"/>
      <c r="G789" s="4"/>
      <c r="H789" s="5"/>
      <c r="I789" s="4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19"/>
      <c r="D790" s="219"/>
      <c r="E790" s="2"/>
      <c r="F790" s="2"/>
      <c r="G790" s="4"/>
      <c r="H790" s="5"/>
      <c r="I790" s="4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19"/>
      <c r="D791" s="219"/>
      <c r="E791" s="2"/>
      <c r="F791" s="2"/>
      <c r="G791" s="4"/>
      <c r="H791" s="5"/>
      <c r="I791" s="4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19"/>
      <c r="D792" s="219"/>
      <c r="E792" s="2"/>
      <c r="F792" s="2"/>
      <c r="G792" s="4"/>
      <c r="H792" s="5"/>
      <c r="I792" s="4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19"/>
      <c r="D793" s="219"/>
      <c r="E793" s="2"/>
      <c r="F793" s="2"/>
      <c r="G793" s="4"/>
      <c r="H793" s="5"/>
      <c r="I793" s="4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19"/>
      <c r="D794" s="219"/>
      <c r="E794" s="2"/>
      <c r="F794" s="2"/>
      <c r="G794" s="4"/>
      <c r="H794" s="5"/>
      <c r="I794" s="4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19"/>
      <c r="D795" s="219"/>
      <c r="E795" s="2"/>
      <c r="F795" s="2"/>
      <c r="G795" s="4"/>
      <c r="H795" s="5"/>
      <c r="I795" s="4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19"/>
      <c r="D796" s="219"/>
      <c r="E796" s="2"/>
      <c r="F796" s="2"/>
      <c r="G796" s="4"/>
      <c r="H796" s="5"/>
      <c r="I796" s="4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19"/>
      <c r="D797" s="219"/>
      <c r="E797" s="2"/>
      <c r="F797" s="2"/>
      <c r="G797" s="4"/>
      <c r="H797" s="5"/>
      <c r="I797" s="4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19"/>
      <c r="D798" s="219"/>
      <c r="E798" s="2"/>
      <c r="F798" s="2"/>
      <c r="G798" s="4"/>
      <c r="H798" s="5"/>
      <c r="I798" s="4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19"/>
      <c r="D799" s="219"/>
      <c r="E799" s="2"/>
      <c r="F799" s="2"/>
      <c r="G799" s="4"/>
      <c r="H799" s="5"/>
      <c r="I799" s="4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19"/>
      <c r="D800" s="219"/>
      <c r="E800" s="2"/>
      <c r="F800" s="2"/>
      <c r="G800" s="4"/>
      <c r="H800" s="5"/>
      <c r="I800" s="4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19"/>
      <c r="D801" s="219"/>
      <c r="E801" s="2"/>
      <c r="F801" s="2"/>
      <c r="G801" s="4"/>
      <c r="H801" s="5"/>
      <c r="I801" s="4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19"/>
      <c r="D802" s="219"/>
      <c r="E802" s="2"/>
      <c r="F802" s="2"/>
      <c r="G802" s="4"/>
      <c r="H802" s="5"/>
      <c r="I802" s="4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19"/>
      <c r="D803" s="219"/>
      <c r="E803" s="2"/>
      <c r="F803" s="2"/>
      <c r="G803" s="4"/>
      <c r="H803" s="5"/>
      <c r="I803" s="4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19"/>
      <c r="D804" s="219"/>
      <c r="E804" s="2"/>
      <c r="F804" s="2"/>
      <c r="G804" s="4"/>
      <c r="H804" s="5"/>
      <c r="I804" s="4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19"/>
      <c r="D805" s="219"/>
      <c r="E805" s="2"/>
      <c r="F805" s="2"/>
      <c r="G805" s="4"/>
      <c r="H805" s="5"/>
      <c r="I805" s="4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19"/>
      <c r="D806" s="219"/>
      <c r="E806" s="2"/>
      <c r="F806" s="2"/>
      <c r="G806" s="4"/>
      <c r="H806" s="5"/>
      <c r="I806" s="4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19"/>
      <c r="D807" s="219"/>
      <c r="E807" s="2"/>
      <c r="F807" s="2"/>
      <c r="G807" s="4"/>
      <c r="H807" s="5"/>
      <c r="I807" s="4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19"/>
      <c r="D808" s="219"/>
      <c r="E808" s="2"/>
      <c r="F808" s="2"/>
      <c r="G808" s="4"/>
      <c r="H808" s="5"/>
      <c r="I808" s="4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19"/>
      <c r="D809" s="219"/>
      <c r="E809" s="2"/>
      <c r="F809" s="2"/>
      <c r="G809" s="4"/>
      <c r="H809" s="5"/>
      <c r="I809" s="4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19"/>
      <c r="D810" s="219"/>
      <c r="E810" s="2"/>
      <c r="F810" s="2"/>
      <c r="G810" s="4"/>
      <c r="H810" s="5"/>
      <c r="I810" s="4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19"/>
      <c r="D811" s="219"/>
      <c r="E811" s="2"/>
      <c r="F811" s="2"/>
      <c r="G811" s="4"/>
      <c r="H811" s="5"/>
      <c r="I811" s="4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19"/>
      <c r="D812" s="219"/>
      <c r="E812" s="2"/>
      <c r="F812" s="2"/>
      <c r="G812" s="4"/>
      <c r="H812" s="5"/>
      <c r="I812" s="4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19"/>
      <c r="D813" s="219"/>
      <c r="E813" s="2"/>
      <c r="F813" s="2"/>
      <c r="G813" s="4"/>
      <c r="H813" s="5"/>
      <c r="I813" s="4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19"/>
      <c r="D814" s="219"/>
      <c r="E814" s="2"/>
      <c r="F814" s="2"/>
      <c r="G814" s="4"/>
      <c r="H814" s="5"/>
      <c r="I814" s="4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19"/>
      <c r="D815" s="219"/>
      <c r="E815" s="2"/>
      <c r="F815" s="2"/>
      <c r="G815" s="4"/>
      <c r="H815" s="5"/>
      <c r="I815" s="4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19"/>
      <c r="D816" s="219"/>
      <c r="E816" s="2"/>
      <c r="F816" s="2"/>
      <c r="G816" s="4"/>
      <c r="H816" s="5"/>
      <c r="I816" s="4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19"/>
      <c r="D817" s="219"/>
      <c r="E817" s="2"/>
      <c r="F817" s="2"/>
      <c r="G817" s="4"/>
      <c r="H817" s="5"/>
      <c r="I817" s="4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19"/>
      <c r="D818" s="219"/>
      <c r="E818" s="2"/>
      <c r="F818" s="2"/>
      <c r="G818" s="4"/>
      <c r="H818" s="5"/>
      <c r="I818" s="4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19"/>
      <c r="D819" s="219"/>
      <c r="E819" s="2"/>
      <c r="F819" s="2"/>
      <c r="G819" s="4"/>
      <c r="H819" s="5"/>
      <c r="I819" s="4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19"/>
      <c r="D820" s="219"/>
      <c r="E820" s="2"/>
      <c r="F820" s="2"/>
      <c r="G820" s="4"/>
      <c r="H820" s="5"/>
      <c r="I820" s="4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19"/>
      <c r="D821" s="219"/>
      <c r="E821" s="2"/>
      <c r="F821" s="2"/>
      <c r="G821" s="4"/>
      <c r="H821" s="5"/>
      <c r="I821" s="4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19"/>
      <c r="D822" s="219"/>
      <c r="E822" s="2"/>
      <c r="F822" s="2"/>
      <c r="G822" s="4"/>
      <c r="H822" s="5"/>
      <c r="I822" s="4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19"/>
      <c r="D823" s="219"/>
      <c r="E823" s="2"/>
      <c r="F823" s="2"/>
      <c r="G823" s="4"/>
      <c r="H823" s="5"/>
      <c r="I823" s="4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19"/>
      <c r="D824" s="219"/>
      <c r="E824" s="2"/>
      <c r="F824" s="2"/>
      <c r="G824" s="4"/>
      <c r="H824" s="5"/>
      <c r="I824" s="4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19"/>
      <c r="D825" s="219"/>
      <c r="E825" s="2"/>
      <c r="F825" s="2"/>
      <c r="G825" s="4"/>
      <c r="H825" s="5"/>
      <c r="I825" s="4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19"/>
      <c r="D826" s="219"/>
      <c r="E826" s="2"/>
      <c r="F826" s="2"/>
      <c r="G826" s="4"/>
      <c r="H826" s="5"/>
      <c r="I826" s="4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19"/>
      <c r="D827" s="219"/>
      <c r="E827" s="2"/>
      <c r="F827" s="2"/>
      <c r="G827" s="4"/>
      <c r="H827" s="5"/>
      <c r="I827" s="4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19"/>
      <c r="D828" s="219"/>
      <c r="E828" s="2"/>
      <c r="F828" s="2"/>
      <c r="G828" s="4"/>
      <c r="H828" s="5"/>
      <c r="I828" s="4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19"/>
      <c r="D829" s="219"/>
      <c r="E829" s="2"/>
      <c r="F829" s="2"/>
      <c r="G829" s="4"/>
      <c r="H829" s="5"/>
      <c r="I829" s="4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19"/>
      <c r="D830" s="219"/>
      <c r="E830" s="2"/>
      <c r="F830" s="2"/>
      <c r="G830" s="4"/>
      <c r="H830" s="5"/>
      <c r="I830" s="4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19"/>
      <c r="D831" s="219"/>
      <c r="E831" s="2"/>
      <c r="F831" s="2"/>
      <c r="G831" s="4"/>
      <c r="H831" s="5"/>
      <c r="I831" s="4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19"/>
      <c r="D832" s="219"/>
      <c r="E832" s="2"/>
      <c r="F832" s="2"/>
      <c r="G832" s="4"/>
      <c r="H832" s="5"/>
      <c r="I832" s="4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19"/>
      <c r="D833" s="219"/>
      <c r="E833" s="2"/>
      <c r="F833" s="2"/>
      <c r="G833" s="4"/>
      <c r="H833" s="5"/>
      <c r="I833" s="4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19"/>
      <c r="D834" s="219"/>
      <c r="E834" s="2"/>
      <c r="F834" s="2"/>
      <c r="G834" s="4"/>
      <c r="H834" s="5"/>
      <c r="I834" s="4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19"/>
      <c r="D835" s="219"/>
      <c r="E835" s="2"/>
      <c r="F835" s="2"/>
      <c r="G835" s="4"/>
      <c r="H835" s="5"/>
      <c r="I835" s="4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19"/>
      <c r="D836" s="219"/>
      <c r="E836" s="2"/>
      <c r="F836" s="2"/>
      <c r="G836" s="4"/>
      <c r="H836" s="5"/>
      <c r="I836" s="4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19"/>
      <c r="D837" s="219"/>
      <c r="E837" s="2"/>
      <c r="F837" s="2"/>
      <c r="G837" s="4"/>
      <c r="H837" s="5"/>
      <c r="I837" s="4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19"/>
      <c r="D838" s="219"/>
      <c r="E838" s="2"/>
      <c r="F838" s="2"/>
      <c r="G838" s="4"/>
      <c r="H838" s="5"/>
      <c r="I838" s="4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19"/>
      <c r="D839" s="219"/>
      <c r="E839" s="2"/>
      <c r="F839" s="2"/>
      <c r="G839" s="4"/>
      <c r="H839" s="5"/>
      <c r="I839" s="4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19"/>
      <c r="D840" s="219"/>
      <c r="E840" s="2"/>
      <c r="F840" s="2"/>
      <c r="G840" s="4"/>
      <c r="H840" s="5"/>
      <c r="I840" s="4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19"/>
      <c r="D841" s="219"/>
      <c r="E841" s="2"/>
      <c r="F841" s="2"/>
      <c r="G841" s="4"/>
      <c r="H841" s="5"/>
      <c r="I841" s="4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19"/>
      <c r="D842" s="219"/>
      <c r="E842" s="2"/>
      <c r="F842" s="2"/>
      <c r="G842" s="4"/>
      <c r="H842" s="5"/>
      <c r="I842" s="4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19"/>
      <c r="D843" s="219"/>
      <c r="E843" s="2"/>
      <c r="F843" s="2"/>
      <c r="G843" s="4"/>
      <c r="H843" s="5"/>
      <c r="I843" s="4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19"/>
      <c r="D844" s="219"/>
      <c r="E844" s="2"/>
      <c r="F844" s="2"/>
      <c r="G844" s="4"/>
      <c r="H844" s="5"/>
      <c r="I844" s="4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19"/>
      <c r="D845" s="219"/>
      <c r="E845" s="2"/>
      <c r="F845" s="2"/>
      <c r="G845" s="4"/>
      <c r="H845" s="5"/>
      <c r="I845" s="4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19"/>
      <c r="D846" s="219"/>
      <c r="E846" s="2"/>
      <c r="F846" s="2"/>
      <c r="G846" s="4"/>
      <c r="H846" s="5"/>
      <c r="I846" s="4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19"/>
      <c r="D847" s="219"/>
      <c r="E847" s="2"/>
      <c r="F847" s="2"/>
      <c r="G847" s="4"/>
      <c r="H847" s="5"/>
      <c r="I847" s="4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19"/>
      <c r="D848" s="219"/>
      <c r="E848" s="2"/>
      <c r="F848" s="2"/>
      <c r="G848" s="4"/>
      <c r="H848" s="5"/>
      <c r="I848" s="4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19"/>
      <c r="D849" s="219"/>
      <c r="E849" s="2"/>
      <c r="F849" s="2"/>
      <c r="G849" s="4"/>
      <c r="H849" s="5"/>
      <c r="I849" s="4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19"/>
      <c r="D850" s="219"/>
      <c r="E850" s="2"/>
      <c r="F850" s="2"/>
      <c r="G850" s="4"/>
      <c r="H850" s="5"/>
      <c r="I850" s="4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19"/>
      <c r="D851" s="219"/>
      <c r="E851" s="2"/>
      <c r="F851" s="2"/>
      <c r="G851" s="4"/>
      <c r="H851" s="5"/>
      <c r="I851" s="4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19"/>
      <c r="D852" s="219"/>
      <c r="E852" s="2"/>
      <c r="F852" s="2"/>
      <c r="G852" s="4"/>
      <c r="H852" s="5"/>
      <c r="I852" s="4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19"/>
      <c r="D853" s="219"/>
      <c r="E853" s="2"/>
      <c r="F853" s="2"/>
      <c r="G853" s="4"/>
      <c r="H853" s="5"/>
      <c r="I853" s="4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19"/>
      <c r="D854" s="219"/>
      <c r="E854" s="2"/>
      <c r="F854" s="2"/>
      <c r="G854" s="4"/>
      <c r="H854" s="5"/>
      <c r="I854" s="4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19"/>
      <c r="D855" s="219"/>
      <c r="E855" s="2"/>
      <c r="F855" s="2"/>
      <c r="G855" s="4"/>
      <c r="H855" s="5"/>
      <c r="I855" s="4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19"/>
      <c r="D856" s="219"/>
      <c r="E856" s="2"/>
      <c r="F856" s="2"/>
      <c r="G856" s="4"/>
      <c r="H856" s="5"/>
      <c r="I856" s="4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19"/>
      <c r="D857" s="219"/>
      <c r="E857" s="2"/>
      <c r="F857" s="2"/>
      <c r="G857" s="4"/>
      <c r="H857" s="5"/>
      <c r="I857" s="4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19"/>
      <c r="D858" s="219"/>
      <c r="E858" s="2"/>
      <c r="F858" s="2"/>
      <c r="G858" s="4"/>
      <c r="H858" s="5"/>
      <c r="I858" s="4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19"/>
      <c r="D859" s="219"/>
      <c r="E859" s="2"/>
      <c r="F859" s="2"/>
      <c r="G859" s="4"/>
      <c r="H859" s="5"/>
      <c r="I859" s="4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19"/>
      <c r="D860" s="219"/>
      <c r="E860" s="2"/>
      <c r="F860" s="2"/>
      <c r="G860" s="4"/>
      <c r="H860" s="5"/>
      <c r="I860" s="4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19"/>
      <c r="D861" s="219"/>
      <c r="E861" s="2"/>
      <c r="F861" s="2"/>
      <c r="G861" s="4"/>
      <c r="H861" s="5"/>
      <c r="I861" s="4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19"/>
      <c r="D862" s="219"/>
      <c r="E862" s="2"/>
      <c r="F862" s="2"/>
      <c r="G862" s="4"/>
      <c r="H862" s="5"/>
      <c r="I862" s="4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19"/>
      <c r="D863" s="219"/>
      <c r="E863" s="2"/>
      <c r="F863" s="2"/>
      <c r="G863" s="4"/>
      <c r="H863" s="5"/>
      <c r="I863" s="4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19"/>
      <c r="D864" s="219"/>
      <c r="E864" s="2"/>
      <c r="F864" s="2"/>
      <c r="G864" s="4"/>
      <c r="H864" s="5"/>
      <c r="I864" s="4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19"/>
      <c r="D865" s="219"/>
      <c r="E865" s="2"/>
      <c r="F865" s="2"/>
      <c r="G865" s="4"/>
      <c r="H865" s="5"/>
      <c r="I865" s="4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19"/>
      <c r="D866" s="219"/>
      <c r="E866" s="2"/>
      <c r="F866" s="2"/>
      <c r="G866" s="4"/>
      <c r="H866" s="5"/>
      <c r="I866" s="4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19"/>
      <c r="D867" s="219"/>
      <c r="E867" s="2"/>
      <c r="F867" s="2"/>
      <c r="G867" s="4"/>
      <c r="H867" s="5"/>
      <c r="I867" s="4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19"/>
      <c r="D868" s="219"/>
      <c r="E868" s="2"/>
      <c r="F868" s="2"/>
      <c r="G868" s="4"/>
      <c r="H868" s="5"/>
      <c r="I868" s="4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19"/>
      <c r="D869" s="219"/>
      <c r="E869" s="2"/>
      <c r="F869" s="2"/>
      <c r="G869" s="4"/>
      <c r="H869" s="5"/>
      <c r="I869" s="4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19"/>
      <c r="D870" s="219"/>
      <c r="E870" s="2"/>
      <c r="F870" s="2"/>
      <c r="G870" s="4"/>
      <c r="H870" s="5"/>
      <c r="I870" s="4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19"/>
      <c r="D871" s="219"/>
      <c r="E871" s="2"/>
      <c r="F871" s="2"/>
      <c r="G871" s="4"/>
      <c r="H871" s="5"/>
      <c r="I871" s="4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19"/>
      <c r="D872" s="219"/>
      <c r="E872" s="2"/>
      <c r="F872" s="2"/>
      <c r="G872" s="4"/>
      <c r="H872" s="5"/>
      <c r="I872" s="4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19"/>
      <c r="D873" s="219"/>
      <c r="E873" s="2"/>
      <c r="F873" s="2"/>
      <c r="G873" s="4"/>
      <c r="H873" s="5"/>
      <c r="I873" s="4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19"/>
      <c r="D874" s="219"/>
      <c r="E874" s="2"/>
      <c r="F874" s="2"/>
      <c r="G874" s="4"/>
      <c r="H874" s="5"/>
      <c r="I874" s="4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19"/>
      <c r="D875" s="219"/>
      <c r="E875" s="2"/>
      <c r="F875" s="2"/>
      <c r="G875" s="4"/>
      <c r="H875" s="5"/>
      <c r="I875" s="4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19"/>
      <c r="D876" s="219"/>
      <c r="E876" s="2"/>
      <c r="F876" s="2"/>
      <c r="G876" s="4"/>
      <c r="H876" s="5"/>
      <c r="I876" s="4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19"/>
      <c r="D877" s="219"/>
      <c r="E877" s="2"/>
      <c r="F877" s="2"/>
      <c r="G877" s="4"/>
      <c r="H877" s="5"/>
      <c r="I877" s="4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19"/>
      <c r="D878" s="219"/>
      <c r="E878" s="2"/>
      <c r="F878" s="2"/>
      <c r="G878" s="4"/>
      <c r="H878" s="5"/>
      <c r="I878" s="4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19"/>
      <c r="D879" s="219"/>
      <c r="E879" s="2"/>
      <c r="F879" s="2"/>
      <c r="G879" s="4"/>
      <c r="H879" s="5"/>
      <c r="I879" s="4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19"/>
      <c r="D880" s="219"/>
      <c r="E880" s="2"/>
      <c r="F880" s="2"/>
      <c r="G880" s="4"/>
      <c r="H880" s="5"/>
      <c r="I880" s="4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19"/>
      <c r="D881" s="219"/>
      <c r="E881" s="2"/>
      <c r="F881" s="2"/>
      <c r="G881" s="4"/>
      <c r="H881" s="5"/>
      <c r="I881" s="4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19"/>
      <c r="D882" s="219"/>
      <c r="E882" s="2"/>
      <c r="F882" s="2"/>
      <c r="G882" s="4"/>
      <c r="H882" s="5"/>
      <c r="I882" s="4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19"/>
      <c r="D883" s="219"/>
      <c r="E883" s="2"/>
      <c r="F883" s="2"/>
      <c r="G883" s="4"/>
      <c r="H883" s="5"/>
      <c r="I883" s="4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19"/>
      <c r="D884" s="219"/>
      <c r="E884" s="2"/>
      <c r="F884" s="2"/>
      <c r="G884" s="4"/>
      <c r="H884" s="5"/>
      <c r="I884" s="4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19"/>
      <c r="D885" s="219"/>
      <c r="E885" s="2"/>
      <c r="F885" s="2"/>
      <c r="G885" s="4"/>
      <c r="H885" s="5"/>
      <c r="I885" s="4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19"/>
      <c r="D886" s="219"/>
      <c r="E886" s="2"/>
      <c r="F886" s="2"/>
      <c r="G886" s="4"/>
      <c r="H886" s="5"/>
      <c r="I886" s="4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19"/>
      <c r="D887" s="219"/>
      <c r="E887" s="2"/>
      <c r="F887" s="2"/>
      <c r="G887" s="4"/>
      <c r="H887" s="5"/>
      <c r="I887" s="4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19"/>
      <c r="D888" s="219"/>
      <c r="E888" s="2"/>
      <c r="F888" s="2"/>
      <c r="G888" s="4"/>
      <c r="H888" s="5"/>
      <c r="I888" s="4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19"/>
      <c r="D889" s="219"/>
      <c r="E889" s="2"/>
      <c r="F889" s="2"/>
      <c r="G889" s="4"/>
      <c r="H889" s="5"/>
      <c r="I889" s="4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19"/>
      <c r="D890" s="219"/>
      <c r="E890" s="2"/>
      <c r="F890" s="2"/>
      <c r="G890" s="4"/>
      <c r="H890" s="5"/>
      <c r="I890" s="4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19"/>
      <c r="D891" s="219"/>
      <c r="E891" s="2"/>
      <c r="F891" s="2"/>
      <c r="G891" s="4"/>
      <c r="H891" s="5"/>
      <c r="I891" s="4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19"/>
      <c r="D892" s="219"/>
      <c r="E892" s="2"/>
      <c r="F892" s="2"/>
      <c r="G892" s="4"/>
      <c r="H892" s="5"/>
      <c r="I892" s="4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19"/>
      <c r="D893" s="219"/>
      <c r="E893" s="2"/>
      <c r="F893" s="2"/>
      <c r="G893" s="4"/>
      <c r="H893" s="5"/>
      <c r="I893" s="4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19"/>
      <c r="D894" s="219"/>
      <c r="E894" s="2"/>
      <c r="F894" s="2"/>
      <c r="G894" s="4"/>
      <c r="H894" s="5"/>
      <c r="I894" s="4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19"/>
      <c r="D895" s="219"/>
      <c r="E895" s="2"/>
      <c r="F895" s="2"/>
      <c r="G895" s="4"/>
      <c r="H895" s="5"/>
      <c r="I895" s="4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19"/>
      <c r="D896" s="219"/>
      <c r="E896" s="2"/>
      <c r="F896" s="2"/>
      <c r="G896" s="4"/>
      <c r="H896" s="5"/>
      <c r="I896" s="4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19"/>
      <c r="D897" s="219"/>
      <c r="E897" s="2"/>
      <c r="F897" s="2"/>
      <c r="G897" s="4"/>
      <c r="H897" s="5"/>
      <c r="I897" s="4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19"/>
      <c r="D898" s="219"/>
      <c r="E898" s="2"/>
      <c r="F898" s="2"/>
      <c r="G898" s="4"/>
      <c r="H898" s="5"/>
      <c r="I898" s="4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19"/>
      <c r="D899" s="219"/>
      <c r="E899" s="2"/>
      <c r="F899" s="2"/>
      <c r="G899" s="4"/>
      <c r="H899" s="5"/>
      <c r="I899" s="4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19"/>
      <c r="D900" s="219"/>
      <c r="E900" s="2"/>
      <c r="F900" s="2"/>
      <c r="G900" s="4"/>
      <c r="H900" s="5"/>
      <c r="I900" s="4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19"/>
      <c r="D901" s="219"/>
      <c r="E901" s="2"/>
      <c r="F901" s="2"/>
      <c r="G901" s="4"/>
      <c r="H901" s="5"/>
      <c r="I901" s="4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19"/>
      <c r="D902" s="219"/>
      <c r="E902" s="2"/>
      <c r="F902" s="2"/>
      <c r="G902" s="4"/>
      <c r="H902" s="5"/>
      <c r="I902" s="4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19"/>
      <c r="D903" s="219"/>
      <c r="E903" s="2"/>
      <c r="F903" s="2"/>
      <c r="G903" s="4"/>
      <c r="H903" s="5"/>
      <c r="I903" s="4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19"/>
      <c r="D904" s="219"/>
      <c r="E904" s="2"/>
      <c r="F904" s="2"/>
      <c r="G904" s="4"/>
      <c r="H904" s="5"/>
      <c r="I904" s="4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19"/>
      <c r="D905" s="219"/>
      <c r="E905" s="2"/>
      <c r="F905" s="2"/>
      <c r="G905" s="4"/>
      <c r="H905" s="5"/>
      <c r="I905" s="4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19"/>
      <c r="D906" s="219"/>
      <c r="E906" s="2"/>
      <c r="F906" s="2"/>
      <c r="G906" s="4"/>
      <c r="H906" s="5"/>
      <c r="I906" s="4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19"/>
      <c r="D907" s="219"/>
      <c r="E907" s="2"/>
      <c r="F907" s="2"/>
      <c r="G907" s="4"/>
      <c r="H907" s="5"/>
      <c r="I907" s="4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19"/>
      <c r="D908" s="219"/>
      <c r="E908" s="2"/>
      <c r="F908" s="2"/>
      <c r="G908" s="4"/>
      <c r="H908" s="5"/>
      <c r="I908" s="4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19"/>
      <c r="D909" s="219"/>
      <c r="E909" s="2"/>
      <c r="F909" s="2"/>
      <c r="G909" s="4"/>
      <c r="H909" s="5"/>
      <c r="I909" s="4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19"/>
      <c r="D910" s="219"/>
      <c r="E910" s="2"/>
      <c r="F910" s="2"/>
      <c r="G910" s="4"/>
      <c r="H910" s="5"/>
      <c r="I910" s="4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19"/>
      <c r="D911" s="219"/>
      <c r="E911" s="2"/>
      <c r="F911" s="2"/>
      <c r="G911" s="4"/>
      <c r="H911" s="5"/>
      <c r="I911" s="4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19"/>
      <c r="D912" s="219"/>
      <c r="E912" s="2"/>
      <c r="F912" s="2"/>
      <c r="G912" s="4"/>
      <c r="H912" s="5"/>
      <c r="I912" s="4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19"/>
      <c r="D913" s="219"/>
      <c r="E913" s="2"/>
      <c r="F913" s="2"/>
      <c r="G913" s="4"/>
      <c r="H913" s="5"/>
      <c r="I913" s="4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19"/>
      <c r="D914" s="219"/>
      <c r="E914" s="2"/>
      <c r="F914" s="2"/>
      <c r="G914" s="4"/>
      <c r="H914" s="5"/>
      <c r="I914" s="4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19"/>
      <c r="D915" s="219"/>
      <c r="E915" s="2"/>
      <c r="F915" s="2"/>
      <c r="G915" s="4"/>
      <c r="H915" s="5"/>
      <c r="I915" s="4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19"/>
      <c r="D916" s="219"/>
      <c r="E916" s="2"/>
      <c r="F916" s="2"/>
      <c r="G916" s="4"/>
      <c r="H916" s="5"/>
      <c r="I916" s="4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19"/>
      <c r="D917" s="219"/>
      <c r="E917" s="2"/>
      <c r="F917" s="2"/>
      <c r="G917" s="4"/>
      <c r="H917" s="5"/>
      <c r="I917" s="4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19"/>
      <c r="D918" s="219"/>
      <c r="E918" s="2"/>
      <c r="F918" s="2"/>
      <c r="G918" s="4"/>
      <c r="H918" s="5"/>
      <c r="I918" s="4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19"/>
      <c r="D919" s="219"/>
      <c r="E919" s="2"/>
      <c r="F919" s="2"/>
      <c r="G919" s="4"/>
      <c r="H919" s="5"/>
      <c r="I919" s="4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19"/>
      <c r="D920" s="219"/>
      <c r="E920" s="2"/>
      <c r="F920" s="2"/>
      <c r="G920" s="4"/>
      <c r="H920" s="5"/>
      <c r="I920" s="4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19"/>
      <c r="D921" s="219"/>
      <c r="E921" s="2"/>
      <c r="F921" s="2"/>
      <c r="G921" s="4"/>
      <c r="H921" s="5"/>
      <c r="I921" s="4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19"/>
      <c r="D922" s="219"/>
      <c r="E922" s="2"/>
      <c r="F922" s="2"/>
      <c r="G922" s="4"/>
      <c r="H922" s="5"/>
      <c r="I922" s="4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19"/>
      <c r="D923" s="219"/>
      <c r="E923" s="2"/>
      <c r="F923" s="2"/>
      <c r="G923" s="4"/>
      <c r="H923" s="5"/>
      <c r="I923" s="4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19"/>
      <c r="D924" s="219"/>
      <c r="E924" s="2"/>
      <c r="F924" s="2"/>
      <c r="G924" s="4"/>
      <c r="H924" s="5"/>
      <c r="I924" s="4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19"/>
      <c r="D925" s="219"/>
      <c r="E925" s="2"/>
      <c r="F925" s="2"/>
      <c r="G925" s="4"/>
      <c r="H925" s="5"/>
      <c r="I925" s="4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19"/>
      <c r="D926" s="219"/>
      <c r="E926" s="2"/>
      <c r="F926" s="2"/>
      <c r="G926" s="4"/>
      <c r="H926" s="5"/>
      <c r="I926" s="4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19"/>
      <c r="D927" s="219"/>
      <c r="E927" s="2"/>
      <c r="F927" s="2"/>
      <c r="G927" s="4"/>
      <c r="H927" s="5"/>
      <c r="I927" s="4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19"/>
      <c r="D928" s="219"/>
      <c r="E928" s="2"/>
      <c r="F928" s="2"/>
      <c r="G928" s="4"/>
      <c r="H928" s="5"/>
      <c r="I928" s="4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19"/>
      <c r="D929" s="219"/>
      <c r="E929" s="2"/>
      <c r="F929" s="2"/>
      <c r="G929" s="4"/>
      <c r="H929" s="5"/>
      <c r="I929" s="4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19"/>
      <c r="D930" s="219"/>
      <c r="E930" s="2"/>
      <c r="F930" s="2"/>
      <c r="G930" s="4"/>
      <c r="H930" s="5"/>
      <c r="I930" s="4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19"/>
      <c r="D931" s="219"/>
      <c r="E931" s="2"/>
      <c r="F931" s="2"/>
      <c r="G931" s="4"/>
      <c r="H931" s="5"/>
      <c r="I931" s="4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19"/>
      <c r="D932" s="219"/>
      <c r="E932" s="2"/>
      <c r="F932" s="2"/>
      <c r="G932" s="4"/>
      <c r="H932" s="5"/>
      <c r="I932" s="4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19"/>
      <c r="D933" s="219"/>
      <c r="E933" s="2"/>
      <c r="F933" s="2"/>
      <c r="G933" s="4"/>
      <c r="H933" s="5"/>
      <c r="I933" s="4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19"/>
      <c r="D934" s="219"/>
      <c r="E934" s="2"/>
      <c r="F934" s="2"/>
      <c r="G934" s="4"/>
      <c r="H934" s="5"/>
      <c r="I934" s="4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19"/>
      <c r="D935" s="219"/>
      <c r="E935" s="2"/>
      <c r="F935" s="2"/>
      <c r="G935" s="4"/>
      <c r="H935" s="5"/>
      <c r="I935" s="4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19"/>
      <c r="D936" s="219"/>
      <c r="E936" s="2"/>
      <c r="F936" s="2"/>
      <c r="G936" s="4"/>
      <c r="H936" s="5"/>
      <c r="I936" s="4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19"/>
      <c r="D937" s="219"/>
      <c r="E937" s="2"/>
      <c r="F937" s="2"/>
      <c r="G937" s="4"/>
      <c r="H937" s="5"/>
      <c r="I937" s="4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19"/>
      <c r="D938" s="219"/>
      <c r="E938" s="2"/>
      <c r="F938" s="2"/>
      <c r="G938" s="4"/>
      <c r="H938" s="5"/>
      <c r="I938" s="4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19"/>
      <c r="D939" s="219"/>
      <c r="E939" s="2"/>
      <c r="F939" s="2"/>
      <c r="G939" s="4"/>
      <c r="H939" s="5"/>
      <c r="I939" s="4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19"/>
      <c r="D940" s="219"/>
      <c r="E940" s="2"/>
      <c r="F940" s="2"/>
      <c r="G940" s="4"/>
      <c r="H940" s="5"/>
      <c r="I940" s="4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19"/>
      <c r="D941" s="219"/>
      <c r="E941" s="2"/>
      <c r="F941" s="2"/>
      <c r="G941" s="4"/>
      <c r="H941" s="5"/>
      <c r="I941" s="4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19"/>
      <c r="D942" s="219"/>
      <c r="E942" s="2"/>
      <c r="F942" s="2"/>
      <c r="G942" s="4"/>
      <c r="H942" s="5"/>
      <c r="I942" s="4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19"/>
      <c r="D943" s="219"/>
      <c r="E943" s="2"/>
      <c r="F943" s="2"/>
      <c r="G943" s="4"/>
      <c r="H943" s="5"/>
      <c r="I943" s="4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19"/>
      <c r="D944" s="219"/>
      <c r="E944" s="2"/>
      <c r="F944" s="2"/>
      <c r="G944" s="4"/>
      <c r="H944" s="5"/>
      <c r="I944" s="4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19"/>
      <c r="D945" s="219"/>
      <c r="E945" s="2"/>
      <c r="F945" s="2"/>
      <c r="G945" s="4"/>
      <c r="H945" s="5"/>
      <c r="I945" s="4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19"/>
      <c r="D946" s="219"/>
      <c r="E946" s="2"/>
      <c r="F946" s="2"/>
      <c r="G946" s="4"/>
      <c r="H946" s="5"/>
      <c r="I946" s="4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19"/>
      <c r="D947" s="219"/>
      <c r="E947" s="2"/>
      <c r="F947" s="2"/>
      <c r="G947" s="4"/>
      <c r="H947" s="5"/>
      <c r="I947" s="4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19"/>
      <c r="D948" s="219"/>
      <c r="E948" s="2"/>
      <c r="F948" s="2"/>
      <c r="G948" s="4"/>
      <c r="H948" s="5"/>
      <c r="I948" s="4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19"/>
      <c r="D949" s="219"/>
      <c r="E949" s="2"/>
      <c r="F949" s="2"/>
      <c r="G949" s="4"/>
      <c r="H949" s="5"/>
      <c r="I949" s="4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19"/>
      <c r="D950" s="219"/>
      <c r="E950" s="2"/>
      <c r="F950" s="2"/>
      <c r="G950" s="4"/>
      <c r="H950" s="5"/>
      <c r="I950" s="4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19"/>
      <c r="D951" s="219"/>
      <c r="E951" s="2"/>
      <c r="F951" s="2"/>
      <c r="G951" s="4"/>
      <c r="H951" s="5"/>
      <c r="I951" s="4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19"/>
      <c r="D952" s="219"/>
      <c r="E952" s="2"/>
      <c r="F952" s="2"/>
      <c r="G952" s="4"/>
      <c r="H952" s="5"/>
      <c r="I952" s="4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19"/>
      <c r="D953" s="219"/>
      <c r="E953" s="2"/>
      <c r="F953" s="2"/>
      <c r="G953" s="4"/>
      <c r="H953" s="5"/>
      <c r="I953" s="4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19"/>
      <c r="D954" s="219"/>
      <c r="E954" s="2"/>
      <c r="F954" s="2"/>
      <c r="G954" s="4"/>
      <c r="H954" s="5"/>
      <c r="I954" s="4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19"/>
      <c r="D955" s="219"/>
      <c r="E955" s="2"/>
      <c r="F955" s="2"/>
      <c r="G955" s="4"/>
      <c r="H955" s="5"/>
      <c r="I955" s="4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19"/>
      <c r="D956" s="219"/>
      <c r="E956" s="2"/>
      <c r="F956" s="2"/>
      <c r="G956" s="4"/>
      <c r="H956" s="5"/>
      <c r="I956" s="4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19"/>
      <c r="D957" s="219"/>
      <c r="E957" s="2"/>
      <c r="F957" s="2"/>
      <c r="G957" s="4"/>
      <c r="H957" s="5"/>
      <c r="I957" s="4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19"/>
      <c r="D958" s="219"/>
      <c r="E958" s="2"/>
      <c r="F958" s="2"/>
      <c r="G958" s="4"/>
      <c r="H958" s="5"/>
      <c r="I958" s="4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19"/>
      <c r="D959" s="219"/>
      <c r="E959" s="2"/>
      <c r="F959" s="2"/>
      <c r="G959" s="4"/>
      <c r="H959" s="5"/>
      <c r="I959" s="4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19"/>
      <c r="D960" s="219"/>
      <c r="E960" s="2"/>
      <c r="F960" s="2"/>
      <c r="G960" s="4"/>
      <c r="H960" s="5"/>
      <c r="I960" s="4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19"/>
      <c r="D961" s="219"/>
      <c r="E961" s="2"/>
      <c r="F961" s="2"/>
      <c r="G961" s="4"/>
      <c r="H961" s="5"/>
      <c r="I961" s="4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19"/>
      <c r="D962" s="219"/>
      <c r="E962" s="2"/>
      <c r="F962" s="2"/>
      <c r="G962" s="4"/>
      <c r="H962" s="5"/>
      <c r="I962" s="4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19"/>
      <c r="D963" s="219"/>
      <c r="E963" s="2"/>
      <c r="F963" s="2"/>
      <c r="G963" s="4"/>
      <c r="H963" s="5"/>
      <c r="I963" s="4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19"/>
      <c r="D964" s="219"/>
      <c r="E964" s="2"/>
      <c r="F964" s="2"/>
      <c r="G964" s="4"/>
      <c r="H964" s="5"/>
      <c r="I964" s="4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19"/>
      <c r="D965" s="219"/>
      <c r="E965" s="2"/>
      <c r="F965" s="2"/>
      <c r="G965" s="4"/>
      <c r="H965" s="5"/>
      <c r="I965" s="4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19"/>
      <c r="D966" s="219"/>
      <c r="E966" s="2"/>
      <c r="F966" s="2"/>
      <c r="G966" s="4"/>
      <c r="H966" s="5"/>
      <c r="I966" s="4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19"/>
      <c r="D967" s="219"/>
      <c r="E967" s="2"/>
      <c r="F967" s="2"/>
      <c r="G967" s="4"/>
      <c r="H967" s="5"/>
      <c r="I967" s="4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19"/>
      <c r="D968" s="219"/>
      <c r="E968" s="2"/>
      <c r="F968" s="2"/>
      <c r="G968" s="4"/>
      <c r="H968" s="5"/>
      <c r="I968" s="4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19"/>
      <c r="D969" s="219"/>
      <c r="E969" s="2"/>
      <c r="F969" s="2"/>
      <c r="G969" s="4"/>
      <c r="H969" s="5"/>
      <c r="I969" s="4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19"/>
      <c r="D970" s="219"/>
      <c r="E970" s="2"/>
      <c r="F970" s="2"/>
      <c r="G970" s="4"/>
      <c r="H970" s="5"/>
      <c r="I970" s="4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19"/>
      <c r="D971" s="219"/>
      <c r="E971" s="2"/>
      <c r="F971" s="2"/>
      <c r="G971" s="4"/>
      <c r="H971" s="5"/>
      <c r="I971" s="4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19"/>
      <c r="D972" s="219"/>
      <c r="E972" s="2"/>
      <c r="F972" s="2"/>
      <c r="G972" s="4"/>
      <c r="H972" s="5"/>
      <c r="I972" s="4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19"/>
      <c r="D973" s="219"/>
      <c r="E973" s="2"/>
      <c r="F973" s="2"/>
      <c r="G973" s="4"/>
      <c r="H973" s="5"/>
      <c r="I973" s="4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19"/>
      <c r="D974" s="219"/>
      <c r="E974" s="2"/>
      <c r="F974" s="2"/>
      <c r="G974" s="4"/>
      <c r="H974" s="5"/>
      <c r="I974" s="4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19"/>
      <c r="D975" s="219"/>
      <c r="E975" s="2"/>
      <c r="F975" s="2"/>
      <c r="G975" s="4"/>
      <c r="H975" s="5"/>
      <c r="I975" s="4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19"/>
      <c r="D976" s="219"/>
      <c r="E976" s="2"/>
      <c r="F976" s="2"/>
      <c r="G976" s="4"/>
      <c r="H976" s="5"/>
      <c r="I976" s="4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19"/>
      <c r="D977" s="219"/>
      <c r="E977" s="2"/>
      <c r="F977" s="2"/>
      <c r="G977" s="4"/>
      <c r="H977" s="5"/>
      <c r="I977" s="4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19"/>
      <c r="D978" s="219"/>
      <c r="E978" s="2"/>
      <c r="F978" s="2"/>
      <c r="G978" s="4"/>
      <c r="H978" s="5"/>
      <c r="I978" s="4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19"/>
      <c r="D979" s="219"/>
      <c r="E979" s="2"/>
      <c r="F979" s="2"/>
      <c r="G979" s="4"/>
      <c r="H979" s="5"/>
      <c r="I979" s="4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19"/>
      <c r="D980" s="219"/>
      <c r="E980" s="2"/>
      <c r="F980" s="2"/>
      <c r="G980" s="4"/>
      <c r="H980" s="5"/>
      <c r="I980" s="4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19"/>
      <c r="D981" s="219"/>
      <c r="E981" s="2"/>
      <c r="F981" s="2"/>
      <c r="G981" s="4"/>
      <c r="H981" s="5"/>
      <c r="I981" s="4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19"/>
      <c r="D982" s="219"/>
      <c r="E982" s="2"/>
      <c r="F982" s="2"/>
      <c r="G982" s="4"/>
      <c r="H982" s="5"/>
      <c r="I982" s="4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19"/>
      <c r="D983" s="219"/>
      <c r="E983" s="2"/>
      <c r="F983" s="2"/>
      <c r="G983" s="4"/>
      <c r="H983" s="5"/>
      <c r="I983" s="4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19"/>
      <c r="D984" s="219"/>
      <c r="E984" s="2"/>
      <c r="F984" s="2"/>
      <c r="G984" s="4"/>
      <c r="H984" s="5"/>
      <c r="I984" s="4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19"/>
      <c r="D985" s="219"/>
      <c r="E985" s="2"/>
      <c r="F985" s="2"/>
      <c r="G985" s="4"/>
      <c r="H985" s="5"/>
      <c r="I985" s="4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19"/>
      <c r="D986" s="219"/>
      <c r="E986" s="2"/>
      <c r="F986" s="2"/>
      <c r="G986" s="4"/>
      <c r="H986" s="5"/>
      <c r="I986" s="4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19"/>
      <c r="D987" s="219"/>
      <c r="E987" s="2"/>
      <c r="F987" s="2"/>
      <c r="G987" s="4"/>
      <c r="H987" s="5"/>
      <c r="I987" s="4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19"/>
      <c r="D988" s="219"/>
      <c r="E988" s="2"/>
      <c r="F988" s="2"/>
      <c r="G988" s="4"/>
      <c r="H988" s="5"/>
      <c r="I988" s="4"/>
      <c r="J988" s="2"/>
      <c r="K988" s="7"/>
      <c r="L988" s="2"/>
      <c r="M988" s="2"/>
      <c r="N988" s="2"/>
      <c r="O988" s="2"/>
      <c r="P988" s="2"/>
      <c r="Q988" s="2"/>
      <c r="R988" s="2"/>
      <c r="S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19"/>
      <c r="D989" s="219"/>
      <c r="E989" s="2"/>
      <c r="F989" s="2"/>
      <c r="G989" s="4"/>
      <c r="H989" s="5"/>
      <c r="I989" s="4"/>
      <c r="J989" s="2"/>
      <c r="K989" s="7"/>
      <c r="L989" s="2"/>
      <c r="M989" s="2"/>
      <c r="N989" s="2"/>
      <c r="O989" s="2"/>
      <c r="P989" s="2"/>
      <c r="Q989" s="2"/>
      <c r="R989" s="2"/>
      <c r="S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19"/>
      <c r="D990" s="219"/>
      <c r="E990" s="2"/>
      <c r="F990" s="2"/>
      <c r="G990" s="4"/>
      <c r="H990" s="5"/>
      <c r="I990" s="4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19"/>
      <c r="D991" s="219"/>
      <c r="E991" s="2"/>
      <c r="F991" s="2"/>
      <c r="G991" s="4"/>
      <c r="H991" s="5"/>
      <c r="I991" s="4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19"/>
      <c r="D992" s="219"/>
      <c r="E992" s="2"/>
      <c r="F992" s="2"/>
      <c r="G992" s="4"/>
      <c r="H992" s="5"/>
      <c r="I992" s="4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19"/>
      <c r="D993" s="219"/>
      <c r="E993" s="2"/>
      <c r="F993" s="2"/>
      <c r="G993" s="4"/>
      <c r="H993" s="5"/>
      <c r="I993" s="4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19"/>
      <c r="D994" s="219"/>
      <c r="E994" s="2"/>
      <c r="F994" s="2"/>
      <c r="G994" s="4"/>
      <c r="H994" s="5"/>
      <c r="I994" s="4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19"/>
      <c r="D995" s="219"/>
      <c r="E995" s="2"/>
      <c r="F995" s="2"/>
      <c r="G995" s="4"/>
      <c r="H995" s="5"/>
      <c r="I995" s="4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19"/>
      <c r="D996" s="219"/>
      <c r="E996" s="2"/>
      <c r="F996" s="2"/>
      <c r="G996" s="4"/>
      <c r="H996" s="5"/>
      <c r="I996" s="4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19"/>
      <c r="D997" s="219"/>
      <c r="E997" s="2"/>
      <c r="F997" s="2"/>
      <c r="G997" s="4"/>
      <c r="H997" s="5"/>
      <c r="I997" s="4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19"/>
      <c r="D998" s="219"/>
      <c r="E998" s="2"/>
      <c r="F998" s="2"/>
      <c r="G998" s="220"/>
      <c r="I998" s="4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19"/>
      <c r="D999" s="219"/>
      <c r="E999" s="2"/>
      <c r="F999" s="2"/>
      <c r="G999" s="220"/>
      <c r="I999" s="220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Y999" s="7"/>
      <c r="Z999" s="7"/>
      <c r="AA999" s="7"/>
      <c r="AB999" s="7"/>
    </row>
    <row r="1000">
      <c r="G1000" s="220"/>
      <c r="I1000" s="220"/>
      <c r="L1000" s="220"/>
      <c r="M1000" s="220"/>
      <c r="N1000" s="220"/>
      <c r="O1000" s="220"/>
      <c r="P1000" s="220"/>
      <c r="Q1000" s="220"/>
      <c r="R1000" s="220"/>
    </row>
  </sheetData>
  <mergeCells count="6">
    <mergeCell ref="A2:J2"/>
    <mergeCell ref="A3:J3"/>
    <mergeCell ref="K3:R3"/>
    <mergeCell ref="T21:U21"/>
    <mergeCell ref="L94:N94"/>
    <mergeCell ref="O94:P94"/>
  </mergeCells>
  <dataValidations>
    <dataValidation type="list" allowBlank="1" showErrorMessage="1" sqref="F7:F91">
      <formula1>"White board,Cartoon ,3D ,3D personalizado,3D Premium,VSL,Logo,Post,Influencer Nayara,3D Estatico ,3D Realista,Edição audio,Pov,Flow,Dia dos Pais 3D,Dia dos Pais Influencer,Mascote,locução,Influencer  JOÃO,Gerenciamento"</formula1>
    </dataValidation>
    <dataValidation type="list" allowBlank="1" showErrorMessage="1" sqref="J7:J10 J12:J91">
      <formula1>"Mel,Flavia,Fernanda,Carla"</formula1>
    </dataValidation>
    <dataValidation type="list" allowBlank="1" showErrorMessage="1" sqref="B7:B38 B40:B91">
      <formula1>"Pix,Cartão,Pacote ,Pago "</formula1>
    </dataValidation>
    <dataValidation type="list" allowBlank="1" showErrorMessage="1" sqref="A7:A91">
      <formula1>"Nobre,INFLUENZI"</formula1>
    </dataValidation>
    <dataValidation type="list" allowBlank="1" showErrorMessage="1" sqref="E7:E91 E208:F999">
      <formula1>"Vinicius,Kaua,Caio,Julia,Jhonatas,Diogo,Caio Ferreira,Pamelah,Caio Alves,Camila,Wiliam ,Gabriel ,Fernanda,Kaua Pessoni,Gabriel Batista,Gustavo Pereira"</formula1>
    </dataValidation>
    <dataValidation type="list" allowBlank="1" showErrorMessage="1" sqref="J11">
      <formula1>"Mel,Flavia,Fernanda,Carla,Miriã"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0.25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329" t="s">
        <v>1148</v>
      </c>
      <c r="B1" s="2"/>
      <c r="C1" s="3"/>
      <c r="D1" s="3"/>
      <c r="E1" s="2"/>
      <c r="F1" s="2"/>
      <c r="G1" s="4"/>
      <c r="H1" s="4"/>
      <c r="I1" s="4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6"/>
      <c r="I4" s="4"/>
      <c r="J4" s="4"/>
      <c r="K4" s="5"/>
      <c r="L4" s="4"/>
      <c r="M4" s="4"/>
      <c r="N4" s="4"/>
      <c r="O4" s="4"/>
      <c r="P4" s="18"/>
      <c r="Q4" s="4"/>
      <c r="R4" s="4"/>
      <c r="S4" s="19"/>
      <c r="T4" s="20"/>
      <c r="U4" s="21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2"/>
      <c r="F5" s="23"/>
      <c r="G5" s="24"/>
      <c r="H5" s="24"/>
      <c r="I5" s="25"/>
      <c r="J5" s="26"/>
      <c r="K5" s="27"/>
      <c r="L5" s="26"/>
      <c r="M5" s="26"/>
      <c r="N5" s="26"/>
      <c r="O5" s="26"/>
      <c r="P5" s="26"/>
      <c r="Q5" s="26"/>
      <c r="R5" s="23"/>
      <c r="S5" s="28"/>
      <c r="T5" s="7"/>
      <c r="U5" s="7"/>
      <c r="V5" s="7"/>
      <c r="W5" s="7"/>
      <c r="X5" s="7"/>
      <c r="Y5" s="7"/>
      <c r="Z5" s="7"/>
      <c r="AA5" s="7"/>
      <c r="AB5" s="7"/>
    </row>
    <row r="6">
      <c r="A6" s="29" t="s">
        <v>2</v>
      </c>
      <c r="B6" s="29" t="s">
        <v>36</v>
      </c>
      <c r="C6" s="30" t="s">
        <v>0</v>
      </c>
      <c r="D6" s="31" t="s">
        <v>37</v>
      </c>
      <c r="E6" s="32" t="s">
        <v>1</v>
      </c>
      <c r="F6" s="29" t="s">
        <v>38</v>
      </c>
      <c r="G6" s="32" t="s">
        <v>2</v>
      </c>
      <c r="H6" s="32" t="s">
        <v>3</v>
      </c>
      <c r="I6" s="29" t="s">
        <v>4</v>
      </c>
      <c r="J6" s="29" t="s">
        <v>5</v>
      </c>
      <c r="K6" s="33" t="s">
        <v>6</v>
      </c>
      <c r="L6" s="34" t="s">
        <v>7</v>
      </c>
      <c r="M6" s="35" t="s">
        <v>8</v>
      </c>
      <c r="N6" s="36" t="s">
        <v>9</v>
      </c>
      <c r="O6" s="37" t="s">
        <v>10</v>
      </c>
      <c r="P6" s="38" t="s">
        <v>11</v>
      </c>
      <c r="Q6" s="39" t="s">
        <v>12</v>
      </c>
      <c r="R6" s="40" t="s">
        <v>13</v>
      </c>
      <c r="S6" s="34" t="s">
        <v>14</v>
      </c>
      <c r="T6" s="7"/>
      <c r="U6" s="7"/>
      <c r="V6" s="41"/>
      <c r="Y6" s="7"/>
      <c r="Z6" s="7"/>
      <c r="AA6" s="7"/>
      <c r="AB6" s="7"/>
    </row>
    <row r="7">
      <c r="A7" s="42" t="s">
        <v>39</v>
      </c>
      <c r="B7" s="42" t="s">
        <v>40</v>
      </c>
      <c r="C7" s="43"/>
      <c r="D7" s="44" t="s">
        <v>41</v>
      </c>
      <c r="E7" s="45" t="s">
        <v>80</v>
      </c>
      <c r="F7" s="42" t="s">
        <v>49</v>
      </c>
      <c r="G7" s="224" t="s">
        <v>1149</v>
      </c>
      <c r="H7" s="47" t="s">
        <v>1149</v>
      </c>
      <c r="I7" s="48" t="s">
        <v>1150</v>
      </c>
      <c r="J7" s="42" t="s">
        <v>29</v>
      </c>
      <c r="K7" s="49"/>
      <c r="L7" s="50">
        <v>450.0</v>
      </c>
      <c r="M7" s="35"/>
      <c r="N7" s="36"/>
      <c r="O7" s="51"/>
      <c r="P7" s="52"/>
      <c r="Q7" s="53"/>
      <c r="R7" s="54"/>
      <c r="S7" s="55">
        <v>50.0</v>
      </c>
      <c r="T7" s="56" t="s">
        <v>6</v>
      </c>
      <c r="U7" s="57">
        <f>SUM(K7:K91)</f>
        <v>5878</v>
      </c>
      <c r="V7" s="7"/>
      <c r="Y7" s="7"/>
      <c r="Z7" s="7"/>
      <c r="AA7" s="7"/>
      <c r="AB7" s="7"/>
    </row>
    <row r="8">
      <c r="A8" s="42" t="s">
        <v>39</v>
      </c>
      <c r="B8" s="42" t="s">
        <v>40</v>
      </c>
      <c r="C8" s="43"/>
      <c r="D8" s="44" t="s">
        <v>1151</v>
      </c>
      <c r="E8" s="45" t="s">
        <v>29</v>
      </c>
      <c r="F8" s="42" t="s">
        <v>49</v>
      </c>
      <c r="G8" s="224" t="s">
        <v>1152</v>
      </c>
      <c r="H8" s="58" t="s">
        <v>1153</v>
      </c>
      <c r="I8" s="59" t="s">
        <v>1154</v>
      </c>
      <c r="J8" s="42" t="s">
        <v>30</v>
      </c>
      <c r="K8" s="60"/>
      <c r="L8" s="50"/>
      <c r="M8" s="61">
        <v>350.0</v>
      </c>
      <c r="N8" s="62"/>
      <c r="O8" s="51"/>
      <c r="P8" s="52"/>
      <c r="Q8" s="53"/>
      <c r="R8" s="63"/>
      <c r="S8" s="55">
        <v>50.0</v>
      </c>
      <c r="T8" s="56" t="s">
        <v>7</v>
      </c>
      <c r="U8" s="57">
        <f>SUM(L96)</f>
        <v>2150</v>
      </c>
      <c r="V8" s="7"/>
      <c r="Y8" s="7"/>
      <c r="Z8" s="7"/>
      <c r="AA8" s="7"/>
      <c r="AB8" s="7"/>
    </row>
    <row r="9">
      <c r="A9" s="42" t="s">
        <v>39</v>
      </c>
      <c r="B9" s="42" t="s">
        <v>40</v>
      </c>
      <c r="C9" s="64"/>
      <c r="D9" s="76"/>
      <c r="E9" s="45" t="s">
        <v>80</v>
      </c>
      <c r="F9" s="42" t="s">
        <v>49</v>
      </c>
      <c r="G9" s="224" t="s">
        <v>1155</v>
      </c>
      <c r="H9" s="58" t="s">
        <v>1156</v>
      </c>
      <c r="I9" s="65" t="s">
        <v>1157</v>
      </c>
      <c r="J9" s="42" t="s">
        <v>29</v>
      </c>
      <c r="K9" s="60"/>
      <c r="L9" s="50"/>
      <c r="M9" s="61"/>
      <c r="N9" s="62"/>
      <c r="O9" s="51"/>
      <c r="P9" s="52">
        <v>350.0</v>
      </c>
      <c r="Q9" s="53"/>
      <c r="R9" s="63"/>
      <c r="S9" s="55">
        <v>50.0</v>
      </c>
      <c r="T9" s="56" t="s">
        <v>8</v>
      </c>
      <c r="U9" s="57">
        <f>SUM(M97)</f>
        <v>3100</v>
      </c>
      <c r="V9" s="7"/>
      <c r="Y9" s="7"/>
      <c r="Z9" s="7"/>
      <c r="AA9" s="7"/>
      <c r="AB9" s="7"/>
    </row>
    <row r="10" ht="16.5" customHeight="1">
      <c r="A10" s="42" t="s">
        <v>39</v>
      </c>
      <c r="B10" s="42" t="s">
        <v>40</v>
      </c>
      <c r="C10" s="66"/>
      <c r="D10" s="67" t="s">
        <v>1158</v>
      </c>
      <c r="E10" s="45" t="s">
        <v>29</v>
      </c>
      <c r="F10" s="42" t="s">
        <v>49</v>
      </c>
      <c r="G10" s="224" t="s">
        <v>1159</v>
      </c>
      <c r="H10" s="47" t="s">
        <v>1160</v>
      </c>
      <c r="I10" s="48" t="s">
        <v>1161</v>
      </c>
      <c r="J10" s="42" t="s">
        <v>30</v>
      </c>
      <c r="K10" s="49"/>
      <c r="L10" s="68"/>
      <c r="M10" s="35"/>
      <c r="N10" s="36"/>
      <c r="O10" s="51">
        <v>294.0</v>
      </c>
      <c r="P10" s="69"/>
      <c r="Q10" s="70"/>
      <c r="R10" s="54"/>
      <c r="S10" s="55">
        <v>50.0</v>
      </c>
      <c r="T10" s="71" t="s">
        <v>9</v>
      </c>
      <c r="U10" s="57">
        <f>SUM(N98)</f>
        <v>3497</v>
      </c>
      <c r="V10" s="7"/>
      <c r="W10" s="7"/>
      <c r="X10" s="7"/>
      <c r="Y10" s="7"/>
      <c r="Z10" s="7"/>
      <c r="AA10" s="7"/>
      <c r="AB10" s="7"/>
    </row>
    <row r="11">
      <c r="A11" s="42" t="s">
        <v>39</v>
      </c>
      <c r="B11" s="42" t="s">
        <v>40</v>
      </c>
      <c r="C11" s="43"/>
      <c r="D11" s="44" t="s">
        <v>1162</v>
      </c>
      <c r="E11" s="45" t="s">
        <v>192</v>
      </c>
      <c r="F11" s="42" t="s">
        <v>49</v>
      </c>
      <c r="G11" s="224" t="s">
        <v>1163</v>
      </c>
      <c r="H11" s="47"/>
      <c r="I11" s="59" t="s">
        <v>1164</v>
      </c>
      <c r="J11" s="42" t="s">
        <v>30</v>
      </c>
      <c r="K11" s="49"/>
      <c r="L11" s="50"/>
      <c r="M11" s="35"/>
      <c r="N11" s="36">
        <v>350.0</v>
      </c>
      <c r="O11" s="51"/>
      <c r="P11" s="52"/>
      <c r="Q11" s="53"/>
      <c r="R11" s="54"/>
      <c r="S11" s="55">
        <v>50.0</v>
      </c>
      <c r="T11" s="72" t="s">
        <v>15</v>
      </c>
      <c r="U11" s="73">
        <f>SUM(U7:U10)</f>
        <v>14625</v>
      </c>
      <c r="V11" s="7"/>
      <c r="Y11" s="7"/>
      <c r="Z11" s="7"/>
      <c r="AA11" s="7"/>
      <c r="AB11" s="7"/>
    </row>
    <row r="12">
      <c r="A12" s="42" t="s">
        <v>39</v>
      </c>
      <c r="B12" s="42" t="s">
        <v>40</v>
      </c>
      <c r="C12" s="43"/>
      <c r="D12" s="44" t="s">
        <v>1165</v>
      </c>
      <c r="E12" s="45" t="s">
        <v>192</v>
      </c>
      <c r="F12" s="42" t="s">
        <v>49</v>
      </c>
      <c r="G12" s="224" t="s">
        <v>1166</v>
      </c>
      <c r="H12" s="47" t="s">
        <v>1167</v>
      </c>
      <c r="I12" s="65" t="s">
        <v>1168</v>
      </c>
      <c r="J12" s="42" t="s">
        <v>29</v>
      </c>
      <c r="K12" s="49"/>
      <c r="L12" s="50"/>
      <c r="M12" s="61"/>
      <c r="N12" s="62"/>
      <c r="O12" s="51">
        <v>600.0</v>
      </c>
      <c r="P12" s="52"/>
      <c r="Q12" s="53"/>
      <c r="R12" s="63"/>
      <c r="S12" s="55">
        <v>100.0</v>
      </c>
      <c r="V12" s="7"/>
      <c r="W12" s="7"/>
      <c r="X12" s="7"/>
      <c r="Y12" s="7"/>
      <c r="Z12" s="7"/>
      <c r="AA12" s="7"/>
      <c r="AB12" s="7"/>
    </row>
    <row r="13">
      <c r="A13" s="42" t="s">
        <v>39</v>
      </c>
      <c r="B13" s="42" t="s">
        <v>40</v>
      </c>
      <c r="C13" s="43"/>
      <c r="D13" s="44"/>
      <c r="E13" s="45" t="s">
        <v>165</v>
      </c>
      <c r="F13" s="42" t="s">
        <v>49</v>
      </c>
      <c r="G13" s="224" t="s">
        <v>1169</v>
      </c>
      <c r="H13" s="58"/>
      <c r="I13" s="48" t="s">
        <v>1170</v>
      </c>
      <c r="J13" s="42" t="s">
        <v>30</v>
      </c>
      <c r="K13" s="49"/>
      <c r="L13" s="50"/>
      <c r="M13" s="61"/>
      <c r="N13" s="62">
        <v>350.0</v>
      </c>
      <c r="O13" s="51"/>
      <c r="P13" s="52"/>
      <c r="Q13" s="53"/>
      <c r="R13" s="63"/>
      <c r="S13" s="55">
        <v>50.0</v>
      </c>
      <c r="V13" s="7"/>
      <c r="W13" s="7"/>
      <c r="X13" s="7"/>
      <c r="Y13" s="7"/>
      <c r="Z13" s="7"/>
      <c r="AA13" s="7"/>
      <c r="AB13" s="7"/>
    </row>
    <row r="14">
      <c r="A14" s="42" t="s">
        <v>39</v>
      </c>
      <c r="B14" s="42" t="s">
        <v>137</v>
      </c>
      <c r="C14" s="66"/>
      <c r="D14" s="44" t="s">
        <v>138</v>
      </c>
      <c r="E14" s="45" t="s">
        <v>165</v>
      </c>
      <c r="F14" s="42" t="s">
        <v>199</v>
      </c>
      <c r="G14" s="224" t="s">
        <v>1171</v>
      </c>
      <c r="H14" s="58"/>
      <c r="I14" s="48" t="s">
        <v>1172</v>
      </c>
      <c r="J14" s="42" t="s">
        <v>30</v>
      </c>
      <c r="K14" s="49"/>
      <c r="L14" s="50"/>
      <c r="M14" s="35"/>
      <c r="N14" s="36"/>
      <c r="O14" s="51"/>
      <c r="P14" s="52"/>
      <c r="Q14" s="53"/>
      <c r="R14" s="54" t="s">
        <v>279</v>
      </c>
      <c r="S14" s="55" t="s">
        <v>138</v>
      </c>
      <c r="V14" s="7"/>
      <c r="W14" s="7"/>
      <c r="X14" s="7"/>
      <c r="Y14" s="7"/>
      <c r="Z14" s="7"/>
      <c r="AA14" s="7"/>
      <c r="AB14" s="7"/>
    </row>
    <row r="15">
      <c r="A15" s="42" t="s">
        <v>39</v>
      </c>
      <c r="B15" s="42" t="s">
        <v>40</v>
      </c>
      <c r="C15" s="66"/>
      <c r="D15" s="44" t="s">
        <v>1173</v>
      </c>
      <c r="E15" s="45" t="s">
        <v>103</v>
      </c>
      <c r="F15" s="42" t="s">
        <v>49</v>
      </c>
      <c r="G15" s="229" t="s">
        <v>1174</v>
      </c>
      <c r="H15" s="74" t="s">
        <v>1175</v>
      </c>
      <c r="I15" s="59" t="s">
        <v>1176</v>
      </c>
      <c r="J15" s="42" t="s">
        <v>30</v>
      </c>
      <c r="K15" s="49"/>
      <c r="L15" s="50"/>
      <c r="M15" s="61"/>
      <c r="N15" s="62"/>
      <c r="O15" s="51"/>
      <c r="P15" s="52">
        <v>350.0</v>
      </c>
      <c r="Q15" s="53"/>
      <c r="R15" s="63"/>
      <c r="S15" s="55">
        <v>50.0</v>
      </c>
      <c r="T15" s="75" t="s">
        <v>10</v>
      </c>
      <c r="U15" s="44">
        <f>SUM(O99)</f>
        <v>3894</v>
      </c>
      <c r="V15" s="7"/>
      <c r="W15" s="7"/>
      <c r="X15" s="7"/>
      <c r="Y15" s="7"/>
      <c r="Z15" s="7"/>
      <c r="AA15" s="7"/>
      <c r="AB15" s="7"/>
    </row>
    <row r="16">
      <c r="A16" s="42" t="s">
        <v>39</v>
      </c>
      <c r="B16" s="42" t="s">
        <v>40</v>
      </c>
      <c r="C16" s="43"/>
      <c r="D16" s="44" t="s">
        <v>1177</v>
      </c>
      <c r="E16" s="45" t="s">
        <v>90</v>
      </c>
      <c r="F16" s="42" t="s">
        <v>49</v>
      </c>
      <c r="G16" s="229" t="s">
        <v>1178</v>
      </c>
      <c r="H16" s="74" t="s">
        <v>1179</v>
      </c>
      <c r="I16" s="59" t="s">
        <v>1180</v>
      </c>
      <c r="J16" s="42" t="s">
        <v>29</v>
      </c>
      <c r="K16" s="49">
        <v>350.0</v>
      </c>
      <c r="L16" s="50"/>
      <c r="M16" s="61"/>
      <c r="N16" s="62"/>
      <c r="O16" s="51"/>
      <c r="P16" s="52"/>
      <c r="Q16" s="53"/>
      <c r="R16" s="63"/>
      <c r="S16" s="55">
        <v>50.0</v>
      </c>
      <c r="T16" s="77" t="s">
        <v>11</v>
      </c>
      <c r="U16" s="78">
        <f>SUM(P7:P91)</f>
        <v>8594</v>
      </c>
      <c r="V16" s="7"/>
      <c r="W16" s="7"/>
      <c r="X16" s="79"/>
      <c r="Y16" s="7"/>
      <c r="Z16" s="7"/>
      <c r="AA16" s="7"/>
      <c r="AB16" s="7"/>
    </row>
    <row r="17" ht="15.75" customHeight="1">
      <c r="A17" s="42" t="s">
        <v>39</v>
      </c>
      <c r="B17" s="42" t="s">
        <v>96</v>
      </c>
      <c r="C17" s="43"/>
      <c r="D17" s="44" t="s">
        <v>1181</v>
      </c>
      <c r="E17" s="103"/>
      <c r="F17" s="42" t="s">
        <v>403</v>
      </c>
      <c r="G17" s="224" t="s">
        <v>1182</v>
      </c>
      <c r="H17" s="58" t="s">
        <v>1183</v>
      </c>
      <c r="I17" s="65" t="s">
        <v>1150</v>
      </c>
      <c r="J17" s="42" t="s">
        <v>29</v>
      </c>
      <c r="K17" s="49"/>
      <c r="L17" s="80">
        <v>1000.0</v>
      </c>
      <c r="M17" s="81"/>
      <c r="N17" s="82"/>
      <c r="O17" s="51"/>
      <c r="P17" s="83"/>
      <c r="Q17" s="84"/>
      <c r="R17" s="85"/>
      <c r="S17" s="230">
        <v>1000.0</v>
      </c>
      <c r="T17" s="86" t="s">
        <v>12</v>
      </c>
      <c r="U17" s="78">
        <f>SUM(Q2:Q86)</f>
        <v>350</v>
      </c>
      <c r="V17" s="7"/>
      <c r="W17" s="7"/>
      <c r="X17" s="7"/>
      <c r="Y17" s="7"/>
      <c r="Z17" s="7"/>
      <c r="AA17" s="7"/>
      <c r="AB17" s="7"/>
    </row>
    <row r="18" ht="17.25" customHeight="1">
      <c r="A18" s="42" t="s">
        <v>39</v>
      </c>
      <c r="B18" s="42" t="s">
        <v>40</v>
      </c>
      <c r="C18" s="43"/>
      <c r="D18" s="44" t="s">
        <v>1184</v>
      </c>
      <c r="E18" s="45" t="s">
        <v>29</v>
      </c>
      <c r="F18" s="42" t="s">
        <v>49</v>
      </c>
      <c r="G18" s="264" t="s">
        <v>1185</v>
      </c>
      <c r="H18" s="74" t="s">
        <v>1186</v>
      </c>
      <c r="I18" s="59" t="s">
        <v>1187</v>
      </c>
      <c r="J18" s="42" t="s">
        <v>30</v>
      </c>
      <c r="K18" s="49">
        <v>350.0</v>
      </c>
      <c r="L18" s="80"/>
      <c r="M18" s="61"/>
      <c r="N18" s="62"/>
      <c r="O18" s="51"/>
      <c r="P18" s="83"/>
      <c r="Q18" s="84"/>
      <c r="R18" s="63"/>
      <c r="S18" s="55">
        <v>50.0</v>
      </c>
      <c r="T18" s="87" t="s">
        <v>16</v>
      </c>
      <c r="U18" s="88">
        <f>SUM(U15,U16,U17)</f>
        <v>12838</v>
      </c>
      <c r="V18" s="7"/>
      <c r="W18" s="7"/>
      <c r="X18" s="7"/>
      <c r="Y18" s="7"/>
      <c r="Z18" s="7"/>
      <c r="AA18" s="7"/>
      <c r="AB18" s="7"/>
    </row>
    <row r="19">
      <c r="A19" s="42" t="s">
        <v>39</v>
      </c>
      <c r="B19" s="42" t="s">
        <v>40</v>
      </c>
      <c r="C19" s="43"/>
      <c r="D19" s="44" t="s">
        <v>1188</v>
      </c>
      <c r="E19" s="45" t="s">
        <v>165</v>
      </c>
      <c r="F19" s="42" t="s">
        <v>49</v>
      </c>
      <c r="G19" s="224" t="s">
        <v>1189</v>
      </c>
      <c r="H19" s="58"/>
      <c r="I19" s="65" t="s">
        <v>1190</v>
      </c>
      <c r="J19" s="42" t="s">
        <v>30</v>
      </c>
      <c r="K19" s="49"/>
      <c r="L19" s="50"/>
      <c r="M19" s="61"/>
      <c r="N19" s="62">
        <v>350.0</v>
      </c>
      <c r="O19" s="51"/>
      <c r="P19" s="52"/>
      <c r="Q19" s="53"/>
      <c r="R19" s="63"/>
      <c r="S19" s="55"/>
      <c r="T19" s="89"/>
      <c r="U19" s="90"/>
      <c r="V19" s="7"/>
      <c r="W19" s="7"/>
      <c r="X19" s="7"/>
      <c r="Y19" s="7"/>
      <c r="Z19" s="7"/>
      <c r="AA19" s="7"/>
      <c r="AB19" s="7"/>
    </row>
    <row r="20">
      <c r="A20" s="42" t="s">
        <v>39</v>
      </c>
      <c r="B20" s="42" t="s">
        <v>96</v>
      </c>
      <c r="C20" s="43"/>
      <c r="D20" s="44" t="s">
        <v>1191</v>
      </c>
      <c r="E20" s="45"/>
      <c r="F20" s="42" t="s">
        <v>49</v>
      </c>
      <c r="G20" s="320" t="s">
        <v>1192</v>
      </c>
      <c r="H20" s="58" t="s">
        <v>1193</v>
      </c>
      <c r="I20" s="65" t="s">
        <v>1194</v>
      </c>
      <c r="J20" s="42" t="s">
        <v>29</v>
      </c>
      <c r="K20" s="49"/>
      <c r="L20" s="50"/>
      <c r="M20" s="61"/>
      <c r="N20" s="62"/>
      <c r="O20" s="51"/>
      <c r="P20" s="52">
        <v>1000.0</v>
      </c>
      <c r="Q20" s="53"/>
      <c r="R20" s="63"/>
      <c r="S20" s="230">
        <v>1000.0</v>
      </c>
      <c r="T20" s="91" t="s">
        <v>17</v>
      </c>
      <c r="U20" s="10"/>
      <c r="V20" s="7"/>
      <c r="W20" s="7"/>
      <c r="X20" s="7"/>
      <c r="Y20" s="7"/>
      <c r="Z20" s="7"/>
      <c r="AA20" s="7"/>
      <c r="AB20" s="7"/>
    </row>
    <row r="21">
      <c r="A21" s="42" t="s">
        <v>39</v>
      </c>
      <c r="B21" s="42" t="s">
        <v>40</v>
      </c>
      <c r="C21" s="43"/>
      <c r="D21" s="44" t="s">
        <v>1195</v>
      </c>
      <c r="E21" s="45" t="s">
        <v>192</v>
      </c>
      <c r="F21" s="42" t="s">
        <v>49</v>
      </c>
      <c r="G21" s="224" t="s">
        <v>1196</v>
      </c>
      <c r="H21" s="58" t="s">
        <v>1197</v>
      </c>
      <c r="I21" s="48" t="s">
        <v>1198</v>
      </c>
      <c r="J21" s="42" t="s">
        <v>30</v>
      </c>
      <c r="K21" s="49">
        <v>350.0</v>
      </c>
      <c r="L21" s="50"/>
      <c r="M21" s="61"/>
      <c r="N21" s="62"/>
      <c r="O21" s="51"/>
      <c r="P21" s="52"/>
      <c r="Q21" s="53"/>
      <c r="R21" s="63"/>
      <c r="S21" s="55">
        <v>50.0</v>
      </c>
      <c r="T21" s="92" t="s">
        <v>18</v>
      </c>
      <c r="U21" s="93">
        <f t="shared" ref="U21:U22" si="1">SUM(U7,U9)</f>
        <v>8978</v>
      </c>
      <c r="V21" s="7"/>
      <c r="W21" s="7"/>
      <c r="X21" s="7"/>
      <c r="Y21" s="7"/>
      <c r="Z21" s="7"/>
      <c r="AA21" s="7"/>
      <c r="AB21" s="7"/>
    </row>
    <row r="22" ht="17.25" customHeight="1">
      <c r="A22" s="42" t="s">
        <v>39</v>
      </c>
      <c r="B22" s="42" t="s">
        <v>40</v>
      </c>
      <c r="C22" s="43"/>
      <c r="D22" s="94" t="s">
        <v>1199</v>
      </c>
      <c r="E22" s="45" t="s">
        <v>192</v>
      </c>
      <c r="F22" s="42" t="s">
        <v>213</v>
      </c>
      <c r="G22" s="228" t="s">
        <v>1200</v>
      </c>
      <c r="H22" s="58" t="s">
        <v>1201</v>
      </c>
      <c r="I22" s="65" t="s">
        <v>1202</v>
      </c>
      <c r="J22" s="42" t="s">
        <v>30</v>
      </c>
      <c r="K22" s="231"/>
      <c r="L22" s="50"/>
      <c r="M22" s="61"/>
      <c r="N22" s="62"/>
      <c r="O22" s="51">
        <v>250.0</v>
      </c>
      <c r="P22" s="52"/>
      <c r="Q22" s="53"/>
      <c r="R22" s="63"/>
      <c r="S22" s="55">
        <v>50.0</v>
      </c>
      <c r="T22" s="92" t="s">
        <v>19</v>
      </c>
      <c r="U22" s="93">
        <f t="shared" si="1"/>
        <v>5647</v>
      </c>
      <c r="V22" s="7"/>
      <c r="W22" s="7"/>
      <c r="X22" s="7"/>
      <c r="Y22" s="7"/>
      <c r="Z22" s="7"/>
      <c r="AA22" s="7"/>
      <c r="AB22" s="7"/>
    </row>
    <row r="23" ht="15.75" customHeight="1">
      <c r="A23" s="42" t="s">
        <v>39</v>
      </c>
      <c r="B23" s="42" t="s">
        <v>40</v>
      </c>
      <c r="C23" s="43"/>
      <c r="D23" s="94" t="s">
        <v>1203</v>
      </c>
      <c r="E23" s="45" t="s">
        <v>80</v>
      </c>
      <c r="F23" s="42" t="s">
        <v>49</v>
      </c>
      <c r="G23" s="224" t="s">
        <v>1204</v>
      </c>
      <c r="H23" s="58" t="s">
        <v>492</v>
      </c>
      <c r="I23" s="48" t="s">
        <v>1205</v>
      </c>
      <c r="J23" s="42" t="s">
        <v>29</v>
      </c>
      <c r="K23" s="49">
        <v>350.0</v>
      </c>
      <c r="L23" s="68"/>
      <c r="M23" s="61"/>
      <c r="N23" s="62"/>
      <c r="O23" s="51"/>
      <c r="P23" s="69"/>
      <c r="Q23" s="70"/>
      <c r="R23" s="63"/>
      <c r="S23" s="55">
        <v>50.0</v>
      </c>
      <c r="T23" s="95" t="s">
        <v>20</v>
      </c>
      <c r="U23" s="96">
        <f>SUM(U15,U16)</f>
        <v>12488</v>
      </c>
      <c r="V23" s="7"/>
      <c r="W23" s="7"/>
      <c r="X23" s="7"/>
      <c r="Y23" s="7"/>
      <c r="Z23" s="7"/>
      <c r="AA23" s="7"/>
      <c r="AB23" s="7"/>
    </row>
    <row r="24">
      <c r="A24" s="42" t="s">
        <v>39</v>
      </c>
      <c r="B24" s="42" t="s">
        <v>40</v>
      </c>
      <c r="C24" s="66"/>
      <c r="D24" s="44" t="s">
        <v>1206</v>
      </c>
      <c r="E24" s="45" t="s">
        <v>58</v>
      </c>
      <c r="F24" s="42" t="s">
        <v>49</v>
      </c>
      <c r="G24" s="224" t="s">
        <v>1207</v>
      </c>
      <c r="H24" s="58" t="s">
        <v>1208</v>
      </c>
      <c r="I24" s="58" t="s">
        <v>1209</v>
      </c>
      <c r="J24" s="42" t="s">
        <v>46</v>
      </c>
      <c r="K24" s="60"/>
      <c r="L24" s="50"/>
      <c r="M24" s="61"/>
      <c r="N24" s="82"/>
      <c r="O24" s="51"/>
      <c r="P24" s="52">
        <v>350.0</v>
      </c>
      <c r="Q24" s="98"/>
      <c r="R24" s="85"/>
      <c r="S24" s="55">
        <v>50.0</v>
      </c>
      <c r="T24" s="7"/>
      <c r="U24" s="7"/>
      <c r="V24" s="7"/>
      <c r="W24" s="7"/>
      <c r="X24" s="7"/>
      <c r="Y24" s="7"/>
      <c r="Z24" s="7"/>
      <c r="AA24" s="7"/>
      <c r="AB24" s="7"/>
    </row>
    <row r="25">
      <c r="A25" s="42" t="s">
        <v>39</v>
      </c>
      <c r="B25" s="42" t="s">
        <v>40</v>
      </c>
      <c r="C25" s="66"/>
      <c r="D25" s="44" t="s">
        <v>1210</v>
      </c>
      <c r="E25" s="45" t="s">
        <v>165</v>
      </c>
      <c r="F25" s="42" t="s">
        <v>49</v>
      </c>
      <c r="G25" s="224" t="s">
        <v>1211</v>
      </c>
      <c r="H25" s="58" t="s">
        <v>1212</v>
      </c>
      <c r="I25" s="58" t="s">
        <v>1213</v>
      </c>
      <c r="J25" s="42" t="s">
        <v>46</v>
      </c>
      <c r="K25" s="99"/>
      <c r="L25" s="80"/>
      <c r="M25" s="61">
        <v>350.0</v>
      </c>
      <c r="N25" s="62"/>
      <c r="O25" s="51"/>
      <c r="P25" s="83"/>
      <c r="Q25" s="84"/>
      <c r="R25" s="63"/>
      <c r="S25" s="55">
        <v>50.0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2" t="s">
        <v>39</v>
      </c>
      <c r="B26" s="42" t="s">
        <v>40</v>
      </c>
      <c r="C26" s="66"/>
      <c r="D26" s="44" t="s">
        <v>1214</v>
      </c>
      <c r="E26" s="45" t="s">
        <v>192</v>
      </c>
      <c r="F26" s="42" t="s">
        <v>49</v>
      </c>
      <c r="G26" s="224" t="s">
        <v>1215</v>
      </c>
      <c r="H26" s="58" t="s">
        <v>820</v>
      </c>
      <c r="I26" s="59" t="s">
        <v>1216</v>
      </c>
      <c r="J26" s="42" t="s">
        <v>30</v>
      </c>
      <c r="K26" s="99"/>
      <c r="L26" s="50"/>
      <c r="M26" s="61"/>
      <c r="N26" s="62"/>
      <c r="O26" s="51"/>
      <c r="P26" s="52"/>
      <c r="Q26" s="53"/>
      <c r="R26" s="63">
        <v>350.0</v>
      </c>
      <c r="S26" s="55">
        <v>175.0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2" t="s">
        <v>39</v>
      </c>
      <c r="B27" s="42" t="s">
        <v>40</v>
      </c>
      <c r="C27" s="66"/>
      <c r="D27" s="67" t="s">
        <v>1217</v>
      </c>
      <c r="E27" s="45" t="s">
        <v>192</v>
      </c>
      <c r="F27" s="42" t="s">
        <v>49</v>
      </c>
      <c r="G27" s="224" t="s">
        <v>1218</v>
      </c>
      <c r="H27" s="58" t="s">
        <v>1219</v>
      </c>
      <c r="I27" s="59" t="s">
        <v>1220</v>
      </c>
      <c r="J27" s="42" t="s">
        <v>30</v>
      </c>
      <c r="K27" s="49"/>
      <c r="L27" s="50"/>
      <c r="M27" s="61">
        <v>350.0</v>
      </c>
      <c r="N27" s="62"/>
      <c r="O27" s="51"/>
      <c r="P27" s="52"/>
      <c r="Q27" s="53"/>
      <c r="R27" s="63"/>
      <c r="S27" s="55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2" t="s">
        <v>39</v>
      </c>
      <c r="B28" s="42" t="s">
        <v>40</v>
      </c>
      <c r="C28" s="43"/>
      <c r="D28" s="67" t="s">
        <v>1221</v>
      </c>
      <c r="E28" s="45" t="s">
        <v>165</v>
      </c>
      <c r="F28" s="42" t="s">
        <v>49</v>
      </c>
      <c r="G28" s="224" t="s">
        <v>1222</v>
      </c>
      <c r="H28" s="58" t="s">
        <v>1223</v>
      </c>
      <c r="I28" s="58" t="s">
        <v>1224</v>
      </c>
      <c r="J28" s="42" t="s">
        <v>30</v>
      </c>
      <c r="K28" s="49">
        <v>350.0</v>
      </c>
      <c r="L28" s="50"/>
      <c r="M28" s="61"/>
      <c r="N28" s="62"/>
      <c r="O28" s="51"/>
      <c r="P28" s="52"/>
      <c r="Q28" s="53"/>
      <c r="R28" s="63"/>
      <c r="S28" s="55">
        <v>50.0</v>
      </c>
      <c r="T28" s="87" t="s">
        <v>21</v>
      </c>
      <c r="U28" s="101">
        <f>SUM(U11,U18)</f>
        <v>27463</v>
      </c>
      <c r="V28" s="7"/>
      <c r="W28" s="7"/>
      <c r="X28" s="7"/>
      <c r="Y28" s="7"/>
      <c r="Z28" s="7"/>
      <c r="AA28" s="7"/>
      <c r="AB28" s="7"/>
    </row>
    <row r="29">
      <c r="A29" s="42" t="s">
        <v>39</v>
      </c>
      <c r="B29" s="42" t="s">
        <v>137</v>
      </c>
      <c r="C29" s="94"/>
      <c r="D29" s="67" t="s">
        <v>138</v>
      </c>
      <c r="E29" s="45" t="s">
        <v>139</v>
      </c>
      <c r="F29" s="42" t="s">
        <v>49</v>
      </c>
      <c r="G29" s="224" t="s">
        <v>1225</v>
      </c>
      <c r="H29" s="58"/>
      <c r="I29" s="59" t="s">
        <v>575</v>
      </c>
      <c r="J29" s="42" t="s">
        <v>29</v>
      </c>
      <c r="K29" s="49"/>
      <c r="L29" s="50"/>
      <c r="M29" s="35"/>
      <c r="N29" s="36"/>
      <c r="O29" s="51"/>
      <c r="P29" s="52" t="s">
        <v>158</v>
      </c>
      <c r="Q29" s="53"/>
      <c r="R29" s="54"/>
      <c r="S29" s="55" t="s">
        <v>138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2" t="s">
        <v>39</v>
      </c>
      <c r="B30" s="42" t="s">
        <v>137</v>
      </c>
      <c r="C30" s="43"/>
      <c r="D30" s="67" t="s">
        <v>138</v>
      </c>
      <c r="E30" s="45" t="s">
        <v>139</v>
      </c>
      <c r="F30" s="42" t="s">
        <v>43</v>
      </c>
      <c r="G30" s="234" t="s">
        <v>1226</v>
      </c>
      <c r="H30" s="104"/>
      <c r="I30" s="59" t="s">
        <v>575</v>
      </c>
      <c r="J30" s="42" t="s">
        <v>29</v>
      </c>
      <c r="K30" s="49"/>
      <c r="L30" s="108"/>
      <c r="M30" s="61"/>
      <c r="N30" s="62"/>
      <c r="O30" s="51"/>
      <c r="P30" s="83" t="s">
        <v>158</v>
      </c>
      <c r="Q30" s="120"/>
      <c r="R30" s="63"/>
      <c r="S30" s="55" t="s">
        <v>138</v>
      </c>
      <c r="V30" s="7"/>
      <c r="W30" s="7"/>
      <c r="X30" s="7"/>
      <c r="Y30" s="7"/>
      <c r="Z30" s="7"/>
      <c r="AA30" s="7"/>
      <c r="AB30" s="7"/>
    </row>
    <row r="31">
      <c r="A31" s="42" t="s">
        <v>39</v>
      </c>
      <c r="B31" s="42" t="s">
        <v>40</v>
      </c>
      <c r="C31" s="107"/>
      <c r="D31" s="44"/>
      <c r="E31" s="45" t="s">
        <v>58</v>
      </c>
      <c r="F31" s="42" t="s">
        <v>49</v>
      </c>
      <c r="G31" s="224" t="s">
        <v>1227</v>
      </c>
      <c r="H31" s="58"/>
      <c r="I31" s="58" t="s">
        <v>1228</v>
      </c>
      <c r="J31" s="42" t="s">
        <v>46</v>
      </c>
      <c r="K31" s="49"/>
      <c r="L31" s="108"/>
      <c r="M31" s="61"/>
      <c r="N31" s="62">
        <v>600.0</v>
      </c>
      <c r="O31" s="51"/>
      <c r="P31" s="106"/>
      <c r="Q31" s="120"/>
      <c r="R31" s="63"/>
      <c r="S31" s="45">
        <v>100.0</v>
      </c>
      <c r="V31" s="7"/>
      <c r="W31" s="7"/>
      <c r="X31" s="7"/>
      <c r="Y31" s="7"/>
      <c r="Z31" s="7"/>
      <c r="AA31" s="7"/>
      <c r="AB31" s="7"/>
    </row>
    <row r="32">
      <c r="A32" s="42" t="s">
        <v>39</v>
      </c>
      <c r="B32" s="42" t="s">
        <v>40</v>
      </c>
      <c r="C32" s="43"/>
      <c r="D32" s="109" t="s">
        <v>1229</v>
      </c>
      <c r="E32" s="45" t="s">
        <v>103</v>
      </c>
      <c r="F32" s="42" t="s">
        <v>49</v>
      </c>
      <c r="G32" s="224" t="s">
        <v>1230</v>
      </c>
      <c r="H32" s="58" t="s">
        <v>967</v>
      </c>
      <c r="I32" s="58" t="s">
        <v>1231</v>
      </c>
      <c r="J32" s="42" t="s">
        <v>30</v>
      </c>
      <c r="K32" s="49"/>
      <c r="L32" s="80"/>
      <c r="M32" s="61">
        <v>350.0</v>
      </c>
      <c r="N32" s="82"/>
      <c r="O32" s="51"/>
      <c r="P32" s="83"/>
      <c r="Q32" s="84"/>
      <c r="R32" s="85"/>
      <c r="S32" s="45">
        <v>50.0</v>
      </c>
      <c r="V32" s="7"/>
      <c r="W32" s="7"/>
      <c r="X32" s="7"/>
      <c r="Y32" s="7"/>
      <c r="Z32" s="7"/>
      <c r="AA32" s="7"/>
      <c r="AB32" s="7"/>
    </row>
    <row r="33">
      <c r="A33" s="42" t="s">
        <v>39</v>
      </c>
      <c r="B33" s="42" t="s">
        <v>40</v>
      </c>
      <c r="C33" s="43"/>
      <c r="D33" s="109" t="s">
        <v>1232</v>
      </c>
      <c r="E33" s="103"/>
      <c r="F33" s="42" t="s">
        <v>49</v>
      </c>
      <c r="G33" s="228" t="s">
        <v>1233</v>
      </c>
      <c r="H33" s="58" t="s">
        <v>1234</v>
      </c>
      <c r="I33" s="58" t="s">
        <v>1235</v>
      </c>
      <c r="J33" s="42" t="s">
        <v>30</v>
      </c>
      <c r="K33" s="49"/>
      <c r="L33" s="68"/>
      <c r="M33" s="35"/>
      <c r="N33" s="36"/>
      <c r="O33" s="51">
        <v>350.0</v>
      </c>
      <c r="P33" s="69"/>
      <c r="Q33" s="70"/>
      <c r="R33" s="54"/>
      <c r="S33" s="45">
        <v>50.0</v>
      </c>
      <c r="V33" s="7"/>
      <c r="W33" s="7"/>
      <c r="X33" s="7"/>
      <c r="Y33" s="7"/>
      <c r="Z33" s="7"/>
      <c r="AA33" s="7"/>
      <c r="AB33" s="7"/>
    </row>
    <row r="34">
      <c r="A34" s="42" t="s">
        <v>39</v>
      </c>
      <c r="B34" s="42" t="s">
        <v>40</v>
      </c>
      <c r="C34" s="66"/>
      <c r="D34" s="109" t="s">
        <v>1236</v>
      </c>
      <c r="E34" s="45" t="s">
        <v>80</v>
      </c>
      <c r="F34" s="42" t="s">
        <v>49</v>
      </c>
      <c r="G34" s="224" t="s">
        <v>1237</v>
      </c>
      <c r="H34" s="58"/>
      <c r="I34" s="58" t="s">
        <v>1238</v>
      </c>
      <c r="J34" s="42" t="s">
        <v>29</v>
      </c>
      <c r="K34" s="60"/>
      <c r="L34" s="50"/>
      <c r="M34" s="61"/>
      <c r="N34" s="62">
        <v>197.0</v>
      </c>
      <c r="O34" s="51"/>
      <c r="P34" s="52"/>
      <c r="Q34" s="53"/>
      <c r="R34" s="63"/>
      <c r="S34" s="45">
        <v>50.0</v>
      </c>
      <c r="T34" s="7"/>
      <c r="U34" s="7"/>
      <c r="V34" s="7"/>
      <c r="W34" s="7"/>
      <c r="X34" s="7"/>
      <c r="Y34" s="7"/>
      <c r="Z34" s="7"/>
      <c r="AA34" s="7"/>
      <c r="AB34" s="7"/>
    </row>
    <row r="35">
      <c r="A35" s="42" t="s">
        <v>39</v>
      </c>
      <c r="B35" s="42" t="s">
        <v>40</v>
      </c>
      <c r="C35" s="66"/>
      <c r="D35" s="67" t="s">
        <v>1239</v>
      </c>
      <c r="E35" s="45" t="s">
        <v>29</v>
      </c>
      <c r="F35" s="42" t="s">
        <v>49</v>
      </c>
      <c r="G35" s="236" t="s">
        <v>1240</v>
      </c>
      <c r="H35" s="47" t="s">
        <v>1241</v>
      </c>
      <c r="I35" s="58" t="s">
        <v>1242</v>
      </c>
      <c r="J35" s="42" t="s">
        <v>30</v>
      </c>
      <c r="K35" s="60"/>
      <c r="L35" s="50"/>
      <c r="M35" s="61">
        <v>350.0</v>
      </c>
      <c r="N35" s="62"/>
      <c r="O35" s="51"/>
      <c r="P35" s="52"/>
      <c r="Q35" s="53"/>
      <c r="R35" s="63"/>
      <c r="S35" s="45">
        <v>50.0</v>
      </c>
      <c r="T35" s="7"/>
      <c r="U35" s="7"/>
      <c r="V35" s="7"/>
      <c r="W35" s="7"/>
      <c r="X35" s="7"/>
      <c r="Y35" s="7"/>
      <c r="Z35" s="7"/>
      <c r="AA35" s="7"/>
      <c r="AB35" s="7"/>
    </row>
    <row r="36">
      <c r="A36" s="42" t="s">
        <v>39</v>
      </c>
      <c r="B36" s="42" t="s">
        <v>40</v>
      </c>
      <c r="C36" s="66"/>
      <c r="D36" s="111"/>
      <c r="E36" s="45" t="s">
        <v>192</v>
      </c>
      <c r="F36" s="42" t="s">
        <v>49</v>
      </c>
      <c r="G36" s="237" t="s">
        <v>1243</v>
      </c>
      <c r="H36" s="112" t="s">
        <v>1244</v>
      </c>
      <c r="I36" s="58" t="s">
        <v>1245</v>
      </c>
      <c r="J36" s="42" t="s">
        <v>29</v>
      </c>
      <c r="K36" s="49"/>
      <c r="L36" s="50"/>
      <c r="M36" s="81"/>
      <c r="N36" s="82"/>
      <c r="O36" s="51"/>
      <c r="P36" s="52">
        <v>294.0</v>
      </c>
      <c r="Q36" s="53"/>
      <c r="R36" s="85"/>
      <c r="S36" s="45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2" t="s">
        <v>39</v>
      </c>
      <c r="B37" s="42" t="s">
        <v>40</v>
      </c>
      <c r="C37" s="43"/>
      <c r="D37" s="67" t="s">
        <v>1246</v>
      </c>
      <c r="E37" s="45" t="s">
        <v>58</v>
      </c>
      <c r="F37" s="42" t="s">
        <v>49</v>
      </c>
      <c r="G37" s="224" t="s">
        <v>1247</v>
      </c>
      <c r="H37" s="58" t="s">
        <v>814</v>
      </c>
      <c r="I37" s="58" t="s">
        <v>1248</v>
      </c>
      <c r="J37" s="42" t="s">
        <v>46</v>
      </c>
      <c r="K37" s="49">
        <v>350.0</v>
      </c>
      <c r="L37" s="50"/>
      <c r="M37" s="113"/>
      <c r="N37" s="114"/>
      <c r="O37" s="51"/>
      <c r="P37" s="52"/>
      <c r="Q37" s="53"/>
      <c r="R37" s="115"/>
      <c r="S37" s="45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2" t="s">
        <v>39</v>
      </c>
      <c r="B38" s="42" t="s">
        <v>40</v>
      </c>
      <c r="C38" s="43"/>
      <c r="D38" s="67" t="s">
        <v>1249</v>
      </c>
      <c r="E38" s="45" t="s">
        <v>58</v>
      </c>
      <c r="F38" s="42" t="s">
        <v>49</v>
      </c>
      <c r="G38" s="224" t="s">
        <v>1250</v>
      </c>
      <c r="H38" s="58" t="s">
        <v>1251</v>
      </c>
      <c r="I38" s="45" t="s">
        <v>1252</v>
      </c>
      <c r="J38" s="42" t="s">
        <v>46</v>
      </c>
      <c r="K38" s="49">
        <v>350.0</v>
      </c>
      <c r="L38" s="50"/>
      <c r="M38" s="61"/>
      <c r="N38" s="62"/>
      <c r="O38" s="51"/>
      <c r="P38" s="52"/>
      <c r="Q38" s="53"/>
      <c r="R38" s="63"/>
      <c r="S38" s="45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2" t="s">
        <v>39</v>
      </c>
      <c r="B39" s="42" t="s">
        <v>40</v>
      </c>
      <c r="C39" s="43"/>
      <c r="D39" s="44" t="s">
        <v>1253</v>
      </c>
      <c r="E39" s="45" t="s">
        <v>80</v>
      </c>
      <c r="F39" s="42" t="s">
        <v>49</v>
      </c>
      <c r="G39" s="224" t="s">
        <v>1254</v>
      </c>
      <c r="H39" s="58" t="s">
        <v>1255</v>
      </c>
      <c r="I39" s="58" t="s">
        <v>1256</v>
      </c>
      <c r="J39" s="42" t="s">
        <v>29</v>
      </c>
      <c r="K39" s="49">
        <v>990.0</v>
      </c>
      <c r="L39" s="68"/>
      <c r="M39" s="61"/>
      <c r="N39" s="62"/>
      <c r="O39" s="51"/>
      <c r="P39" s="69"/>
      <c r="Q39" s="70"/>
      <c r="R39" s="63"/>
      <c r="S39" s="256">
        <v>990.0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2" t="s">
        <v>39</v>
      </c>
      <c r="B40" s="42" t="s">
        <v>40</v>
      </c>
      <c r="C40" s="43"/>
      <c r="D40" s="67" t="s">
        <v>1257</v>
      </c>
      <c r="E40" s="45" t="s">
        <v>139</v>
      </c>
      <c r="F40" s="42" t="s">
        <v>49</v>
      </c>
      <c r="G40" s="224" t="s">
        <v>1258</v>
      </c>
      <c r="H40" s="58" t="s">
        <v>1259</v>
      </c>
      <c r="I40" s="58" t="s">
        <v>1260</v>
      </c>
      <c r="J40" s="42" t="s">
        <v>29</v>
      </c>
      <c r="K40" s="49"/>
      <c r="L40" s="50"/>
      <c r="M40" s="61"/>
      <c r="N40" s="62"/>
      <c r="O40" s="51"/>
      <c r="P40" s="52">
        <v>350.0</v>
      </c>
      <c r="Q40" s="53"/>
      <c r="R40" s="63"/>
      <c r="S40" s="45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2" t="s">
        <v>39</v>
      </c>
      <c r="B41" s="42" t="s">
        <v>40</v>
      </c>
      <c r="C41" s="66"/>
      <c r="D41" s="257" t="s">
        <v>1261</v>
      </c>
      <c r="E41" s="103"/>
      <c r="F41" s="42" t="s">
        <v>114</v>
      </c>
      <c r="G41" s="258" t="s">
        <v>1262</v>
      </c>
      <c r="H41" s="117" t="s">
        <v>1263</v>
      </c>
      <c r="I41" s="112" t="s">
        <v>1264</v>
      </c>
      <c r="J41" s="42" t="s">
        <v>29</v>
      </c>
      <c r="K41" s="118"/>
      <c r="L41" s="50"/>
      <c r="M41" s="61"/>
      <c r="N41" s="62"/>
      <c r="O41" s="51"/>
      <c r="P41" s="52"/>
      <c r="Q41" s="53"/>
      <c r="R41" s="63">
        <v>150.0</v>
      </c>
      <c r="S41" s="265">
        <v>150.0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2" t="s">
        <v>39</v>
      </c>
      <c r="B42" s="42" t="s">
        <v>40</v>
      </c>
      <c r="C42" s="66"/>
      <c r="D42" s="44" t="s">
        <v>1265</v>
      </c>
      <c r="E42" s="45" t="s">
        <v>29</v>
      </c>
      <c r="F42" s="42" t="s">
        <v>49</v>
      </c>
      <c r="G42" s="224" t="s">
        <v>1266</v>
      </c>
      <c r="H42" s="58" t="s">
        <v>1057</v>
      </c>
      <c r="I42" s="58" t="s">
        <v>1267</v>
      </c>
      <c r="J42" s="42" t="s">
        <v>30</v>
      </c>
      <c r="K42" s="49"/>
      <c r="L42" s="50"/>
      <c r="M42" s="61">
        <v>300.0</v>
      </c>
      <c r="N42" s="62"/>
      <c r="O42" s="51"/>
      <c r="P42" s="52"/>
      <c r="Q42" s="53"/>
      <c r="R42" s="63"/>
      <c r="S42" s="45">
        <v>50.0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2" t="s">
        <v>39</v>
      </c>
      <c r="B43" s="42" t="s">
        <v>40</v>
      </c>
      <c r="C43" s="43"/>
      <c r="D43" s="44" t="s">
        <v>1268</v>
      </c>
      <c r="E43" s="45" t="s">
        <v>192</v>
      </c>
      <c r="F43" s="42" t="s">
        <v>49</v>
      </c>
      <c r="G43" s="224" t="s">
        <v>1269</v>
      </c>
      <c r="H43" s="58"/>
      <c r="I43" s="58" t="s">
        <v>1270</v>
      </c>
      <c r="J43" s="42" t="s">
        <v>30</v>
      </c>
      <c r="K43" s="60"/>
      <c r="L43" s="50"/>
      <c r="M43" s="61"/>
      <c r="N43" s="62">
        <v>300.0</v>
      </c>
      <c r="O43" s="51"/>
      <c r="P43" s="52"/>
      <c r="Q43" s="53"/>
      <c r="R43" s="63"/>
      <c r="S43" s="45">
        <v>50.0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2" t="s">
        <v>39</v>
      </c>
      <c r="B44" s="42" t="s">
        <v>40</v>
      </c>
      <c r="C44" s="43"/>
      <c r="D44" s="109"/>
      <c r="E44" s="45" t="s">
        <v>90</v>
      </c>
      <c r="F44" s="42" t="s">
        <v>49</v>
      </c>
      <c r="G44" s="224" t="s">
        <v>1271</v>
      </c>
      <c r="H44" s="58"/>
      <c r="I44" s="58" t="s">
        <v>1272</v>
      </c>
      <c r="J44" s="42" t="s">
        <v>160</v>
      </c>
      <c r="K44" s="49"/>
      <c r="L44" s="50"/>
      <c r="M44" s="61"/>
      <c r="N44" s="62">
        <v>350.0</v>
      </c>
      <c r="O44" s="51"/>
      <c r="P44" s="52"/>
      <c r="Q44" s="53"/>
      <c r="R44" s="63"/>
      <c r="S44" s="45">
        <v>50.0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2" t="s">
        <v>39</v>
      </c>
      <c r="B45" s="42" t="s">
        <v>40</v>
      </c>
      <c r="C45" s="43"/>
      <c r="D45" s="67" t="s">
        <v>1273</v>
      </c>
      <c r="E45" s="45" t="s">
        <v>58</v>
      </c>
      <c r="F45" s="42" t="s">
        <v>49</v>
      </c>
      <c r="G45" s="260" t="s">
        <v>1274</v>
      </c>
      <c r="H45" s="119" t="s">
        <v>1275</v>
      </c>
      <c r="I45" s="58" t="s">
        <v>1276</v>
      </c>
      <c r="J45" s="42" t="s">
        <v>46</v>
      </c>
      <c r="K45" s="49"/>
      <c r="L45" s="108"/>
      <c r="M45" s="81"/>
      <c r="N45" s="82"/>
      <c r="O45" s="51">
        <v>250.0</v>
      </c>
      <c r="P45" s="106"/>
      <c r="Q45" s="120"/>
      <c r="R45" s="85"/>
      <c r="S45" s="45">
        <v>50.0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2" t="s">
        <v>39</v>
      </c>
      <c r="B46" s="42" t="s">
        <v>40</v>
      </c>
      <c r="C46" s="66"/>
      <c r="D46" s="111"/>
      <c r="E46" s="45" t="s">
        <v>73</v>
      </c>
      <c r="F46" s="42" t="s">
        <v>49</v>
      </c>
      <c r="G46" s="224" t="s">
        <v>1277</v>
      </c>
      <c r="H46" s="58"/>
      <c r="I46" s="58" t="s">
        <v>1278</v>
      </c>
      <c r="J46" s="42" t="s">
        <v>30</v>
      </c>
      <c r="K46" s="49">
        <v>350.0</v>
      </c>
      <c r="L46" s="121"/>
      <c r="M46" s="61"/>
      <c r="N46" s="62"/>
      <c r="O46" s="51"/>
      <c r="P46" s="122"/>
      <c r="Q46" s="123"/>
      <c r="R46" s="63"/>
      <c r="S46" s="45">
        <v>50.0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2" t="s">
        <v>39</v>
      </c>
      <c r="B47" s="42" t="s">
        <v>40</v>
      </c>
      <c r="C47" s="94" t="s">
        <v>1279</v>
      </c>
      <c r="D47" s="67" t="s">
        <v>1280</v>
      </c>
      <c r="E47" s="45" t="s">
        <v>58</v>
      </c>
      <c r="F47" s="42" t="s">
        <v>49</v>
      </c>
      <c r="G47" s="224" t="s">
        <v>1281</v>
      </c>
      <c r="H47" s="58" t="s">
        <v>1282</v>
      </c>
      <c r="I47" s="58" t="s">
        <v>1283</v>
      </c>
      <c r="J47" s="42" t="s">
        <v>46</v>
      </c>
      <c r="K47" s="49"/>
      <c r="L47" s="121"/>
      <c r="M47" s="35"/>
      <c r="N47" s="36"/>
      <c r="O47" s="51">
        <v>350.0</v>
      </c>
      <c r="P47" s="122"/>
      <c r="Q47" s="123"/>
      <c r="R47" s="54"/>
      <c r="S47" s="45">
        <v>50.0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2" t="s">
        <v>39</v>
      </c>
      <c r="B48" s="42" t="s">
        <v>40</v>
      </c>
      <c r="C48" s="43"/>
      <c r="D48" s="109" t="s">
        <v>1284</v>
      </c>
      <c r="E48" s="45" t="s">
        <v>165</v>
      </c>
      <c r="F48" s="42" t="s">
        <v>49</v>
      </c>
      <c r="G48" s="224" t="s">
        <v>1285</v>
      </c>
      <c r="H48" s="58" t="s">
        <v>1286</v>
      </c>
      <c r="I48" s="46" t="s">
        <v>1287</v>
      </c>
      <c r="J48" s="42" t="s">
        <v>30</v>
      </c>
      <c r="K48" s="60"/>
      <c r="L48" s="121">
        <v>350.0</v>
      </c>
      <c r="M48" s="81"/>
      <c r="N48" s="82"/>
      <c r="O48" s="51"/>
      <c r="P48" s="122"/>
      <c r="Q48" s="123"/>
      <c r="R48" s="85"/>
      <c r="S48" s="45">
        <v>50.0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2" t="s">
        <v>39</v>
      </c>
      <c r="B49" s="42" t="s">
        <v>40</v>
      </c>
      <c r="C49" s="43"/>
      <c r="D49" s="125"/>
      <c r="E49" s="45" t="s">
        <v>29</v>
      </c>
      <c r="F49" s="42" t="s">
        <v>49</v>
      </c>
      <c r="G49" s="224" t="s">
        <v>1288</v>
      </c>
      <c r="H49" s="58" t="s">
        <v>991</v>
      </c>
      <c r="I49" s="58" t="s">
        <v>1289</v>
      </c>
      <c r="J49" s="42" t="s">
        <v>46</v>
      </c>
      <c r="K49" s="60"/>
      <c r="L49" s="126"/>
      <c r="M49" s="81"/>
      <c r="N49" s="82"/>
      <c r="O49" s="51">
        <v>150.0</v>
      </c>
      <c r="P49" s="127"/>
      <c r="Q49" s="128"/>
      <c r="R49" s="85"/>
      <c r="S49" s="45">
        <v>50.0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2" t="s">
        <v>39</v>
      </c>
      <c r="B50" s="42" t="s">
        <v>40</v>
      </c>
      <c r="C50" s="43"/>
      <c r="D50" s="66"/>
      <c r="E50" s="45" t="s">
        <v>165</v>
      </c>
      <c r="F50" s="42" t="s">
        <v>49</v>
      </c>
      <c r="G50" s="224" t="s">
        <v>1290</v>
      </c>
      <c r="H50" s="58" t="s">
        <v>1291</v>
      </c>
      <c r="I50" s="58" t="s">
        <v>1292</v>
      </c>
      <c r="J50" s="42" t="s">
        <v>30</v>
      </c>
      <c r="K50" s="49"/>
      <c r="L50" s="121"/>
      <c r="M50" s="61">
        <v>350.0</v>
      </c>
      <c r="N50" s="62"/>
      <c r="O50" s="51"/>
      <c r="P50" s="122"/>
      <c r="Q50" s="123"/>
      <c r="R50" s="63"/>
      <c r="S50" s="45">
        <v>50.0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2" t="s">
        <v>39</v>
      </c>
      <c r="B51" s="42" t="s">
        <v>40</v>
      </c>
      <c r="C51" s="43"/>
      <c r="D51" s="94" t="s">
        <v>1293</v>
      </c>
      <c r="E51" s="45" t="s">
        <v>192</v>
      </c>
      <c r="F51" s="42" t="s">
        <v>49</v>
      </c>
      <c r="G51" s="236" t="s">
        <v>1294</v>
      </c>
      <c r="H51" s="47" t="s">
        <v>1295</v>
      </c>
      <c r="I51" s="58" t="s">
        <v>1296</v>
      </c>
      <c r="J51" s="42" t="s">
        <v>30</v>
      </c>
      <c r="K51" s="118"/>
      <c r="L51" s="121"/>
      <c r="M51" s="61">
        <v>350.0</v>
      </c>
      <c r="N51" s="82"/>
      <c r="O51" s="51"/>
      <c r="P51" s="122"/>
      <c r="Q51" s="123"/>
      <c r="R51" s="85"/>
      <c r="S51" s="45">
        <v>50.0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2" t="s">
        <v>39</v>
      </c>
      <c r="B52" s="42" t="s">
        <v>137</v>
      </c>
      <c r="C52" s="43"/>
      <c r="D52" s="94" t="s">
        <v>138</v>
      </c>
      <c r="E52" s="129"/>
      <c r="F52" s="42" t="s">
        <v>49</v>
      </c>
      <c r="G52" s="224" t="s">
        <v>1297</v>
      </c>
      <c r="H52" s="58" t="s">
        <v>903</v>
      </c>
      <c r="I52" s="58" t="s">
        <v>1298</v>
      </c>
      <c r="J52" s="42" t="s">
        <v>46</v>
      </c>
      <c r="K52" s="49"/>
      <c r="L52" s="121"/>
      <c r="M52" s="61" t="s">
        <v>143</v>
      </c>
      <c r="N52" s="62"/>
      <c r="O52" s="51"/>
      <c r="P52" s="122"/>
      <c r="Q52" s="123"/>
      <c r="R52" s="63"/>
      <c r="S52" s="55" t="s">
        <v>138</v>
      </c>
      <c r="T52" s="7"/>
      <c r="U52" s="7"/>
      <c r="V52" s="7"/>
      <c r="W52" s="7"/>
      <c r="X52" s="7"/>
      <c r="Y52" s="7"/>
      <c r="Z52" s="7"/>
      <c r="AA52" s="7"/>
      <c r="AB52" s="7"/>
    </row>
    <row r="53">
      <c r="A53" s="42" t="s">
        <v>39</v>
      </c>
      <c r="B53" s="42" t="s">
        <v>137</v>
      </c>
      <c r="C53" s="43"/>
      <c r="D53" s="94" t="s">
        <v>138</v>
      </c>
      <c r="E53" s="129" t="s">
        <v>29</v>
      </c>
      <c r="F53" s="42" t="s">
        <v>49</v>
      </c>
      <c r="G53" s="262" t="s">
        <v>1299</v>
      </c>
      <c r="H53" s="130" t="s">
        <v>1300</v>
      </c>
      <c r="I53" s="58" t="s">
        <v>1301</v>
      </c>
      <c r="J53" s="42" t="s">
        <v>29</v>
      </c>
      <c r="K53" s="49"/>
      <c r="L53" s="121"/>
      <c r="M53" s="61"/>
      <c r="N53" s="62"/>
      <c r="O53" s="51"/>
      <c r="P53" s="122"/>
      <c r="Q53" s="123"/>
      <c r="R53" s="63" t="s">
        <v>1146</v>
      </c>
      <c r="S53" s="45" t="s">
        <v>138</v>
      </c>
      <c r="T53" s="7"/>
      <c r="U53" s="7"/>
      <c r="V53" s="7"/>
      <c r="W53" s="7"/>
      <c r="X53" s="7"/>
      <c r="Y53" s="7"/>
      <c r="Z53" s="7"/>
      <c r="AA53" s="7"/>
      <c r="AB53" s="7"/>
    </row>
    <row r="54">
      <c r="A54" s="42" t="s">
        <v>39</v>
      </c>
      <c r="B54" s="42" t="s">
        <v>40</v>
      </c>
      <c r="C54" s="43"/>
      <c r="D54" s="43"/>
      <c r="E54" s="129" t="s">
        <v>58</v>
      </c>
      <c r="F54" s="42" t="s">
        <v>49</v>
      </c>
      <c r="G54" s="224" t="s">
        <v>1302</v>
      </c>
      <c r="H54" s="58"/>
      <c r="I54" s="58" t="s">
        <v>1303</v>
      </c>
      <c r="J54" s="42" t="s">
        <v>46</v>
      </c>
      <c r="K54" s="131">
        <v>294.0</v>
      </c>
      <c r="L54" s="121"/>
      <c r="M54" s="113"/>
      <c r="N54" s="114"/>
      <c r="O54" s="51"/>
      <c r="P54" s="122"/>
      <c r="Q54" s="123"/>
      <c r="R54" s="115"/>
      <c r="S54" s="256">
        <v>294.0</v>
      </c>
      <c r="T54" s="7"/>
      <c r="U54" s="7"/>
      <c r="V54" s="7"/>
      <c r="W54" s="7"/>
      <c r="X54" s="7"/>
      <c r="Y54" s="7"/>
      <c r="Z54" s="7"/>
      <c r="AA54" s="7"/>
      <c r="AB54" s="7"/>
    </row>
    <row r="55">
      <c r="A55" s="42" t="s">
        <v>39</v>
      </c>
      <c r="B55" s="42" t="s">
        <v>40</v>
      </c>
      <c r="C55" s="43"/>
      <c r="D55" s="43"/>
      <c r="E55" s="129" t="s">
        <v>103</v>
      </c>
      <c r="F55" s="42" t="s">
        <v>43</v>
      </c>
      <c r="G55" s="224" t="s">
        <v>1304</v>
      </c>
      <c r="H55" s="58" t="s">
        <v>1305</v>
      </c>
      <c r="I55" s="58" t="s">
        <v>769</v>
      </c>
      <c r="J55" s="42" t="s">
        <v>46</v>
      </c>
      <c r="K55" s="132"/>
      <c r="L55" s="121"/>
      <c r="M55" s="113"/>
      <c r="N55" s="36">
        <v>350.0</v>
      </c>
      <c r="O55" s="51"/>
      <c r="P55" s="122"/>
      <c r="Q55" s="123"/>
      <c r="R55" s="115"/>
      <c r="S55" s="45">
        <v>50.0</v>
      </c>
      <c r="T55" s="7"/>
      <c r="U55" s="7"/>
      <c r="V55" s="7"/>
      <c r="W55" s="7"/>
      <c r="X55" s="7"/>
      <c r="Y55" s="7"/>
      <c r="Z55" s="7"/>
      <c r="AA55" s="7"/>
      <c r="AB55" s="7"/>
    </row>
    <row r="56">
      <c r="A56" s="42" t="s">
        <v>39</v>
      </c>
      <c r="B56" s="42" t="s">
        <v>137</v>
      </c>
      <c r="C56" s="43"/>
      <c r="D56" s="94" t="s">
        <v>41</v>
      </c>
      <c r="E56" s="22"/>
      <c r="F56" s="42" t="s">
        <v>199</v>
      </c>
      <c r="G56" s="224" t="s">
        <v>1306</v>
      </c>
      <c r="H56" s="58" t="s">
        <v>1307</v>
      </c>
      <c r="I56" s="58" t="s">
        <v>1308</v>
      </c>
      <c r="J56" s="42" t="s">
        <v>46</v>
      </c>
      <c r="K56" s="131" t="s">
        <v>279</v>
      </c>
      <c r="L56" s="133"/>
      <c r="M56" s="61"/>
      <c r="N56" s="62"/>
      <c r="O56" s="51"/>
      <c r="P56" s="134"/>
      <c r="Q56" s="135"/>
      <c r="R56" s="63"/>
      <c r="S56" s="45" t="s">
        <v>138</v>
      </c>
      <c r="T56" s="7"/>
      <c r="U56" s="7"/>
      <c r="V56" s="7"/>
      <c r="W56" s="7"/>
      <c r="X56" s="7"/>
      <c r="Y56" s="7"/>
      <c r="Z56" s="7"/>
      <c r="AA56" s="7"/>
      <c r="AB56" s="7"/>
    </row>
    <row r="57">
      <c r="A57" s="42" t="s">
        <v>39</v>
      </c>
      <c r="B57" s="42" t="s">
        <v>40</v>
      </c>
      <c r="C57" s="43"/>
      <c r="D57" s="94" t="s">
        <v>1309</v>
      </c>
      <c r="E57" s="129" t="s">
        <v>29</v>
      </c>
      <c r="F57" s="42" t="s">
        <v>49</v>
      </c>
      <c r="G57" s="285" t="s">
        <v>1310</v>
      </c>
      <c r="H57" s="58" t="s">
        <v>113</v>
      </c>
      <c r="I57" s="58" t="s">
        <v>1311</v>
      </c>
      <c r="J57" s="42" t="s">
        <v>29</v>
      </c>
      <c r="K57" s="131">
        <v>294.0</v>
      </c>
      <c r="L57" s="121"/>
      <c r="M57" s="81"/>
      <c r="N57" s="82"/>
      <c r="O57" s="51"/>
      <c r="P57" s="122"/>
      <c r="Q57" s="123"/>
      <c r="R57" s="85"/>
      <c r="S57" s="45">
        <v>50.0</v>
      </c>
      <c r="T57" s="7"/>
      <c r="U57" s="7"/>
      <c r="V57" s="7"/>
      <c r="W57" s="7"/>
      <c r="X57" s="7"/>
      <c r="Y57" s="7"/>
      <c r="Z57" s="7"/>
      <c r="AA57" s="7"/>
      <c r="AB57" s="7"/>
    </row>
    <row r="58">
      <c r="A58" s="42" t="s">
        <v>39</v>
      </c>
      <c r="B58" s="42" t="s">
        <v>40</v>
      </c>
      <c r="C58" s="94" t="s">
        <v>1312</v>
      </c>
      <c r="D58" s="94" t="s">
        <v>1313</v>
      </c>
      <c r="E58" s="129" t="s">
        <v>58</v>
      </c>
      <c r="F58" s="42" t="s">
        <v>213</v>
      </c>
      <c r="G58" s="224" t="s">
        <v>1314</v>
      </c>
      <c r="H58" s="58" t="s">
        <v>920</v>
      </c>
      <c r="I58" s="58" t="s">
        <v>1315</v>
      </c>
      <c r="J58" s="42" t="s">
        <v>46</v>
      </c>
      <c r="K58" s="131"/>
      <c r="L58" s="121"/>
      <c r="M58" s="81"/>
      <c r="N58" s="82"/>
      <c r="O58" s="51">
        <v>250.0</v>
      </c>
      <c r="P58" s="122"/>
      <c r="Q58" s="123"/>
      <c r="R58" s="85"/>
      <c r="S58" s="45">
        <v>50.0</v>
      </c>
      <c r="T58" s="7"/>
      <c r="U58" s="7"/>
      <c r="V58" s="7"/>
      <c r="W58" s="7"/>
      <c r="X58" s="7"/>
      <c r="Y58" s="7"/>
      <c r="Z58" s="7"/>
      <c r="AA58" s="7"/>
      <c r="AB58" s="7"/>
    </row>
    <row r="59">
      <c r="A59" s="42" t="s">
        <v>39</v>
      </c>
      <c r="B59" s="42" t="s">
        <v>40</v>
      </c>
      <c r="C59" s="43"/>
      <c r="D59" s="94" t="s">
        <v>1316</v>
      </c>
      <c r="E59" s="129" t="s">
        <v>90</v>
      </c>
      <c r="F59" s="42" t="s">
        <v>49</v>
      </c>
      <c r="G59" s="224" t="s">
        <v>1317</v>
      </c>
      <c r="H59" s="58"/>
      <c r="I59" s="58" t="s">
        <v>1318</v>
      </c>
      <c r="J59" s="42" t="s">
        <v>29</v>
      </c>
      <c r="K59" s="131">
        <v>300.0</v>
      </c>
      <c r="L59" s="121"/>
      <c r="M59" s="81"/>
      <c r="N59" s="82"/>
      <c r="O59" s="51"/>
      <c r="P59" s="122"/>
      <c r="Q59" s="123"/>
      <c r="R59" s="85"/>
      <c r="S59" s="45">
        <v>50.0</v>
      </c>
      <c r="T59" s="7"/>
      <c r="U59" s="7"/>
      <c r="V59" s="7"/>
      <c r="W59" s="7"/>
      <c r="X59" s="7"/>
      <c r="Y59" s="7"/>
      <c r="Z59" s="7"/>
      <c r="AA59" s="7"/>
      <c r="AB59" s="7"/>
    </row>
    <row r="60">
      <c r="A60" s="42" t="s">
        <v>39</v>
      </c>
      <c r="B60" s="42" t="s">
        <v>40</v>
      </c>
      <c r="C60" s="43"/>
      <c r="D60" s="43"/>
      <c r="E60" s="129" t="s">
        <v>103</v>
      </c>
      <c r="F60" s="42" t="s">
        <v>43</v>
      </c>
      <c r="G60" s="224" t="s">
        <v>1319</v>
      </c>
      <c r="H60" s="58"/>
      <c r="I60" s="58" t="s">
        <v>1320</v>
      </c>
      <c r="J60" s="42" t="s">
        <v>46</v>
      </c>
      <c r="K60" s="131"/>
      <c r="L60" s="121"/>
      <c r="M60" s="81"/>
      <c r="N60" s="62">
        <v>300.0</v>
      </c>
      <c r="O60" s="51"/>
      <c r="P60" s="122"/>
      <c r="Q60" s="123"/>
      <c r="R60" s="85"/>
      <c r="S60" s="45">
        <v>50.0</v>
      </c>
      <c r="T60" s="7"/>
      <c r="U60" s="7"/>
      <c r="V60" s="7"/>
      <c r="W60" s="7"/>
      <c r="X60" s="7"/>
      <c r="Y60" s="7"/>
      <c r="Z60" s="7"/>
      <c r="AA60" s="7"/>
      <c r="AB60" s="7"/>
    </row>
    <row r="61">
      <c r="A61" s="42" t="s">
        <v>39</v>
      </c>
      <c r="B61" s="42" t="s">
        <v>40</v>
      </c>
      <c r="C61" s="43"/>
      <c r="D61" s="43"/>
      <c r="E61" s="129" t="s">
        <v>103</v>
      </c>
      <c r="F61" s="42" t="s">
        <v>43</v>
      </c>
      <c r="G61" s="224" t="s">
        <v>1321</v>
      </c>
      <c r="H61" s="58"/>
      <c r="I61" s="58" t="s">
        <v>520</v>
      </c>
      <c r="J61" s="42" t="s">
        <v>46</v>
      </c>
      <c r="K61" s="131"/>
      <c r="L61" s="126"/>
      <c r="M61" s="61"/>
      <c r="N61" s="62">
        <v>350.0</v>
      </c>
      <c r="O61" s="51"/>
      <c r="P61" s="127"/>
      <c r="Q61" s="128"/>
      <c r="R61" s="63"/>
      <c r="S61" s="45">
        <v>50.0</v>
      </c>
      <c r="T61" s="7"/>
      <c r="U61" s="7"/>
      <c r="V61" s="7"/>
      <c r="W61" s="7"/>
      <c r="X61" s="7"/>
      <c r="Y61" s="7"/>
      <c r="Z61" s="7"/>
      <c r="AA61" s="7"/>
      <c r="AB61" s="7"/>
    </row>
    <row r="62">
      <c r="A62" s="42" t="s">
        <v>39</v>
      </c>
      <c r="B62" s="42" t="s">
        <v>40</v>
      </c>
      <c r="C62" s="43"/>
      <c r="D62" s="94" t="s">
        <v>1322</v>
      </c>
      <c r="E62" s="129" t="s">
        <v>73</v>
      </c>
      <c r="F62" s="42" t="s">
        <v>49</v>
      </c>
      <c r="G62" s="224" t="s">
        <v>1323</v>
      </c>
      <c r="H62" s="58" t="s">
        <v>1324</v>
      </c>
      <c r="I62" s="58" t="s">
        <v>1325</v>
      </c>
      <c r="J62" s="42" t="s">
        <v>30</v>
      </c>
      <c r="K62" s="131"/>
      <c r="L62" s="126"/>
      <c r="M62" s="81"/>
      <c r="N62" s="82"/>
      <c r="O62" s="51">
        <v>350.0</v>
      </c>
      <c r="P62" s="127"/>
      <c r="Q62" s="128"/>
      <c r="R62" s="85"/>
      <c r="S62" s="45">
        <v>50.0</v>
      </c>
      <c r="T62" s="7"/>
      <c r="U62" s="7"/>
      <c r="V62" s="7"/>
      <c r="W62" s="7"/>
      <c r="X62" s="7"/>
      <c r="Y62" s="7"/>
      <c r="Z62" s="7"/>
      <c r="AA62" s="7"/>
      <c r="AB62" s="7"/>
    </row>
    <row r="63">
      <c r="A63" s="42" t="s">
        <v>39</v>
      </c>
      <c r="B63" s="42" t="s">
        <v>40</v>
      </c>
      <c r="C63" s="43"/>
      <c r="D63" s="43"/>
      <c r="E63" s="129" t="s">
        <v>165</v>
      </c>
      <c r="F63" s="42" t="s">
        <v>49</v>
      </c>
      <c r="G63" s="224" t="s">
        <v>1326</v>
      </c>
      <c r="H63" s="58" t="s">
        <v>1327</v>
      </c>
      <c r="I63" s="58" t="s">
        <v>1328</v>
      </c>
      <c r="J63" s="42" t="s">
        <v>46</v>
      </c>
      <c r="K63" s="132"/>
      <c r="L63" s="121"/>
      <c r="M63" s="61"/>
      <c r="N63" s="62"/>
      <c r="O63" s="51">
        <v>350.0</v>
      </c>
      <c r="P63" s="122"/>
      <c r="Q63" s="123"/>
      <c r="R63" s="63"/>
      <c r="S63" s="45">
        <v>50.0</v>
      </c>
      <c r="T63" s="7"/>
      <c r="U63" s="7"/>
      <c r="V63" s="7"/>
      <c r="W63" s="7"/>
      <c r="X63" s="7"/>
      <c r="Y63" s="7"/>
      <c r="Z63" s="7"/>
      <c r="AA63" s="7"/>
      <c r="AB63" s="7"/>
    </row>
    <row r="64">
      <c r="A64" s="42" t="s">
        <v>39</v>
      </c>
      <c r="B64" s="42" t="s">
        <v>40</v>
      </c>
      <c r="C64" s="43"/>
      <c r="D64" s="94" t="s">
        <v>1329</v>
      </c>
      <c r="E64" s="129" t="s">
        <v>90</v>
      </c>
      <c r="F64" s="42" t="s">
        <v>49</v>
      </c>
      <c r="G64" s="224" t="s">
        <v>1330</v>
      </c>
      <c r="H64" s="58" t="s">
        <v>1331</v>
      </c>
      <c r="I64" s="58" t="s">
        <v>1332</v>
      </c>
      <c r="J64" s="42" t="s">
        <v>29</v>
      </c>
      <c r="K64" s="132"/>
      <c r="L64" s="121">
        <v>350.0</v>
      </c>
      <c r="M64" s="81"/>
      <c r="N64" s="82"/>
      <c r="O64" s="51"/>
      <c r="P64" s="127"/>
      <c r="Q64" s="128"/>
      <c r="R64" s="85"/>
      <c r="S64" s="45">
        <v>50.0</v>
      </c>
      <c r="T64" s="7"/>
      <c r="U64" s="7"/>
      <c r="V64" s="7"/>
      <c r="W64" s="7"/>
      <c r="X64" s="7"/>
      <c r="Y64" s="7"/>
      <c r="Z64" s="7"/>
      <c r="AA64" s="7"/>
      <c r="AB64" s="7"/>
    </row>
    <row r="65">
      <c r="A65" s="42" t="s">
        <v>39</v>
      </c>
      <c r="B65" s="42" t="s">
        <v>40</v>
      </c>
      <c r="C65" s="43"/>
      <c r="D65" s="94" t="s">
        <v>1333</v>
      </c>
      <c r="E65" s="22"/>
      <c r="F65" s="42" t="s">
        <v>49</v>
      </c>
      <c r="G65" s="320" t="s">
        <v>1334</v>
      </c>
      <c r="H65" s="58" t="s">
        <v>1335</v>
      </c>
      <c r="I65" s="45" t="s">
        <v>1336</v>
      </c>
      <c r="J65" s="42" t="s">
        <v>29</v>
      </c>
      <c r="K65" s="131"/>
      <c r="L65" s="126"/>
      <c r="M65" s="81"/>
      <c r="N65" s="82"/>
      <c r="O65" s="51"/>
      <c r="P65" s="122">
        <v>5900.0</v>
      </c>
      <c r="Q65" s="128"/>
      <c r="R65" s="85"/>
      <c r="S65" s="256">
        <v>5900.0</v>
      </c>
      <c r="T65" s="7"/>
      <c r="U65" s="7"/>
      <c r="V65" s="7"/>
      <c r="W65" s="7"/>
      <c r="X65" s="7"/>
      <c r="Y65" s="7"/>
      <c r="Z65" s="7"/>
      <c r="AA65" s="7"/>
      <c r="AB65" s="7"/>
    </row>
    <row r="66">
      <c r="A66" s="42" t="s">
        <v>39</v>
      </c>
      <c r="B66" s="42" t="s">
        <v>40</v>
      </c>
      <c r="C66" s="43"/>
      <c r="D66" s="43"/>
      <c r="E66" s="269" t="s">
        <v>29</v>
      </c>
      <c r="F66" s="42" t="s">
        <v>49</v>
      </c>
      <c r="G66" s="224" t="s">
        <v>1337</v>
      </c>
      <c r="H66" s="58" t="s">
        <v>1338</v>
      </c>
      <c r="I66" s="58" t="s">
        <v>1339</v>
      </c>
      <c r="J66" s="42" t="s">
        <v>30</v>
      </c>
      <c r="K66" s="138"/>
      <c r="L66" s="121"/>
      <c r="M66" s="61"/>
      <c r="N66" s="62"/>
      <c r="O66" s="51"/>
      <c r="P66" s="122"/>
      <c r="Q66" s="123">
        <v>350.0</v>
      </c>
      <c r="R66" s="63"/>
      <c r="S66" s="45">
        <v>50.0</v>
      </c>
      <c r="T66" s="7"/>
      <c r="U66" s="7"/>
      <c r="V66" s="7"/>
      <c r="W66" s="7"/>
      <c r="X66" s="7"/>
      <c r="Y66" s="7"/>
      <c r="Z66" s="7"/>
      <c r="AA66" s="7"/>
      <c r="AB66" s="7"/>
    </row>
    <row r="67">
      <c r="A67" s="42" t="s">
        <v>39</v>
      </c>
      <c r="B67" s="42" t="s">
        <v>40</v>
      </c>
      <c r="C67" s="43"/>
      <c r="D67" s="94" t="s">
        <v>1340</v>
      </c>
      <c r="E67" s="269" t="s">
        <v>139</v>
      </c>
      <c r="F67" s="42" t="s">
        <v>49</v>
      </c>
      <c r="G67" s="224" t="s">
        <v>1341</v>
      </c>
      <c r="H67" s="58"/>
      <c r="I67" s="58" t="s">
        <v>1342</v>
      </c>
      <c r="J67" s="42" t="s">
        <v>46</v>
      </c>
      <c r="K67" s="139">
        <v>350.0</v>
      </c>
      <c r="L67" s="126"/>
      <c r="M67" s="81"/>
      <c r="N67" s="82"/>
      <c r="O67" s="51"/>
      <c r="P67" s="127"/>
      <c r="Q67" s="128"/>
      <c r="R67" s="85"/>
      <c r="S67" s="45">
        <v>50.0</v>
      </c>
      <c r="T67" s="7"/>
      <c r="U67" s="7"/>
      <c r="V67" s="7"/>
      <c r="W67" s="7"/>
      <c r="X67" s="7"/>
      <c r="Y67" s="7"/>
      <c r="Z67" s="7"/>
      <c r="AA67" s="7"/>
      <c r="AB67" s="7"/>
    </row>
    <row r="68">
      <c r="A68" s="42" t="s">
        <v>39</v>
      </c>
      <c r="B68" s="42" t="s">
        <v>40</v>
      </c>
      <c r="C68" s="43"/>
      <c r="D68" s="94" t="s">
        <v>1343</v>
      </c>
      <c r="E68" s="269" t="s">
        <v>80</v>
      </c>
      <c r="F68" s="42" t="s">
        <v>49</v>
      </c>
      <c r="G68" s="224" t="s">
        <v>1344</v>
      </c>
      <c r="H68" s="58"/>
      <c r="I68" s="58" t="s">
        <v>1345</v>
      </c>
      <c r="J68" s="42" t="s">
        <v>29</v>
      </c>
      <c r="K68" s="131">
        <v>250.0</v>
      </c>
      <c r="L68" s="140"/>
      <c r="M68" s="81"/>
      <c r="N68" s="82"/>
      <c r="O68" s="51"/>
      <c r="P68" s="141"/>
      <c r="Q68" s="142"/>
      <c r="R68" s="85"/>
      <c r="S68" s="55">
        <v>50.0</v>
      </c>
      <c r="T68" s="7"/>
      <c r="U68" s="7"/>
      <c r="V68" s="7"/>
      <c r="W68" s="7"/>
      <c r="X68" s="7"/>
      <c r="Y68" s="7"/>
      <c r="Z68" s="7"/>
      <c r="AA68" s="7"/>
      <c r="AB68" s="7"/>
    </row>
    <row r="69">
      <c r="A69" s="42" t="s">
        <v>39</v>
      </c>
      <c r="B69" s="42" t="s">
        <v>40</v>
      </c>
      <c r="C69" s="43"/>
      <c r="D69" s="94" t="s">
        <v>1343</v>
      </c>
      <c r="E69" s="137"/>
      <c r="F69" s="42" t="s">
        <v>49</v>
      </c>
      <c r="G69" s="58" t="s">
        <v>1346</v>
      </c>
      <c r="H69" s="58"/>
      <c r="I69" s="58" t="s">
        <v>1345</v>
      </c>
      <c r="J69" s="105"/>
      <c r="K69" s="139">
        <v>250.0</v>
      </c>
      <c r="L69" s="126"/>
      <c r="M69" s="81"/>
      <c r="N69" s="82"/>
      <c r="O69" s="51"/>
      <c r="P69" s="127"/>
      <c r="Q69" s="128"/>
      <c r="R69" s="85"/>
      <c r="S69" s="45">
        <v>50.0</v>
      </c>
      <c r="T69" s="7"/>
      <c r="U69" s="7"/>
      <c r="V69" s="7"/>
      <c r="W69" s="7"/>
      <c r="X69" s="7"/>
      <c r="Y69" s="7"/>
      <c r="Z69" s="7"/>
      <c r="AA69" s="7"/>
      <c r="AB69" s="7"/>
    </row>
    <row r="70">
      <c r="A70" s="42" t="s">
        <v>39</v>
      </c>
      <c r="B70" s="42" t="s">
        <v>40</v>
      </c>
      <c r="C70" s="143"/>
      <c r="D70" s="270" t="s">
        <v>1347</v>
      </c>
      <c r="E70" s="269" t="s">
        <v>73</v>
      </c>
      <c r="F70" s="42" t="s">
        <v>49</v>
      </c>
      <c r="G70" s="224" t="s">
        <v>1348</v>
      </c>
      <c r="H70" s="58"/>
      <c r="I70" s="58" t="s">
        <v>1349</v>
      </c>
      <c r="J70" s="42" t="s">
        <v>30</v>
      </c>
      <c r="K70" s="148">
        <v>350.0</v>
      </c>
      <c r="L70" s="145"/>
      <c r="M70" s="81"/>
      <c r="N70" s="82"/>
      <c r="O70" s="51"/>
      <c r="P70" s="146"/>
      <c r="Q70" s="147"/>
      <c r="R70" s="85"/>
      <c r="S70" s="45">
        <v>50.0</v>
      </c>
      <c r="T70" s="7"/>
      <c r="U70" s="7"/>
      <c r="V70" s="7"/>
      <c r="W70" s="7"/>
      <c r="X70" s="7"/>
      <c r="Y70" s="7"/>
      <c r="Z70" s="7"/>
      <c r="AA70" s="7"/>
      <c r="AB70" s="7"/>
    </row>
    <row r="71">
      <c r="A71" s="42" t="s">
        <v>39</v>
      </c>
      <c r="B71" s="42" t="s">
        <v>40</v>
      </c>
      <c r="C71" s="143"/>
      <c r="D71" s="94" t="s">
        <v>1350</v>
      </c>
      <c r="E71" s="269" t="s">
        <v>192</v>
      </c>
      <c r="F71" s="42" t="s">
        <v>49</v>
      </c>
      <c r="G71" s="224" t="s">
        <v>1351</v>
      </c>
      <c r="H71" s="58" t="s">
        <v>939</v>
      </c>
      <c r="I71" s="58" t="s">
        <v>1352</v>
      </c>
      <c r="J71" s="42" t="s">
        <v>29</v>
      </c>
      <c r="K71" s="148"/>
      <c r="L71" s="145"/>
      <c r="M71" s="35">
        <v>350.0</v>
      </c>
      <c r="N71" s="114"/>
      <c r="O71" s="51"/>
      <c r="P71" s="146"/>
      <c r="Q71" s="147"/>
      <c r="R71" s="115"/>
      <c r="S71" s="55">
        <v>200.0</v>
      </c>
      <c r="T71" s="7"/>
      <c r="U71" s="7"/>
      <c r="V71" s="7"/>
      <c r="W71" s="7"/>
      <c r="X71" s="7"/>
      <c r="Y71" s="7"/>
      <c r="Z71" s="7"/>
      <c r="AA71" s="7"/>
      <c r="AB71" s="7"/>
    </row>
    <row r="72">
      <c r="A72" s="42" t="s">
        <v>39</v>
      </c>
      <c r="B72" s="42" t="s">
        <v>40</v>
      </c>
      <c r="C72" s="143"/>
      <c r="D72" s="44" t="s">
        <v>41</v>
      </c>
      <c r="E72" s="269" t="s">
        <v>90</v>
      </c>
      <c r="F72" s="42" t="s">
        <v>49</v>
      </c>
      <c r="G72" s="224" t="s">
        <v>1353</v>
      </c>
      <c r="H72" s="58" t="s">
        <v>1354</v>
      </c>
      <c r="I72" s="58" t="s">
        <v>1355</v>
      </c>
      <c r="J72" s="42" t="s">
        <v>29</v>
      </c>
      <c r="K72" s="144"/>
      <c r="L72" s="149"/>
      <c r="M72" s="81"/>
      <c r="N72" s="82"/>
      <c r="O72" s="51" t="s">
        <v>1356</v>
      </c>
      <c r="P72" s="150"/>
      <c r="Q72" s="151"/>
      <c r="R72" s="85"/>
      <c r="S72" s="45" t="s">
        <v>138</v>
      </c>
      <c r="T72" s="7"/>
      <c r="U72" s="7"/>
      <c r="V72" s="7"/>
      <c r="W72" s="7"/>
      <c r="X72" s="7"/>
      <c r="Y72" s="7"/>
      <c r="Z72" s="7"/>
      <c r="AA72" s="7"/>
      <c r="AB72" s="7"/>
    </row>
    <row r="73">
      <c r="A73" s="42" t="s">
        <v>39</v>
      </c>
      <c r="B73" s="42" t="s">
        <v>40</v>
      </c>
      <c r="C73" s="143"/>
      <c r="D73" s="43"/>
      <c r="E73" s="137"/>
      <c r="F73" s="42" t="s">
        <v>49</v>
      </c>
      <c r="G73" s="58" t="s">
        <v>1357</v>
      </c>
      <c r="H73" s="58" t="s">
        <v>1358</v>
      </c>
      <c r="I73" s="58" t="s">
        <v>1359</v>
      </c>
      <c r="J73" s="105"/>
      <c r="K73" s="144"/>
      <c r="L73" s="145"/>
      <c r="M73" s="81"/>
      <c r="N73" s="82"/>
      <c r="O73" s="51">
        <v>350.0</v>
      </c>
      <c r="P73" s="146"/>
      <c r="Q73" s="147"/>
      <c r="R73" s="85"/>
      <c r="S73" s="45">
        <v>50.0</v>
      </c>
      <c r="T73" s="7"/>
      <c r="U73" s="7"/>
      <c r="V73" s="7"/>
      <c r="W73" s="7"/>
      <c r="X73" s="7"/>
      <c r="Y73" s="7"/>
      <c r="Z73" s="7"/>
      <c r="AA73" s="7"/>
      <c r="AB73" s="7"/>
    </row>
    <row r="74">
      <c r="A74" s="42" t="s">
        <v>39</v>
      </c>
      <c r="B74" s="42" t="s">
        <v>40</v>
      </c>
      <c r="C74" s="143"/>
      <c r="D74" s="43"/>
      <c r="E74" s="269" t="s">
        <v>165</v>
      </c>
      <c r="F74" s="42" t="s">
        <v>49</v>
      </c>
      <c r="G74" s="224" t="s">
        <v>1360</v>
      </c>
      <c r="H74" s="58" t="s">
        <v>1358</v>
      </c>
      <c r="I74" s="58" t="s">
        <v>1361</v>
      </c>
      <c r="J74" s="42" t="s">
        <v>46</v>
      </c>
      <c r="K74" s="148"/>
      <c r="L74" s="145"/>
      <c r="M74" s="81"/>
      <c r="N74" s="82"/>
      <c r="O74" s="51">
        <v>350.0</v>
      </c>
      <c r="P74" s="146"/>
      <c r="Q74" s="147"/>
      <c r="R74" s="85"/>
      <c r="S74" s="45">
        <v>50.0</v>
      </c>
      <c r="T74" s="7"/>
      <c r="U74" s="7"/>
      <c r="V74" s="7"/>
      <c r="W74" s="7"/>
      <c r="X74" s="7"/>
      <c r="Y74" s="7"/>
      <c r="Z74" s="7"/>
      <c r="AA74" s="7"/>
      <c r="AB74" s="7"/>
    </row>
    <row r="75">
      <c r="A75" s="42"/>
      <c r="B75" s="42"/>
      <c r="C75" s="143"/>
      <c r="D75" s="43"/>
      <c r="E75" s="22"/>
      <c r="F75" s="42"/>
      <c r="G75" s="58"/>
      <c r="H75" s="58"/>
      <c r="I75" s="58"/>
      <c r="J75" s="105"/>
      <c r="K75" s="148"/>
      <c r="L75" s="145"/>
      <c r="M75" s="81"/>
      <c r="N75" s="82"/>
      <c r="O75" s="51"/>
      <c r="P75" s="146"/>
      <c r="Q75" s="147"/>
      <c r="R75" s="85"/>
      <c r="S75" s="152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2"/>
      <c r="B76" s="42"/>
      <c r="C76" s="143"/>
      <c r="D76" s="43"/>
      <c r="E76" s="22"/>
      <c r="F76" s="42"/>
      <c r="G76" s="58"/>
      <c r="H76" s="58"/>
      <c r="I76" s="58"/>
      <c r="J76" s="105"/>
      <c r="K76" s="148"/>
      <c r="L76" s="145"/>
      <c r="M76" s="81"/>
      <c r="N76" s="82"/>
      <c r="O76" s="51"/>
      <c r="P76" s="146"/>
      <c r="Q76" s="147"/>
      <c r="R76" s="85"/>
      <c r="S76" s="136"/>
      <c r="T76" s="7"/>
      <c r="U76" s="7"/>
      <c r="V76" s="7"/>
      <c r="W76" s="7"/>
      <c r="X76" s="7"/>
      <c r="Y76" s="7"/>
      <c r="Z76" s="7"/>
      <c r="AA76" s="7"/>
      <c r="AB76" s="7"/>
    </row>
    <row r="77">
      <c r="A77" s="105"/>
      <c r="B77" s="42"/>
      <c r="C77" s="143"/>
      <c r="D77" s="43"/>
      <c r="E77" s="22"/>
      <c r="F77" s="42"/>
      <c r="G77" s="153"/>
      <c r="H77" s="153"/>
      <c r="I77" s="153"/>
      <c r="J77" s="105"/>
      <c r="K77" s="144"/>
      <c r="L77" s="145"/>
      <c r="M77" s="81"/>
      <c r="N77" s="82"/>
      <c r="O77" s="51"/>
      <c r="P77" s="146"/>
      <c r="Q77" s="147"/>
      <c r="R77" s="85"/>
      <c r="S77" s="154"/>
      <c r="T77" s="7"/>
      <c r="U77" s="7"/>
      <c r="V77" s="7"/>
      <c r="W77" s="7"/>
      <c r="X77" s="7"/>
      <c r="Y77" s="7"/>
      <c r="Z77" s="7"/>
      <c r="AA77" s="7"/>
      <c r="AB77" s="7"/>
    </row>
    <row r="78">
      <c r="A78" s="105"/>
      <c r="B78" s="42"/>
      <c r="C78" s="143"/>
      <c r="D78" s="43"/>
      <c r="E78" s="22"/>
      <c r="F78" s="42"/>
      <c r="G78" s="153"/>
      <c r="H78" s="153"/>
      <c r="I78" s="153"/>
      <c r="J78" s="105"/>
      <c r="K78" s="144"/>
      <c r="L78" s="145"/>
      <c r="M78" s="81"/>
      <c r="N78" s="82"/>
      <c r="O78" s="51"/>
      <c r="P78" s="146"/>
      <c r="Q78" s="147"/>
      <c r="R78" s="85"/>
      <c r="S78" s="152"/>
      <c r="T78" s="7"/>
      <c r="U78" s="7"/>
      <c r="V78" s="7"/>
      <c r="W78" s="7"/>
      <c r="X78" s="7"/>
      <c r="Y78" s="7"/>
      <c r="Z78" s="7"/>
      <c r="AA78" s="7"/>
      <c r="AB78" s="7"/>
    </row>
    <row r="79">
      <c r="A79" s="105"/>
      <c r="B79" s="42"/>
      <c r="C79" s="143"/>
      <c r="D79" s="43"/>
      <c r="E79" s="22"/>
      <c r="F79" s="42"/>
      <c r="G79" s="153"/>
      <c r="H79" s="153"/>
      <c r="I79" s="153"/>
      <c r="J79" s="105"/>
      <c r="K79" s="144"/>
      <c r="L79" s="145"/>
      <c r="M79" s="81"/>
      <c r="N79" s="82"/>
      <c r="O79" s="51"/>
      <c r="P79" s="146"/>
      <c r="Q79" s="147"/>
      <c r="R79" s="85"/>
      <c r="S79" s="155"/>
      <c r="T79" s="7"/>
      <c r="U79" s="7"/>
      <c r="V79" s="7"/>
      <c r="W79" s="7"/>
      <c r="X79" s="7"/>
      <c r="Y79" s="7"/>
      <c r="Z79" s="7"/>
      <c r="AA79" s="7"/>
      <c r="AB79" s="7"/>
    </row>
    <row r="80">
      <c r="A80" s="105"/>
      <c r="B80" s="42"/>
      <c r="C80" s="143"/>
      <c r="D80" s="43"/>
      <c r="E80" s="22"/>
      <c r="F80" s="42"/>
      <c r="G80" s="153"/>
      <c r="H80" s="153"/>
      <c r="I80" s="153"/>
      <c r="J80" s="105"/>
      <c r="K80" s="156"/>
      <c r="L80" s="157"/>
      <c r="M80" s="158"/>
      <c r="N80" s="159"/>
      <c r="O80" s="51"/>
      <c r="P80" s="160"/>
      <c r="Q80" s="161"/>
      <c r="R80" s="162"/>
      <c r="S80" s="155"/>
      <c r="T80" s="7"/>
      <c r="U80" s="7"/>
      <c r="V80" s="7"/>
      <c r="W80" s="7"/>
      <c r="X80" s="7"/>
      <c r="Y80" s="7"/>
      <c r="Z80" s="7"/>
      <c r="AA80" s="7"/>
      <c r="AB80" s="7"/>
    </row>
    <row r="81">
      <c r="A81" s="105"/>
      <c r="B81" s="42"/>
      <c r="C81" s="143"/>
      <c r="D81" s="43"/>
      <c r="E81" s="22"/>
      <c r="F81" s="42"/>
      <c r="G81" s="153"/>
      <c r="H81" s="153"/>
      <c r="I81" s="153"/>
      <c r="J81" s="105"/>
      <c r="K81" s="156"/>
      <c r="L81" s="157"/>
      <c r="M81" s="158"/>
      <c r="N81" s="159"/>
      <c r="O81" s="51"/>
      <c r="P81" s="160"/>
      <c r="Q81" s="161"/>
      <c r="R81" s="162"/>
      <c r="S81" s="155"/>
      <c r="T81" s="7"/>
      <c r="U81" s="7"/>
      <c r="V81" s="7"/>
      <c r="W81" s="7"/>
      <c r="X81" s="7"/>
      <c r="Y81" s="7"/>
      <c r="Z81" s="7"/>
      <c r="AA81" s="7"/>
      <c r="AB81" s="7"/>
    </row>
    <row r="82">
      <c r="A82" s="105"/>
      <c r="B82" s="42"/>
      <c r="C82" s="143"/>
      <c r="D82" s="43"/>
      <c r="E82" s="22"/>
      <c r="F82" s="42"/>
      <c r="G82" s="153"/>
      <c r="H82" s="153"/>
      <c r="I82" s="153"/>
      <c r="J82" s="105"/>
      <c r="K82" s="156"/>
      <c r="L82" s="157"/>
      <c r="M82" s="158"/>
      <c r="N82" s="159"/>
      <c r="O82" s="51"/>
      <c r="P82" s="160"/>
      <c r="Q82" s="161"/>
      <c r="R82" s="162"/>
      <c r="S82" s="155"/>
      <c r="T82" s="7"/>
      <c r="U82" s="7"/>
      <c r="V82" s="7"/>
      <c r="W82" s="7"/>
      <c r="X82" s="7"/>
      <c r="Y82" s="7"/>
      <c r="Z82" s="7"/>
      <c r="AA82" s="7"/>
      <c r="AB82" s="7"/>
    </row>
    <row r="83">
      <c r="A83" s="105"/>
      <c r="B83" s="42"/>
      <c r="C83" s="143"/>
      <c r="D83" s="43"/>
      <c r="E83" s="22"/>
      <c r="F83" s="42"/>
      <c r="G83" s="153"/>
      <c r="H83" s="153"/>
      <c r="I83" s="153"/>
      <c r="J83" s="105"/>
      <c r="K83" s="163"/>
      <c r="L83" s="164"/>
      <c r="M83" s="165"/>
      <c r="N83" s="166"/>
      <c r="O83" s="51"/>
      <c r="P83" s="167"/>
      <c r="Q83" s="168"/>
      <c r="R83" s="169"/>
      <c r="S83" s="155"/>
      <c r="T83" s="7"/>
      <c r="U83" s="7"/>
      <c r="V83" s="7"/>
      <c r="W83" s="7"/>
      <c r="X83" s="7"/>
      <c r="Y83" s="7"/>
      <c r="Z83" s="7"/>
      <c r="AA83" s="7"/>
      <c r="AB83" s="7"/>
    </row>
    <row r="84">
      <c r="A84" s="105"/>
      <c r="B84" s="42"/>
      <c r="C84" s="143"/>
      <c r="D84" s="43"/>
      <c r="E84" s="137"/>
      <c r="F84" s="42"/>
      <c r="G84" s="153"/>
      <c r="H84" s="153"/>
      <c r="I84" s="153"/>
      <c r="J84" s="105"/>
      <c r="K84" s="156"/>
      <c r="L84" s="157"/>
      <c r="M84" s="170"/>
      <c r="N84" s="171"/>
      <c r="O84" s="51"/>
      <c r="P84" s="160"/>
      <c r="Q84" s="161"/>
      <c r="R84" s="172"/>
      <c r="S84" s="155"/>
      <c r="T84" s="7"/>
      <c r="U84" s="7"/>
      <c r="V84" s="7"/>
      <c r="W84" s="7"/>
      <c r="X84" s="7"/>
      <c r="Y84" s="7"/>
      <c r="Z84" s="7"/>
      <c r="AA84" s="7"/>
      <c r="AB84" s="7"/>
    </row>
    <row r="85">
      <c r="A85" s="105"/>
      <c r="B85" s="42"/>
      <c r="C85" s="143"/>
      <c r="D85" s="43"/>
      <c r="E85" s="137"/>
      <c r="F85" s="42"/>
      <c r="G85" s="153"/>
      <c r="H85" s="153"/>
      <c r="I85" s="153"/>
      <c r="J85" s="105"/>
      <c r="K85" s="156"/>
      <c r="L85" s="157"/>
      <c r="M85" s="170"/>
      <c r="N85" s="171"/>
      <c r="O85" s="51"/>
      <c r="P85" s="160"/>
      <c r="Q85" s="161"/>
      <c r="R85" s="172"/>
      <c r="S85" s="155"/>
      <c r="T85" s="7"/>
      <c r="U85" s="7"/>
      <c r="V85" s="7"/>
      <c r="W85" s="7"/>
      <c r="X85" s="7"/>
      <c r="Y85" s="7"/>
      <c r="Z85" s="7"/>
      <c r="AA85" s="7"/>
      <c r="AB85" s="7"/>
    </row>
    <row r="86">
      <c r="A86" s="105"/>
      <c r="B86" s="42"/>
      <c r="C86" s="143"/>
      <c r="D86" s="43"/>
      <c r="E86" s="137"/>
      <c r="F86" s="42"/>
      <c r="G86" s="153"/>
      <c r="H86" s="153"/>
      <c r="I86" s="153"/>
      <c r="J86" s="105"/>
      <c r="K86" s="156"/>
      <c r="L86" s="157"/>
      <c r="M86" s="170"/>
      <c r="N86" s="171"/>
      <c r="O86" s="51"/>
      <c r="P86" s="160"/>
      <c r="Q86" s="161"/>
      <c r="R86" s="172"/>
      <c r="S86" s="155"/>
      <c r="T86" s="7"/>
      <c r="U86" s="7"/>
      <c r="V86" s="7"/>
      <c r="W86" s="7"/>
      <c r="X86" s="7"/>
      <c r="Y86" s="7"/>
      <c r="Z86" s="7"/>
      <c r="AA86" s="7"/>
      <c r="AB86" s="7"/>
    </row>
    <row r="87">
      <c r="A87" s="105"/>
      <c r="B87" s="42"/>
      <c r="C87" s="143"/>
      <c r="D87" s="43"/>
      <c r="E87" s="137"/>
      <c r="F87" s="42"/>
      <c r="G87" s="153"/>
      <c r="H87" s="153"/>
      <c r="I87" s="153"/>
      <c r="J87" s="105"/>
      <c r="K87" s="156"/>
      <c r="L87" s="157"/>
      <c r="M87" s="170"/>
      <c r="N87" s="171"/>
      <c r="O87" s="51"/>
      <c r="P87" s="160"/>
      <c r="Q87" s="161"/>
      <c r="R87" s="172"/>
      <c r="S87" s="155"/>
      <c r="T87" s="7"/>
      <c r="U87" s="7"/>
      <c r="V87" s="7"/>
      <c r="W87" s="7"/>
      <c r="X87" s="7"/>
      <c r="Y87" s="7"/>
      <c r="Z87" s="7"/>
      <c r="AA87" s="7"/>
      <c r="AB87" s="7"/>
    </row>
    <row r="88">
      <c r="A88" s="105"/>
      <c r="B88" s="42"/>
      <c r="C88" s="143"/>
      <c r="D88" s="43"/>
      <c r="E88" s="137"/>
      <c r="F88" s="42"/>
      <c r="G88" s="153"/>
      <c r="H88" s="153"/>
      <c r="I88" s="153"/>
      <c r="J88" s="105"/>
      <c r="K88" s="156"/>
      <c r="L88" s="157"/>
      <c r="M88" s="170"/>
      <c r="N88" s="171"/>
      <c r="O88" s="51"/>
      <c r="P88" s="160"/>
      <c r="Q88" s="161"/>
      <c r="R88" s="172"/>
      <c r="S88" s="155"/>
      <c r="T88" s="7"/>
      <c r="U88" s="7"/>
      <c r="V88" s="7"/>
      <c r="W88" s="7"/>
      <c r="X88" s="7"/>
      <c r="Y88" s="7"/>
      <c r="Z88" s="7"/>
      <c r="AA88" s="7"/>
      <c r="AB88" s="7"/>
    </row>
    <row r="89">
      <c r="A89" s="105"/>
      <c r="B89" s="42"/>
      <c r="C89" s="143"/>
      <c r="D89" s="43"/>
      <c r="E89" s="137"/>
      <c r="F89" s="42"/>
      <c r="G89" s="153"/>
      <c r="H89" s="153"/>
      <c r="I89" s="153"/>
      <c r="J89" s="105"/>
      <c r="K89" s="156"/>
      <c r="L89" s="157"/>
      <c r="M89" s="170"/>
      <c r="N89" s="171"/>
      <c r="O89" s="51"/>
      <c r="P89" s="160"/>
      <c r="Q89" s="161"/>
      <c r="R89" s="172"/>
      <c r="S89" s="155"/>
      <c r="T89" s="7"/>
      <c r="U89" s="7"/>
      <c r="V89" s="7"/>
      <c r="W89" s="7"/>
      <c r="X89" s="7"/>
      <c r="Y89" s="7"/>
      <c r="Z89" s="7"/>
      <c r="AA89" s="7"/>
      <c r="AB89" s="7"/>
    </row>
    <row r="90">
      <c r="A90" s="105"/>
      <c r="B90" s="42"/>
      <c r="C90" s="143"/>
      <c r="D90" s="43"/>
      <c r="E90" s="137"/>
      <c r="F90" s="42"/>
      <c r="G90" s="153"/>
      <c r="H90" s="153"/>
      <c r="I90" s="153"/>
      <c r="J90" s="105"/>
      <c r="K90" s="156"/>
      <c r="L90" s="157"/>
      <c r="M90" s="170"/>
      <c r="N90" s="171"/>
      <c r="O90" s="51"/>
      <c r="P90" s="160"/>
      <c r="Q90" s="161"/>
      <c r="R90" s="172"/>
      <c r="S90" s="155"/>
      <c r="T90" s="7"/>
      <c r="U90" s="7"/>
      <c r="V90" s="7"/>
      <c r="W90" s="7"/>
      <c r="X90" s="7"/>
      <c r="Y90" s="7"/>
      <c r="Z90" s="7"/>
      <c r="AA90" s="7"/>
      <c r="AB90" s="7"/>
    </row>
    <row r="91">
      <c r="A91" s="105"/>
      <c r="B91" s="42"/>
      <c r="C91" s="143"/>
      <c r="D91" s="43"/>
      <c r="E91" s="137"/>
      <c r="F91" s="42"/>
      <c r="G91" s="153"/>
      <c r="H91" s="153"/>
      <c r="I91" s="153"/>
      <c r="J91" s="105"/>
      <c r="K91" s="156"/>
      <c r="L91" s="157"/>
      <c r="M91" s="170"/>
      <c r="N91" s="173"/>
      <c r="O91" s="51"/>
      <c r="P91" s="160"/>
      <c r="Q91" s="161"/>
      <c r="R91" s="172"/>
      <c r="S91" s="155"/>
      <c r="T91" s="7"/>
      <c r="U91" s="7"/>
      <c r="V91" s="7"/>
      <c r="W91" s="7"/>
      <c r="X91" s="7"/>
      <c r="Y91" s="7"/>
      <c r="Z91" s="7"/>
      <c r="AA91" s="7"/>
      <c r="AB91" s="7"/>
    </row>
    <row r="92">
      <c r="A92" s="4"/>
      <c r="B92" s="4"/>
      <c r="C92" s="3"/>
      <c r="D92" s="174"/>
      <c r="E92" s="175"/>
      <c r="F92" s="4"/>
      <c r="G92" s="176"/>
      <c r="H92" s="177"/>
      <c r="I92" s="178"/>
      <c r="J92" s="4"/>
      <c r="K92" s="179"/>
      <c r="L92" s="179"/>
      <c r="M92" s="179"/>
      <c r="N92" s="179"/>
      <c r="O92" s="180"/>
      <c r="P92" s="180"/>
      <c r="Q92" s="180"/>
      <c r="R92" s="181"/>
      <c r="S92" s="182">
        <f>SUM(S7:S91)</f>
        <v>12409</v>
      </c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83"/>
      <c r="E93" s="184"/>
      <c r="F93" s="2"/>
      <c r="G93" s="185"/>
      <c r="H93" s="186"/>
      <c r="I93" s="187"/>
      <c r="J93" s="2"/>
      <c r="K93" s="33" t="s">
        <v>6</v>
      </c>
      <c r="L93" s="188"/>
      <c r="M93" s="188"/>
      <c r="N93" s="188"/>
      <c r="O93" s="189"/>
      <c r="P93" s="189"/>
      <c r="Q93" s="189"/>
      <c r="R93" s="190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191"/>
      <c r="D94" s="16"/>
      <c r="E94" s="192"/>
      <c r="F94" s="193"/>
      <c r="G94" s="176"/>
      <c r="H94" s="4"/>
      <c r="I94" s="4"/>
      <c r="J94" s="2"/>
      <c r="K94" s="96">
        <f>SUM(K7:K91)</f>
        <v>5878</v>
      </c>
      <c r="L94" s="194" t="s">
        <v>22</v>
      </c>
      <c r="O94" s="195" t="s">
        <v>23</v>
      </c>
      <c r="Q94" s="196"/>
      <c r="R94" s="197" t="s">
        <v>24</v>
      </c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2"/>
      <c r="B95" s="2"/>
      <c r="C95" s="3"/>
      <c r="D95" s="16"/>
      <c r="E95" s="2"/>
      <c r="F95" s="2"/>
      <c r="G95" s="176"/>
      <c r="H95" s="4"/>
      <c r="I95" s="4"/>
      <c r="J95" s="2"/>
      <c r="K95" s="96">
        <f>SUM(K94*3%)</f>
        <v>176.34</v>
      </c>
      <c r="L95" s="34" t="s">
        <v>7</v>
      </c>
      <c r="M95" s="198"/>
      <c r="N95" s="198"/>
      <c r="O95" s="199"/>
      <c r="P95" s="200"/>
      <c r="Q95" s="196"/>
      <c r="R95" s="201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4"/>
      <c r="H96" s="4"/>
      <c r="I96" s="4"/>
      <c r="J96" s="2"/>
      <c r="K96" s="202"/>
      <c r="L96" s="203">
        <f>SUM(L6:L90)</f>
        <v>2150</v>
      </c>
      <c r="M96" s="35" t="s">
        <v>8</v>
      </c>
      <c r="N96" s="198"/>
      <c r="O96" s="199"/>
      <c r="P96" s="199"/>
      <c r="Q96" s="199"/>
      <c r="R96" s="201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204" t="s">
        <v>25</v>
      </c>
      <c r="H97" s="205">
        <f>SUM(K94,L96,M97,N98)</f>
        <v>14625</v>
      </c>
      <c r="I97" s="4"/>
      <c r="J97" s="2"/>
      <c r="K97" s="7"/>
      <c r="L97" s="76">
        <f>SUM(L96*2%)</f>
        <v>43</v>
      </c>
      <c r="M97" s="16">
        <f>SUM(M6:M90)</f>
        <v>3100</v>
      </c>
      <c r="N97" s="36" t="s">
        <v>9</v>
      </c>
      <c r="O97" s="199"/>
      <c r="P97" s="199"/>
      <c r="Q97" s="199"/>
      <c r="R97" s="181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06"/>
      <c r="G98" s="207" t="s">
        <v>26</v>
      </c>
      <c r="H98" s="205">
        <f>SUM(O99,P102,Q103)</f>
        <v>12838</v>
      </c>
      <c r="I98" s="4"/>
      <c r="J98" s="2"/>
      <c r="K98" s="7"/>
      <c r="L98" s="17"/>
      <c r="M98" s="76">
        <f>SUM(M97*2%)</f>
        <v>62</v>
      </c>
      <c r="N98" s="16">
        <f>SUM(N6:N91)</f>
        <v>3497</v>
      </c>
      <c r="O98" s="37" t="s">
        <v>10</v>
      </c>
      <c r="P98" s="199"/>
      <c r="Q98" s="199"/>
      <c r="R98" s="208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06"/>
      <c r="G99" s="209" t="s">
        <v>27</v>
      </c>
      <c r="H99" s="205">
        <f>SUM(R104)</f>
        <v>500</v>
      </c>
      <c r="I99" s="4"/>
      <c r="J99" s="2"/>
      <c r="K99" s="7"/>
      <c r="L99" s="2"/>
      <c r="M99" s="2"/>
      <c r="N99" s="76">
        <f>SUM(N98*2%)</f>
        <v>69.94</v>
      </c>
      <c r="O99" s="16">
        <f>SUM(O6:O92)</f>
        <v>3894</v>
      </c>
      <c r="P99" s="199"/>
      <c r="Q99" s="199"/>
      <c r="R99" s="208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"/>
      <c r="G100" s="4"/>
      <c r="H100" s="4"/>
      <c r="I100" s="4"/>
      <c r="J100" s="2"/>
      <c r="K100" s="7"/>
      <c r="L100" s="2"/>
      <c r="M100" s="2"/>
      <c r="N100" s="2"/>
      <c r="O100" s="76">
        <f>SUM(O99*2%)</f>
        <v>77.88</v>
      </c>
      <c r="P100" s="199"/>
      <c r="Q100" s="199"/>
      <c r="R100" s="208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210" t="s">
        <v>28</v>
      </c>
      <c r="H101" s="330">
        <f>SUM(P24,M25,N31,K37,K38,O45,O47,O49,K54,N55,O58,N60,N61,O63,K67,O74)</f>
        <v>5344</v>
      </c>
      <c r="I101" s="224">
        <v>0.0</v>
      </c>
      <c r="J101" s="2"/>
      <c r="K101" s="7"/>
      <c r="L101" s="2"/>
      <c r="M101" s="2"/>
      <c r="N101" s="2"/>
      <c r="O101" s="2"/>
      <c r="P101" s="38" t="s">
        <v>11</v>
      </c>
      <c r="Q101" s="199"/>
      <c r="R101" s="208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212" t="s">
        <v>29</v>
      </c>
      <c r="H102" s="330">
        <f>SUM(L7,P9,O12,K16,L17,P20,K23,N34,P36,K39,P40,R41,K57,K59,L64,P65,K68,M71,O72)</f>
        <v>13525</v>
      </c>
      <c r="I102" s="331">
        <f>SUM(I1020)</f>
        <v>0</v>
      </c>
      <c r="J102" s="2"/>
      <c r="K102" s="7"/>
      <c r="L102" s="2"/>
      <c r="M102" s="2"/>
      <c r="N102" s="2"/>
      <c r="O102" s="2"/>
      <c r="P102" s="16">
        <f>SUM(P6:P90)</f>
        <v>8594</v>
      </c>
      <c r="Q102" s="39" t="s">
        <v>12</v>
      </c>
      <c r="R102" s="208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14" t="s">
        <v>30</v>
      </c>
      <c r="H103" s="332">
        <f>SUM(M8,O10,N11,N13,P15,K18,N19,K21,O22,R26,M27,K28,M32,O33,M35,M42,N43,K46,L48,M50,M51,O62,Q66,K70)</f>
        <v>8144</v>
      </c>
      <c r="I103" s="300">
        <f>SUM(K18,O22,O33)</f>
        <v>950</v>
      </c>
      <c r="J103" s="2"/>
      <c r="K103" s="7"/>
      <c r="L103" s="2"/>
      <c r="M103" s="2"/>
      <c r="N103" s="2"/>
      <c r="O103" s="2"/>
      <c r="P103" s="76">
        <f>SUM(P102*3%)</f>
        <v>257.82</v>
      </c>
      <c r="Q103" s="16">
        <f>SUM(Q6:Q90)</f>
        <v>350</v>
      </c>
      <c r="R103" s="215" t="s">
        <v>13</v>
      </c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52" t="s">
        <v>160</v>
      </c>
      <c r="H104" s="248">
        <f>SUM(N44)</f>
        <v>350</v>
      </c>
      <c r="I104" s="316">
        <v>0.0</v>
      </c>
      <c r="J104" s="2"/>
      <c r="K104" s="7"/>
      <c r="L104" s="2"/>
      <c r="M104" s="2"/>
      <c r="N104" s="2"/>
      <c r="O104" s="2"/>
      <c r="P104" s="2"/>
      <c r="Q104" s="76">
        <f>SUM(Q103*1%)</f>
        <v>3.5</v>
      </c>
      <c r="R104" s="96">
        <f>SUM(R7:R92)</f>
        <v>500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107"/>
      <c r="D105" s="16"/>
      <c r="E105" s="2"/>
      <c r="F105" s="2"/>
      <c r="G105" s="216" t="s">
        <v>31</v>
      </c>
      <c r="H105" s="217">
        <f>SUM(K18,O22,O33)</f>
        <v>950</v>
      </c>
      <c r="I105" s="4"/>
      <c r="J105" s="2"/>
      <c r="K105" s="7"/>
      <c r="L105" s="2"/>
      <c r="M105" s="2"/>
      <c r="N105" s="2"/>
      <c r="O105" s="2"/>
      <c r="P105" s="2"/>
      <c r="Q105" s="2"/>
      <c r="R105" s="96">
        <f>SUM(R104*2%)</f>
        <v>10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216" t="s">
        <v>32</v>
      </c>
      <c r="H106" s="300">
        <f>SUM(S18,S22,S33,S69,S73)</f>
        <v>250</v>
      </c>
      <c r="I106" s="4"/>
      <c r="J106" s="2"/>
      <c r="K106" s="7"/>
      <c r="L106" s="2"/>
      <c r="M106" s="2"/>
      <c r="N106" s="2"/>
      <c r="O106" s="2"/>
      <c r="P106" s="2"/>
      <c r="Q106" s="2"/>
      <c r="R106" s="16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18" t="s">
        <v>33</v>
      </c>
      <c r="H107" s="300">
        <f>SUM(K69,O73)</f>
        <v>600</v>
      </c>
      <c r="I107" s="4"/>
      <c r="J107" s="2"/>
      <c r="K107" s="7"/>
      <c r="L107" s="2"/>
      <c r="M107" s="2"/>
      <c r="N107" s="2"/>
      <c r="O107" s="2"/>
      <c r="P107" s="2"/>
      <c r="Q107" s="2"/>
      <c r="R107" s="2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4"/>
      <c r="H108" s="4"/>
      <c r="I108" s="4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4"/>
      <c r="H109" s="4"/>
      <c r="I109" s="4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4"/>
      <c r="I110" s="4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4"/>
      <c r="I111" s="4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4"/>
      <c r="I112" s="4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4"/>
      <c r="I113" s="4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4"/>
      <c r="I114" s="4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4"/>
      <c r="I115" s="4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4"/>
      <c r="I116" s="4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4"/>
      <c r="I117" s="4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4"/>
      <c r="I118" s="4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4"/>
      <c r="I119" s="4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4"/>
      <c r="I120" s="4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4"/>
      <c r="I121" s="4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4"/>
      <c r="I122" s="4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4"/>
      <c r="I123" s="4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4"/>
      <c r="I124" s="4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4"/>
      <c r="I125" s="4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4"/>
      <c r="I126" s="4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4"/>
      <c r="I127" s="4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4"/>
      <c r="I128" s="4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4"/>
      <c r="I129" s="4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4"/>
      <c r="I130" s="4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4"/>
      <c r="I131" s="4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4"/>
      <c r="I132" s="4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4"/>
      <c r="I133" s="4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4"/>
      <c r="I134" s="4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4"/>
      <c r="I135" s="4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4"/>
      <c r="I136" s="4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4"/>
      <c r="I137" s="4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4"/>
      <c r="I138" s="4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4"/>
      <c r="I139" s="4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4"/>
      <c r="I140" s="4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4"/>
      <c r="I141" s="4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4"/>
      <c r="I142" s="4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4"/>
      <c r="I143" s="4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4"/>
      <c r="I144" s="4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4"/>
      <c r="I145" s="4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4"/>
      <c r="I146" s="4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4"/>
      <c r="I147" s="4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4"/>
      <c r="I148" s="4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4"/>
      <c r="I149" s="4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4"/>
      <c r="I150" s="4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4"/>
      <c r="I151" s="4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4"/>
      <c r="I152" s="4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4"/>
      <c r="I153" s="4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4"/>
      <c r="I154" s="4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4"/>
      <c r="I155" s="4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4"/>
      <c r="I156" s="4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4"/>
      <c r="I157" s="4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4"/>
      <c r="I158" s="4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4"/>
      <c r="I159" s="4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4"/>
      <c r="I160" s="4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4"/>
      <c r="I161" s="4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4"/>
      <c r="I162" s="4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4"/>
      <c r="I163" s="4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4"/>
      <c r="I164" s="4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4"/>
      <c r="I165" s="4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4"/>
      <c r="I166" s="4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4"/>
      <c r="I167" s="4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4"/>
      <c r="I168" s="4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4"/>
      <c r="I169" s="4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4"/>
      <c r="I170" s="4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4"/>
      <c r="I171" s="4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4"/>
      <c r="I172" s="4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4"/>
      <c r="I173" s="4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4"/>
      <c r="I174" s="4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4"/>
      <c r="I175" s="4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4"/>
      <c r="I176" s="4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4"/>
      <c r="I177" s="4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4"/>
      <c r="I178" s="4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4"/>
      <c r="I179" s="4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4"/>
      <c r="I180" s="4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4"/>
      <c r="I181" s="4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4"/>
      <c r="I182" s="4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4"/>
      <c r="I183" s="4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4"/>
      <c r="I184" s="4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4"/>
      <c r="I185" s="4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4"/>
      <c r="I186" s="4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4"/>
      <c r="I187" s="4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4"/>
      <c r="I188" s="4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4"/>
      <c r="I189" s="4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4"/>
      <c r="I190" s="4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4"/>
      <c r="I191" s="4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4"/>
      <c r="I192" s="4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4"/>
      <c r="I193" s="4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4"/>
      <c r="I194" s="4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4"/>
      <c r="I195" s="4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4"/>
      <c r="I196" s="4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4"/>
      <c r="I197" s="4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4"/>
      <c r="I198" s="4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4"/>
      <c r="I199" s="4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4"/>
      <c r="I200" s="4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4"/>
      <c r="I201" s="4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4"/>
      <c r="I202" s="4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4"/>
      <c r="I203" s="4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4"/>
      <c r="I204" s="4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4"/>
      <c r="I205" s="4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4"/>
      <c r="I206" s="4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4"/>
      <c r="I207" s="4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4"/>
      <c r="I208" s="4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4"/>
      <c r="I209" s="4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4"/>
      <c r="I210" s="4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4"/>
      <c r="I211" s="4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4"/>
      <c r="I212" s="4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4"/>
      <c r="I213" s="4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4"/>
      <c r="I214" s="4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4"/>
      <c r="I215" s="4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4"/>
      <c r="I216" s="4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4"/>
      <c r="I217" s="4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4"/>
      <c r="I218" s="4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4"/>
      <c r="I219" s="4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4"/>
      <c r="I220" s="4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4"/>
      <c r="I221" s="4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4"/>
      <c r="I222" s="4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4"/>
      <c r="I223" s="4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4"/>
      <c r="I224" s="4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219"/>
      <c r="D225" s="219"/>
      <c r="E225" s="2"/>
      <c r="F225" s="2"/>
      <c r="G225" s="4"/>
      <c r="H225" s="4"/>
      <c r="I225" s="4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19"/>
      <c r="D226" s="219"/>
      <c r="E226" s="2"/>
      <c r="F226" s="2"/>
      <c r="G226" s="4"/>
      <c r="H226" s="4"/>
      <c r="I226" s="4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19"/>
      <c r="D227" s="219"/>
      <c r="E227" s="2"/>
      <c r="F227" s="2"/>
      <c r="G227" s="4"/>
      <c r="H227" s="4"/>
      <c r="I227" s="4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19"/>
      <c r="D228" s="219"/>
      <c r="E228" s="2"/>
      <c r="F228" s="2"/>
      <c r="G228" s="4"/>
      <c r="H228" s="4"/>
      <c r="I228" s="4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19"/>
      <c r="D229" s="219"/>
      <c r="E229" s="2"/>
      <c r="F229" s="2"/>
      <c r="G229" s="4"/>
      <c r="H229" s="4"/>
      <c r="I229" s="4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19"/>
      <c r="D230" s="219"/>
      <c r="E230" s="2"/>
      <c r="F230" s="2"/>
      <c r="G230" s="4"/>
      <c r="H230" s="4"/>
      <c r="I230" s="4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19"/>
      <c r="D231" s="219"/>
      <c r="E231" s="2"/>
      <c r="F231" s="2"/>
      <c r="G231" s="4"/>
      <c r="H231" s="4"/>
      <c r="I231" s="4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19"/>
      <c r="D232" s="219"/>
      <c r="E232" s="2"/>
      <c r="F232" s="2"/>
      <c r="G232" s="4"/>
      <c r="H232" s="4"/>
      <c r="I232" s="4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19"/>
      <c r="D233" s="219"/>
      <c r="E233" s="2"/>
      <c r="F233" s="2"/>
      <c r="G233" s="4"/>
      <c r="H233" s="4"/>
      <c r="I233" s="4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19"/>
      <c r="D234" s="219"/>
      <c r="E234" s="2"/>
      <c r="F234" s="2"/>
      <c r="G234" s="4"/>
      <c r="H234" s="4"/>
      <c r="I234" s="4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19"/>
      <c r="D235" s="219"/>
      <c r="E235" s="2"/>
      <c r="F235" s="2"/>
      <c r="G235" s="4"/>
      <c r="H235" s="4"/>
      <c r="I235" s="4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19"/>
      <c r="D236" s="219"/>
      <c r="E236" s="2"/>
      <c r="F236" s="2"/>
      <c r="G236" s="4"/>
      <c r="H236" s="4"/>
      <c r="I236" s="4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19"/>
      <c r="D237" s="219"/>
      <c r="E237" s="2"/>
      <c r="F237" s="2"/>
      <c r="G237" s="4"/>
      <c r="H237" s="4"/>
      <c r="I237" s="4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19"/>
      <c r="D238" s="219"/>
      <c r="E238" s="2"/>
      <c r="F238" s="2"/>
      <c r="G238" s="4"/>
      <c r="H238" s="4"/>
      <c r="I238" s="4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19"/>
      <c r="D239" s="219"/>
      <c r="E239" s="2"/>
      <c r="F239" s="2"/>
      <c r="G239" s="4"/>
      <c r="H239" s="4"/>
      <c r="I239" s="4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19"/>
      <c r="D240" s="219"/>
      <c r="E240" s="2"/>
      <c r="F240" s="2"/>
      <c r="G240" s="4"/>
      <c r="H240" s="4"/>
      <c r="I240" s="4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19"/>
      <c r="D241" s="219"/>
      <c r="E241" s="2"/>
      <c r="F241" s="2"/>
      <c r="G241" s="4"/>
      <c r="H241" s="4"/>
      <c r="I241" s="4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19"/>
      <c r="D242" s="219"/>
      <c r="E242" s="2"/>
      <c r="F242" s="2"/>
      <c r="G242" s="4"/>
      <c r="H242" s="4"/>
      <c r="I242" s="4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19"/>
      <c r="D243" s="219"/>
      <c r="E243" s="2"/>
      <c r="F243" s="2"/>
      <c r="G243" s="4"/>
      <c r="H243" s="4"/>
      <c r="I243" s="4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19"/>
      <c r="D244" s="219"/>
      <c r="E244" s="2"/>
      <c r="F244" s="2"/>
      <c r="G244" s="4"/>
      <c r="H244" s="4"/>
      <c r="I244" s="4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19"/>
      <c r="D245" s="219"/>
      <c r="E245" s="2"/>
      <c r="F245" s="2"/>
      <c r="G245" s="4"/>
      <c r="H245" s="4"/>
      <c r="I245" s="4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19"/>
      <c r="D246" s="219"/>
      <c r="E246" s="2"/>
      <c r="F246" s="2"/>
      <c r="G246" s="4"/>
      <c r="H246" s="4"/>
      <c r="I246" s="4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19"/>
      <c r="D247" s="219"/>
      <c r="E247" s="2"/>
      <c r="F247" s="2"/>
      <c r="G247" s="4"/>
      <c r="H247" s="4"/>
      <c r="I247" s="4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19"/>
      <c r="D248" s="219"/>
      <c r="E248" s="2"/>
      <c r="F248" s="2"/>
      <c r="G248" s="4"/>
      <c r="H248" s="4"/>
      <c r="I248" s="4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19"/>
      <c r="D249" s="219"/>
      <c r="E249" s="2"/>
      <c r="F249" s="2"/>
      <c r="G249" s="4"/>
      <c r="H249" s="4"/>
      <c r="I249" s="4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19"/>
      <c r="D250" s="219"/>
      <c r="E250" s="2"/>
      <c r="F250" s="2"/>
      <c r="G250" s="4"/>
      <c r="H250" s="4"/>
      <c r="I250" s="4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19"/>
      <c r="D251" s="219"/>
      <c r="E251" s="2"/>
      <c r="F251" s="2"/>
      <c r="G251" s="4"/>
      <c r="H251" s="4"/>
      <c r="I251" s="4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19"/>
      <c r="D252" s="219"/>
      <c r="E252" s="2"/>
      <c r="F252" s="2"/>
      <c r="G252" s="4"/>
      <c r="H252" s="4"/>
      <c r="I252" s="4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19"/>
      <c r="D253" s="219"/>
      <c r="E253" s="2"/>
      <c r="F253" s="2"/>
      <c r="G253" s="4"/>
      <c r="H253" s="4"/>
      <c r="I253" s="4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19"/>
      <c r="D254" s="219"/>
      <c r="E254" s="2"/>
      <c r="F254" s="2"/>
      <c r="G254" s="4"/>
      <c r="H254" s="4"/>
      <c r="I254" s="4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19"/>
      <c r="D255" s="219"/>
      <c r="E255" s="2"/>
      <c r="F255" s="2"/>
      <c r="G255" s="4"/>
      <c r="H255" s="4"/>
      <c r="I255" s="4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19"/>
      <c r="D256" s="219"/>
      <c r="E256" s="2"/>
      <c r="F256" s="2"/>
      <c r="G256" s="4"/>
      <c r="H256" s="4"/>
      <c r="I256" s="4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19"/>
      <c r="D257" s="219"/>
      <c r="E257" s="2"/>
      <c r="F257" s="2"/>
      <c r="G257" s="4"/>
      <c r="H257" s="4"/>
      <c r="I257" s="4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19"/>
      <c r="D258" s="219"/>
      <c r="E258" s="2"/>
      <c r="F258" s="2"/>
      <c r="G258" s="4"/>
      <c r="H258" s="4"/>
      <c r="I258" s="4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19"/>
      <c r="D259" s="219"/>
      <c r="E259" s="2"/>
      <c r="F259" s="2"/>
      <c r="G259" s="4"/>
      <c r="H259" s="4"/>
      <c r="I259" s="4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19"/>
      <c r="D260" s="219"/>
      <c r="E260" s="2"/>
      <c r="F260" s="2"/>
      <c r="G260" s="4"/>
      <c r="H260" s="4"/>
      <c r="I260" s="4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19"/>
      <c r="D261" s="219"/>
      <c r="E261" s="2"/>
      <c r="F261" s="2"/>
      <c r="G261" s="4"/>
      <c r="H261" s="4"/>
      <c r="I261" s="4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19"/>
      <c r="D262" s="219"/>
      <c r="E262" s="2"/>
      <c r="F262" s="2"/>
      <c r="G262" s="4"/>
      <c r="H262" s="4"/>
      <c r="I262" s="4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19"/>
      <c r="D263" s="219"/>
      <c r="E263" s="2"/>
      <c r="F263" s="2"/>
      <c r="G263" s="4"/>
      <c r="H263" s="4"/>
      <c r="I263" s="4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19"/>
      <c r="D264" s="219"/>
      <c r="E264" s="2"/>
      <c r="F264" s="2"/>
      <c r="G264" s="4"/>
      <c r="H264" s="4"/>
      <c r="I264" s="4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19"/>
      <c r="D265" s="219"/>
      <c r="E265" s="2"/>
      <c r="F265" s="2"/>
      <c r="G265" s="4"/>
      <c r="H265" s="4"/>
      <c r="I265" s="4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19"/>
      <c r="D266" s="219"/>
      <c r="E266" s="2"/>
      <c r="F266" s="2"/>
      <c r="G266" s="4"/>
      <c r="H266" s="4"/>
      <c r="I266" s="4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19"/>
      <c r="D267" s="219"/>
      <c r="E267" s="2"/>
      <c r="F267" s="2"/>
      <c r="G267" s="4"/>
      <c r="H267" s="4"/>
      <c r="I267" s="4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19"/>
      <c r="D268" s="219"/>
      <c r="E268" s="2"/>
      <c r="F268" s="2"/>
      <c r="G268" s="4"/>
      <c r="H268" s="4"/>
      <c r="I268" s="4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19"/>
      <c r="D269" s="219"/>
      <c r="E269" s="2"/>
      <c r="F269" s="2"/>
      <c r="G269" s="4"/>
      <c r="H269" s="4"/>
      <c r="I269" s="4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19"/>
      <c r="D270" s="219"/>
      <c r="E270" s="2"/>
      <c r="F270" s="2"/>
      <c r="G270" s="4"/>
      <c r="H270" s="4"/>
      <c r="I270" s="4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19"/>
      <c r="D271" s="219"/>
      <c r="E271" s="2"/>
      <c r="F271" s="2"/>
      <c r="G271" s="4"/>
      <c r="H271" s="4"/>
      <c r="I271" s="4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19"/>
      <c r="D272" s="219"/>
      <c r="E272" s="2"/>
      <c r="F272" s="2"/>
      <c r="G272" s="4"/>
      <c r="H272" s="4"/>
      <c r="I272" s="4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19"/>
      <c r="D273" s="219"/>
      <c r="E273" s="2"/>
      <c r="F273" s="2"/>
      <c r="G273" s="4"/>
      <c r="H273" s="4"/>
      <c r="I273" s="4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19"/>
      <c r="D274" s="219"/>
      <c r="E274" s="2"/>
      <c r="F274" s="2"/>
      <c r="G274" s="4"/>
      <c r="H274" s="4"/>
      <c r="I274" s="4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19"/>
      <c r="D275" s="219"/>
      <c r="E275" s="2"/>
      <c r="F275" s="2"/>
      <c r="G275" s="4"/>
      <c r="H275" s="4"/>
      <c r="I275" s="4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19"/>
      <c r="D276" s="219"/>
      <c r="E276" s="2"/>
      <c r="F276" s="2"/>
      <c r="G276" s="4"/>
      <c r="H276" s="4"/>
      <c r="I276" s="4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19"/>
      <c r="D277" s="219"/>
      <c r="E277" s="2"/>
      <c r="F277" s="2"/>
      <c r="G277" s="4"/>
      <c r="H277" s="4"/>
      <c r="I277" s="4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19"/>
      <c r="D278" s="219"/>
      <c r="E278" s="2"/>
      <c r="F278" s="2"/>
      <c r="G278" s="4"/>
      <c r="H278" s="4"/>
      <c r="I278" s="4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19"/>
      <c r="D279" s="219"/>
      <c r="E279" s="2"/>
      <c r="F279" s="2"/>
      <c r="G279" s="4"/>
      <c r="H279" s="4"/>
      <c r="I279" s="4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19"/>
      <c r="D280" s="219"/>
      <c r="E280" s="2"/>
      <c r="F280" s="2"/>
      <c r="G280" s="4"/>
      <c r="H280" s="4"/>
      <c r="I280" s="4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19"/>
      <c r="D281" s="219"/>
      <c r="E281" s="2"/>
      <c r="F281" s="2"/>
      <c r="G281" s="4"/>
      <c r="H281" s="4"/>
      <c r="I281" s="4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19"/>
      <c r="D282" s="219"/>
      <c r="E282" s="2"/>
      <c r="F282" s="2"/>
      <c r="G282" s="4"/>
      <c r="H282" s="4"/>
      <c r="I282" s="4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19"/>
      <c r="D283" s="219"/>
      <c r="E283" s="2"/>
      <c r="F283" s="2"/>
      <c r="G283" s="4"/>
      <c r="H283" s="4"/>
      <c r="I283" s="4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19"/>
      <c r="D284" s="219"/>
      <c r="E284" s="2"/>
      <c r="F284" s="2"/>
      <c r="G284" s="4"/>
      <c r="H284" s="4"/>
      <c r="I284" s="4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19"/>
      <c r="D285" s="219"/>
      <c r="E285" s="2"/>
      <c r="F285" s="2"/>
      <c r="G285" s="4"/>
      <c r="H285" s="4"/>
      <c r="I285" s="4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19"/>
      <c r="D286" s="219"/>
      <c r="E286" s="2"/>
      <c r="F286" s="2"/>
      <c r="G286" s="4"/>
      <c r="H286" s="4"/>
      <c r="I286" s="4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19"/>
      <c r="D287" s="219"/>
      <c r="E287" s="2"/>
      <c r="F287" s="2"/>
      <c r="G287" s="4"/>
      <c r="H287" s="4"/>
      <c r="I287" s="4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19"/>
      <c r="D288" s="219"/>
      <c r="E288" s="2"/>
      <c r="F288" s="2"/>
      <c r="G288" s="4"/>
      <c r="H288" s="4"/>
      <c r="I288" s="4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19"/>
      <c r="D289" s="219"/>
      <c r="E289" s="2"/>
      <c r="F289" s="2"/>
      <c r="G289" s="4"/>
      <c r="H289" s="4"/>
      <c r="I289" s="4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19"/>
      <c r="D290" s="219"/>
      <c r="E290" s="2"/>
      <c r="F290" s="2"/>
      <c r="G290" s="4"/>
      <c r="H290" s="4"/>
      <c r="I290" s="4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19"/>
      <c r="D291" s="219"/>
      <c r="E291" s="2"/>
      <c r="F291" s="2"/>
      <c r="G291" s="4"/>
      <c r="H291" s="4"/>
      <c r="I291" s="4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19"/>
      <c r="D292" s="219"/>
      <c r="E292" s="2"/>
      <c r="F292" s="2"/>
      <c r="G292" s="4"/>
      <c r="H292" s="4"/>
      <c r="I292" s="4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19"/>
      <c r="D293" s="219"/>
      <c r="E293" s="2"/>
      <c r="F293" s="2"/>
      <c r="G293" s="4"/>
      <c r="H293" s="4"/>
      <c r="I293" s="4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19"/>
      <c r="D294" s="219"/>
      <c r="E294" s="2"/>
      <c r="F294" s="2"/>
      <c r="G294" s="4"/>
      <c r="H294" s="4"/>
      <c r="I294" s="4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19"/>
      <c r="D295" s="219"/>
      <c r="E295" s="2"/>
      <c r="F295" s="2"/>
      <c r="G295" s="4"/>
      <c r="H295" s="4"/>
      <c r="I295" s="4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19"/>
      <c r="D296" s="219"/>
      <c r="E296" s="2"/>
      <c r="F296" s="2"/>
      <c r="G296" s="4"/>
      <c r="H296" s="4"/>
      <c r="I296" s="4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19"/>
      <c r="D297" s="219"/>
      <c r="E297" s="2"/>
      <c r="F297" s="2"/>
      <c r="G297" s="4"/>
      <c r="H297" s="4"/>
      <c r="I297" s="4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19"/>
      <c r="D298" s="219"/>
      <c r="E298" s="2"/>
      <c r="F298" s="2"/>
      <c r="G298" s="4"/>
      <c r="H298" s="4"/>
      <c r="I298" s="4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19"/>
      <c r="D299" s="219"/>
      <c r="E299" s="2"/>
      <c r="F299" s="2"/>
      <c r="G299" s="4"/>
      <c r="H299" s="4"/>
      <c r="I299" s="4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19"/>
      <c r="D300" s="219"/>
      <c r="E300" s="2"/>
      <c r="F300" s="2"/>
      <c r="G300" s="4"/>
      <c r="H300" s="4"/>
      <c r="I300" s="4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19"/>
      <c r="D301" s="219"/>
      <c r="E301" s="2"/>
      <c r="F301" s="2"/>
      <c r="G301" s="4"/>
      <c r="H301" s="4"/>
      <c r="I301" s="4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19"/>
      <c r="D302" s="219"/>
      <c r="E302" s="2"/>
      <c r="F302" s="2"/>
      <c r="G302" s="4"/>
      <c r="H302" s="4"/>
      <c r="I302" s="4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19"/>
      <c r="D303" s="219"/>
      <c r="E303" s="2"/>
      <c r="F303" s="2"/>
      <c r="G303" s="4"/>
      <c r="H303" s="4"/>
      <c r="I303" s="4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19"/>
      <c r="D304" s="219"/>
      <c r="E304" s="2"/>
      <c r="F304" s="2"/>
      <c r="G304" s="4"/>
      <c r="H304" s="4"/>
      <c r="I304" s="4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19"/>
      <c r="D305" s="219"/>
      <c r="E305" s="2"/>
      <c r="F305" s="2"/>
      <c r="G305" s="4"/>
      <c r="H305" s="4"/>
      <c r="I305" s="4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19"/>
      <c r="D306" s="219"/>
      <c r="E306" s="2"/>
      <c r="F306" s="2"/>
      <c r="G306" s="4"/>
      <c r="H306" s="4"/>
      <c r="I306" s="4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19"/>
      <c r="D307" s="219"/>
      <c r="E307" s="2"/>
      <c r="F307" s="2"/>
      <c r="G307" s="4"/>
      <c r="H307" s="4"/>
      <c r="I307" s="4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19"/>
      <c r="D308" s="219"/>
      <c r="E308" s="2"/>
      <c r="F308" s="2"/>
      <c r="G308" s="4"/>
      <c r="H308" s="4"/>
      <c r="I308" s="4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19"/>
      <c r="D309" s="219"/>
      <c r="E309" s="2"/>
      <c r="F309" s="2"/>
      <c r="G309" s="4"/>
      <c r="H309" s="4"/>
      <c r="I309" s="4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19"/>
      <c r="D310" s="219"/>
      <c r="E310" s="2"/>
      <c r="F310" s="2"/>
      <c r="G310" s="4"/>
      <c r="H310" s="4"/>
      <c r="I310" s="4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19"/>
      <c r="D311" s="219"/>
      <c r="E311" s="2"/>
      <c r="F311" s="2"/>
      <c r="G311" s="4"/>
      <c r="H311" s="4"/>
      <c r="I311" s="4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19"/>
      <c r="D312" s="219"/>
      <c r="E312" s="2"/>
      <c r="F312" s="2"/>
      <c r="G312" s="4"/>
      <c r="H312" s="4"/>
      <c r="I312" s="4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19"/>
      <c r="D313" s="219"/>
      <c r="E313" s="2"/>
      <c r="F313" s="2"/>
      <c r="G313" s="4"/>
      <c r="H313" s="4"/>
      <c r="I313" s="4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19"/>
      <c r="D314" s="219"/>
      <c r="E314" s="2"/>
      <c r="F314" s="2"/>
      <c r="G314" s="4"/>
      <c r="H314" s="4"/>
      <c r="I314" s="4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19"/>
      <c r="D315" s="219"/>
      <c r="E315" s="2"/>
      <c r="F315" s="2"/>
      <c r="G315" s="4"/>
      <c r="H315" s="4"/>
      <c r="I315" s="4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19"/>
      <c r="D316" s="219"/>
      <c r="E316" s="2"/>
      <c r="F316" s="2"/>
      <c r="G316" s="4"/>
      <c r="H316" s="4"/>
      <c r="I316" s="4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19"/>
      <c r="D317" s="219"/>
      <c r="E317" s="2"/>
      <c r="F317" s="2"/>
      <c r="G317" s="4"/>
      <c r="H317" s="4"/>
      <c r="I317" s="4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19"/>
      <c r="D318" s="219"/>
      <c r="E318" s="2"/>
      <c r="F318" s="2"/>
      <c r="G318" s="4"/>
      <c r="H318" s="4"/>
      <c r="I318" s="4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19"/>
      <c r="D319" s="219"/>
      <c r="E319" s="2"/>
      <c r="F319" s="2"/>
      <c r="G319" s="4"/>
      <c r="H319" s="4"/>
      <c r="I319" s="4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19"/>
      <c r="D320" s="219"/>
      <c r="E320" s="2"/>
      <c r="F320" s="2"/>
      <c r="G320" s="4"/>
      <c r="H320" s="4"/>
      <c r="I320" s="4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19"/>
      <c r="D321" s="219"/>
      <c r="E321" s="2"/>
      <c r="F321" s="2"/>
      <c r="G321" s="4"/>
      <c r="H321" s="4"/>
      <c r="I321" s="4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19"/>
      <c r="D322" s="219"/>
      <c r="E322" s="2"/>
      <c r="F322" s="2"/>
      <c r="G322" s="4"/>
      <c r="H322" s="4"/>
      <c r="I322" s="4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19"/>
      <c r="D323" s="219"/>
      <c r="E323" s="2"/>
      <c r="F323" s="2"/>
      <c r="G323" s="4"/>
      <c r="H323" s="4"/>
      <c r="I323" s="4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19"/>
      <c r="D324" s="219"/>
      <c r="E324" s="2"/>
      <c r="F324" s="2"/>
      <c r="G324" s="4"/>
      <c r="H324" s="4"/>
      <c r="I324" s="4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19"/>
      <c r="D325" s="219"/>
      <c r="E325" s="2"/>
      <c r="F325" s="2"/>
      <c r="G325" s="4"/>
      <c r="H325" s="4"/>
      <c r="I325" s="4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19"/>
      <c r="D326" s="219"/>
      <c r="E326" s="2"/>
      <c r="F326" s="2"/>
      <c r="G326" s="4"/>
      <c r="H326" s="4"/>
      <c r="I326" s="4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19"/>
      <c r="D327" s="219"/>
      <c r="E327" s="2"/>
      <c r="F327" s="2"/>
      <c r="G327" s="4"/>
      <c r="H327" s="4"/>
      <c r="I327" s="4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19"/>
      <c r="D328" s="219"/>
      <c r="E328" s="2"/>
      <c r="F328" s="2"/>
      <c r="G328" s="4"/>
      <c r="H328" s="4"/>
      <c r="I328" s="4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19"/>
      <c r="D329" s="219"/>
      <c r="E329" s="2"/>
      <c r="F329" s="2"/>
      <c r="G329" s="4"/>
      <c r="H329" s="4"/>
      <c r="I329" s="4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19"/>
      <c r="D330" s="219"/>
      <c r="E330" s="2"/>
      <c r="F330" s="2"/>
      <c r="G330" s="4"/>
      <c r="H330" s="4"/>
      <c r="I330" s="4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19"/>
      <c r="D331" s="219"/>
      <c r="E331" s="2"/>
      <c r="F331" s="2"/>
      <c r="G331" s="4"/>
      <c r="H331" s="4"/>
      <c r="I331" s="4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19"/>
      <c r="D332" s="219"/>
      <c r="E332" s="2"/>
      <c r="F332" s="2"/>
      <c r="G332" s="4"/>
      <c r="H332" s="4"/>
      <c r="I332" s="4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19"/>
      <c r="D333" s="219"/>
      <c r="E333" s="2"/>
      <c r="F333" s="2"/>
      <c r="G333" s="4"/>
      <c r="H333" s="4"/>
      <c r="I333" s="4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19"/>
      <c r="D334" s="219"/>
      <c r="E334" s="2"/>
      <c r="F334" s="2"/>
      <c r="G334" s="4"/>
      <c r="H334" s="4"/>
      <c r="I334" s="4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19"/>
      <c r="D335" s="219"/>
      <c r="E335" s="2"/>
      <c r="F335" s="2"/>
      <c r="G335" s="4"/>
      <c r="H335" s="4"/>
      <c r="I335" s="4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19"/>
      <c r="D336" s="219"/>
      <c r="E336" s="2"/>
      <c r="F336" s="2"/>
      <c r="G336" s="4"/>
      <c r="H336" s="4"/>
      <c r="I336" s="4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19"/>
      <c r="D337" s="219"/>
      <c r="E337" s="2"/>
      <c r="F337" s="2"/>
      <c r="G337" s="4"/>
      <c r="H337" s="4"/>
      <c r="I337" s="4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19"/>
      <c r="D338" s="219"/>
      <c r="E338" s="2"/>
      <c r="F338" s="2"/>
      <c r="G338" s="4"/>
      <c r="H338" s="4"/>
      <c r="I338" s="4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19"/>
      <c r="D339" s="219"/>
      <c r="E339" s="2"/>
      <c r="F339" s="2"/>
      <c r="G339" s="4"/>
      <c r="H339" s="4"/>
      <c r="I339" s="4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19"/>
      <c r="D340" s="219"/>
      <c r="E340" s="2"/>
      <c r="F340" s="2"/>
      <c r="G340" s="4"/>
      <c r="H340" s="4"/>
      <c r="I340" s="4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19"/>
      <c r="D341" s="219"/>
      <c r="E341" s="2"/>
      <c r="F341" s="2"/>
      <c r="G341" s="4"/>
      <c r="H341" s="4"/>
      <c r="I341" s="4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19"/>
      <c r="D342" s="219"/>
      <c r="E342" s="2"/>
      <c r="F342" s="2"/>
      <c r="G342" s="4"/>
      <c r="H342" s="4"/>
      <c r="I342" s="4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19"/>
      <c r="D343" s="219"/>
      <c r="E343" s="2"/>
      <c r="F343" s="2"/>
      <c r="G343" s="4"/>
      <c r="H343" s="4"/>
      <c r="I343" s="4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19"/>
      <c r="D344" s="219"/>
      <c r="E344" s="2"/>
      <c r="F344" s="2"/>
      <c r="G344" s="4"/>
      <c r="H344" s="4"/>
      <c r="I344" s="4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19"/>
      <c r="D345" s="219"/>
      <c r="E345" s="2"/>
      <c r="F345" s="2"/>
      <c r="G345" s="4"/>
      <c r="H345" s="4"/>
      <c r="I345" s="4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19"/>
      <c r="D346" s="219"/>
      <c r="E346" s="2"/>
      <c r="F346" s="2"/>
      <c r="G346" s="4"/>
      <c r="H346" s="4"/>
      <c r="I346" s="4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19"/>
      <c r="D347" s="219"/>
      <c r="E347" s="2"/>
      <c r="F347" s="2"/>
      <c r="G347" s="4"/>
      <c r="H347" s="4"/>
      <c r="I347" s="4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19"/>
      <c r="D348" s="219"/>
      <c r="E348" s="2"/>
      <c r="F348" s="2"/>
      <c r="G348" s="4"/>
      <c r="H348" s="4"/>
      <c r="I348" s="4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19"/>
      <c r="D349" s="219"/>
      <c r="E349" s="2"/>
      <c r="F349" s="2"/>
      <c r="G349" s="4"/>
      <c r="H349" s="4"/>
      <c r="I349" s="4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19"/>
      <c r="D350" s="219"/>
      <c r="E350" s="2"/>
      <c r="F350" s="2"/>
      <c r="G350" s="4"/>
      <c r="H350" s="4"/>
      <c r="I350" s="4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19"/>
      <c r="D351" s="219"/>
      <c r="E351" s="2"/>
      <c r="F351" s="2"/>
      <c r="G351" s="4"/>
      <c r="H351" s="4"/>
      <c r="I351" s="4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19"/>
      <c r="D352" s="219"/>
      <c r="E352" s="2"/>
      <c r="F352" s="2"/>
      <c r="G352" s="4"/>
      <c r="H352" s="4"/>
      <c r="I352" s="4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19"/>
      <c r="D353" s="219"/>
      <c r="E353" s="2"/>
      <c r="F353" s="2"/>
      <c r="G353" s="4"/>
      <c r="H353" s="4"/>
      <c r="I353" s="4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19"/>
      <c r="D354" s="219"/>
      <c r="E354" s="2"/>
      <c r="F354" s="2"/>
      <c r="G354" s="4"/>
      <c r="H354" s="4"/>
      <c r="I354" s="4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19"/>
      <c r="D355" s="219"/>
      <c r="E355" s="2"/>
      <c r="F355" s="2"/>
      <c r="G355" s="4"/>
      <c r="H355" s="4"/>
      <c r="I355" s="4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19"/>
      <c r="D356" s="219"/>
      <c r="E356" s="2"/>
      <c r="F356" s="2"/>
      <c r="G356" s="4"/>
      <c r="H356" s="4"/>
      <c r="I356" s="4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19"/>
      <c r="D357" s="219"/>
      <c r="E357" s="2"/>
      <c r="F357" s="2"/>
      <c r="G357" s="4"/>
      <c r="H357" s="4"/>
      <c r="I357" s="4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19"/>
      <c r="D358" s="219"/>
      <c r="E358" s="2"/>
      <c r="F358" s="2"/>
      <c r="G358" s="4"/>
      <c r="H358" s="4"/>
      <c r="I358" s="4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19"/>
      <c r="D359" s="219"/>
      <c r="E359" s="2"/>
      <c r="F359" s="2"/>
      <c r="G359" s="4"/>
      <c r="H359" s="4"/>
      <c r="I359" s="4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19"/>
      <c r="D360" s="219"/>
      <c r="E360" s="2"/>
      <c r="F360" s="2"/>
      <c r="G360" s="4"/>
      <c r="H360" s="4"/>
      <c r="I360" s="4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19"/>
      <c r="D361" s="219"/>
      <c r="E361" s="2"/>
      <c r="F361" s="2"/>
      <c r="G361" s="4"/>
      <c r="H361" s="4"/>
      <c r="I361" s="4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19"/>
      <c r="D362" s="219"/>
      <c r="E362" s="2"/>
      <c r="F362" s="2"/>
      <c r="G362" s="4"/>
      <c r="H362" s="4"/>
      <c r="I362" s="4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19"/>
      <c r="D363" s="219"/>
      <c r="E363" s="2"/>
      <c r="F363" s="2"/>
      <c r="G363" s="4"/>
      <c r="H363" s="4"/>
      <c r="I363" s="4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19"/>
      <c r="D364" s="219"/>
      <c r="E364" s="2"/>
      <c r="F364" s="2"/>
      <c r="G364" s="4"/>
      <c r="H364" s="4"/>
      <c r="I364" s="4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19"/>
      <c r="D365" s="219"/>
      <c r="E365" s="2"/>
      <c r="F365" s="2"/>
      <c r="G365" s="4"/>
      <c r="H365" s="4"/>
      <c r="I365" s="4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19"/>
      <c r="D366" s="219"/>
      <c r="E366" s="2"/>
      <c r="F366" s="2"/>
      <c r="G366" s="4"/>
      <c r="H366" s="4"/>
      <c r="I366" s="4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19"/>
      <c r="D367" s="219"/>
      <c r="E367" s="2"/>
      <c r="F367" s="2"/>
      <c r="G367" s="4"/>
      <c r="H367" s="4"/>
      <c r="I367" s="4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19"/>
      <c r="D368" s="219"/>
      <c r="E368" s="2"/>
      <c r="F368" s="2"/>
      <c r="G368" s="4"/>
      <c r="H368" s="4"/>
      <c r="I368" s="4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19"/>
      <c r="D369" s="219"/>
      <c r="E369" s="2"/>
      <c r="F369" s="2"/>
      <c r="G369" s="4"/>
      <c r="H369" s="4"/>
      <c r="I369" s="4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19"/>
      <c r="D370" s="219"/>
      <c r="E370" s="2"/>
      <c r="F370" s="2"/>
      <c r="G370" s="4"/>
      <c r="H370" s="4"/>
      <c r="I370" s="4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19"/>
      <c r="D371" s="219"/>
      <c r="E371" s="2"/>
      <c r="F371" s="2"/>
      <c r="G371" s="4"/>
      <c r="H371" s="4"/>
      <c r="I371" s="4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19"/>
      <c r="D372" s="219"/>
      <c r="E372" s="2"/>
      <c r="F372" s="2"/>
      <c r="G372" s="4"/>
      <c r="H372" s="4"/>
      <c r="I372" s="4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19"/>
      <c r="D373" s="219"/>
      <c r="E373" s="2"/>
      <c r="F373" s="2"/>
      <c r="G373" s="4"/>
      <c r="H373" s="4"/>
      <c r="I373" s="4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19"/>
      <c r="D374" s="219"/>
      <c r="E374" s="2"/>
      <c r="F374" s="2"/>
      <c r="G374" s="4"/>
      <c r="H374" s="4"/>
      <c r="I374" s="4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19"/>
      <c r="D375" s="219"/>
      <c r="E375" s="2"/>
      <c r="F375" s="2"/>
      <c r="G375" s="4"/>
      <c r="H375" s="4"/>
      <c r="I375" s="4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19"/>
      <c r="D376" s="219"/>
      <c r="E376" s="2"/>
      <c r="F376" s="2"/>
      <c r="G376" s="4"/>
      <c r="H376" s="4"/>
      <c r="I376" s="4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19"/>
      <c r="D377" s="219"/>
      <c r="E377" s="2"/>
      <c r="F377" s="2"/>
      <c r="G377" s="4"/>
      <c r="H377" s="4"/>
      <c r="I377" s="4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19"/>
      <c r="D378" s="219"/>
      <c r="E378" s="2"/>
      <c r="F378" s="2"/>
      <c r="G378" s="4"/>
      <c r="H378" s="4"/>
      <c r="I378" s="4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19"/>
      <c r="D379" s="219"/>
      <c r="E379" s="2"/>
      <c r="F379" s="2"/>
      <c r="G379" s="4"/>
      <c r="H379" s="4"/>
      <c r="I379" s="4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19"/>
      <c r="D380" s="219"/>
      <c r="E380" s="2"/>
      <c r="F380" s="2"/>
      <c r="G380" s="4"/>
      <c r="H380" s="4"/>
      <c r="I380" s="4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19"/>
      <c r="D381" s="219"/>
      <c r="E381" s="2"/>
      <c r="F381" s="2"/>
      <c r="G381" s="4"/>
      <c r="H381" s="4"/>
      <c r="I381" s="4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19"/>
      <c r="D382" s="219"/>
      <c r="E382" s="2"/>
      <c r="F382" s="2"/>
      <c r="G382" s="4"/>
      <c r="H382" s="4"/>
      <c r="I382" s="4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19"/>
      <c r="D383" s="219"/>
      <c r="E383" s="2"/>
      <c r="F383" s="2"/>
      <c r="G383" s="4"/>
      <c r="H383" s="4"/>
      <c r="I383" s="4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19"/>
      <c r="D384" s="219"/>
      <c r="E384" s="2"/>
      <c r="F384" s="2"/>
      <c r="G384" s="4"/>
      <c r="H384" s="4"/>
      <c r="I384" s="4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19"/>
      <c r="D385" s="219"/>
      <c r="E385" s="2"/>
      <c r="F385" s="2"/>
      <c r="G385" s="4"/>
      <c r="H385" s="4"/>
      <c r="I385" s="4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19"/>
      <c r="D386" s="219"/>
      <c r="E386" s="2"/>
      <c r="F386" s="2"/>
      <c r="G386" s="4"/>
      <c r="H386" s="4"/>
      <c r="I386" s="4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19"/>
      <c r="D387" s="219"/>
      <c r="E387" s="2"/>
      <c r="F387" s="2"/>
      <c r="G387" s="4"/>
      <c r="H387" s="4"/>
      <c r="I387" s="4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19"/>
      <c r="D388" s="219"/>
      <c r="E388" s="2"/>
      <c r="F388" s="2"/>
      <c r="G388" s="4"/>
      <c r="H388" s="4"/>
      <c r="I388" s="4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19"/>
      <c r="D389" s="219"/>
      <c r="E389" s="2"/>
      <c r="F389" s="2"/>
      <c r="G389" s="4"/>
      <c r="H389" s="4"/>
      <c r="I389" s="4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19"/>
      <c r="D390" s="219"/>
      <c r="E390" s="2"/>
      <c r="F390" s="2"/>
      <c r="G390" s="4"/>
      <c r="H390" s="4"/>
      <c r="I390" s="4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19"/>
      <c r="D391" s="219"/>
      <c r="E391" s="2"/>
      <c r="F391" s="2"/>
      <c r="G391" s="4"/>
      <c r="H391" s="4"/>
      <c r="I391" s="4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19"/>
      <c r="D392" s="219"/>
      <c r="E392" s="2"/>
      <c r="F392" s="2"/>
      <c r="G392" s="4"/>
      <c r="H392" s="4"/>
      <c r="I392" s="4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19"/>
      <c r="D393" s="219"/>
      <c r="E393" s="2"/>
      <c r="F393" s="2"/>
      <c r="G393" s="4"/>
      <c r="H393" s="4"/>
      <c r="I393" s="4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19"/>
      <c r="D394" s="219"/>
      <c r="E394" s="2"/>
      <c r="F394" s="2"/>
      <c r="G394" s="4"/>
      <c r="H394" s="4"/>
      <c r="I394" s="4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19"/>
      <c r="D395" s="219"/>
      <c r="E395" s="2"/>
      <c r="F395" s="2"/>
      <c r="G395" s="4"/>
      <c r="H395" s="4"/>
      <c r="I395" s="4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19"/>
      <c r="D396" s="219"/>
      <c r="E396" s="2"/>
      <c r="F396" s="2"/>
      <c r="G396" s="4"/>
      <c r="H396" s="4"/>
      <c r="I396" s="4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19"/>
      <c r="D397" s="219"/>
      <c r="E397" s="2"/>
      <c r="F397" s="2"/>
      <c r="G397" s="4"/>
      <c r="H397" s="4"/>
      <c r="I397" s="4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19"/>
      <c r="D398" s="219"/>
      <c r="E398" s="2"/>
      <c r="F398" s="2"/>
      <c r="G398" s="4"/>
      <c r="H398" s="4"/>
      <c r="I398" s="4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19"/>
      <c r="D399" s="219"/>
      <c r="E399" s="2"/>
      <c r="F399" s="2"/>
      <c r="G399" s="4"/>
      <c r="H399" s="4"/>
      <c r="I399" s="4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19"/>
      <c r="D400" s="219"/>
      <c r="E400" s="2"/>
      <c r="F400" s="2"/>
      <c r="G400" s="4"/>
      <c r="H400" s="4"/>
      <c r="I400" s="4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19"/>
      <c r="D401" s="219"/>
      <c r="E401" s="2"/>
      <c r="F401" s="2"/>
      <c r="G401" s="4"/>
      <c r="H401" s="4"/>
      <c r="I401" s="4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19"/>
      <c r="D402" s="219"/>
      <c r="E402" s="2"/>
      <c r="F402" s="2"/>
      <c r="G402" s="4"/>
      <c r="H402" s="4"/>
      <c r="I402" s="4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19"/>
      <c r="D403" s="219"/>
      <c r="E403" s="2"/>
      <c r="F403" s="2"/>
      <c r="G403" s="4"/>
      <c r="H403" s="4"/>
      <c r="I403" s="4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19"/>
      <c r="D404" s="219"/>
      <c r="E404" s="2"/>
      <c r="F404" s="2"/>
      <c r="G404" s="4"/>
      <c r="H404" s="4"/>
      <c r="I404" s="4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19"/>
      <c r="D405" s="219"/>
      <c r="E405" s="2"/>
      <c r="F405" s="2"/>
      <c r="G405" s="4"/>
      <c r="H405" s="4"/>
      <c r="I405" s="4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19"/>
      <c r="D406" s="219"/>
      <c r="E406" s="2"/>
      <c r="F406" s="2"/>
      <c r="G406" s="4"/>
      <c r="H406" s="4"/>
      <c r="I406" s="4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19"/>
      <c r="D407" s="219"/>
      <c r="E407" s="2"/>
      <c r="F407" s="2"/>
      <c r="G407" s="4"/>
      <c r="H407" s="4"/>
      <c r="I407" s="4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19"/>
      <c r="D408" s="219"/>
      <c r="E408" s="2"/>
      <c r="F408" s="2"/>
      <c r="G408" s="4"/>
      <c r="H408" s="4"/>
      <c r="I408" s="4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19"/>
      <c r="D409" s="219"/>
      <c r="E409" s="2"/>
      <c r="F409" s="2"/>
      <c r="G409" s="4"/>
      <c r="H409" s="4"/>
      <c r="I409" s="4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19"/>
      <c r="D410" s="219"/>
      <c r="E410" s="2"/>
      <c r="F410" s="2"/>
      <c r="G410" s="4"/>
      <c r="H410" s="4"/>
      <c r="I410" s="4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19"/>
      <c r="D411" s="219"/>
      <c r="E411" s="2"/>
      <c r="F411" s="2"/>
      <c r="G411" s="4"/>
      <c r="H411" s="4"/>
      <c r="I411" s="4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19"/>
      <c r="D412" s="219"/>
      <c r="E412" s="2"/>
      <c r="F412" s="2"/>
      <c r="G412" s="4"/>
      <c r="H412" s="4"/>
      <c r="I412" s="4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19"/>
      <c r="D413" s="219"/>
      <c r="E413" s="2"/>
      <c r="F413" s="2"/>
      <c r="G413" s="4"/>
      <c r="H413" s="4"/>
      <c r="I413" s="4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19"/>
      <c r="D414" s="219"/>
      <c r="E414" s="2"/>
      <c r="F414" s="2"/>
      <c r="G414" s="4"/>
      <c r="H414" s="4"/>
      <c r="I414" s="4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19"/>
      <c r="D415" s="219"/>
      <c r="E415" s="2"/>
      <c r="F415" s="2"/>
      <c r="G415" s="4"/>
      <c r="H415" s="4"/>
      <c r="I415" s="4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19"/>
      <c r="D416" s="219"/>
      <c r="E416" s="2"/>
      <c r="F416" s="2"/>
      <c r="G416" s="4"/>
      <c r="H416" s="4"/>
      <c r="I416" s="4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19"/>
      <c r="D417" s="219"/>
      <c r="E417" s="2"/>
      <c r="F417" s="2"/>
      <c r="G417" s="4"/>
      <c r="H417" s="4"/>
      <c r="I417" s="4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19"/>
      <c r="D418" s="219"/>
      <c r="E418" s="2"/>
      <c r="F418" s="2"/>
      <c r="G418" s="4"/>
      <c r="H418" s="4"/>
      <c r="I418" s="4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19"/>
      <c r="D419" s="219"/>
      <c r="E419" s="2"/>
      <c r="F419" s="2"/>
      <c r="G419" s="4"/>
      <c r="H419" s="4"/>
      <c r="I419" s="4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19"/>
      <c r="D420" s="219"/>
      <c r="E420" s="2"/>
      <c r="F420" s="2"/>
      <c r="G420" s="4"/>
      <c r="H420" s="4"/>
      <c r="I420" s="4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19"/>
      <c r="D421" s="219"/>
      <c r="E421" s="2"/>
      <c r="F421" s="2"/>
      <c r="G421" s="4"/>
      <c r="H421" s="4"/>
      <c r="I421" s="4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19"/>
      <c r="D422" s="219"/>
      <c r="E422" s="2"/>
      <c r="F422" s="2"/>
      <c r="G422" s="4"/>
      <c r="H422" s="4"/>
      <c r="I422" s="4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19"/>
      <c r="D423" s="219"/>
      <c r="E423" s="2"/>
      <c r="F423" s="2"/>
      <c r="G423" s="4"/>
      <c r="H423" s="4"/>
      <c r="I423" s="4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19"/>
      <c r="D424" s="219"/>
      <c r="E424" s="2"/>
      <c r="F424" s="2"/>
      <c r="G424" s="4"/>
      <c r="H424" s="4"/>
      <c r="I424" s="4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19"/>
      <c r="D425" s="219"/>
      <c r="E425" s="2"/>
      <c r="F425" s="2"/>
      <c r="G425" s="4"/>
      <c r="H425" s="4"/>
      <c r="I425" s="4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19"/>
      <c r="D426" s="219"/>
      <c r="E426" s="2"/>
      <c r="F426" s="2"/>
      <c r="G426" s="4"/>
      <c r="H426" s="4"/>
      <c r="I426" s="4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19"/>
      <c r="D427" s="219"/>
      <c r="E427" s="2"/>
      <c r="F427" s="2"/>
      <c r="G427" s="4"/>
      <c r="H427" s="4"/>
      <c r="I427" s="4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19"/>
      <c r="D428" s="219"/>
      <c r="E428" s="2"/>
      <c r="F428" s="2"/>
      <c r="G428" s="4"/>
      <c r="H428" s="4"/>
      <c r="I428" s="4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19"/>
      <c r="D429" s="219"/>
      <c r="E429" s="2"/>
      <c r="F429" s="2"/>
      <c r="G429" s="4"/>
      <c r="H429" s="4"/>
      <c r="I429" s="4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19"/>
      <c r="D430" s="219"/>
      <c r="E430" s="2"/>
      <c r="F430" s="2"/>
      <c r="G430" s="4"/>
      <c r="H430" s="4"/>
      <c r="I430" s="4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19"/>
      <c r="D431" s="219"/>
      <c r="E431" s="2"/>
      <c r="F431" s="2"/>
      <c r="G431" s="4"/>
      <c r="H431" s="4"/>
      <c r="I431" s="4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19"/>
      <c r="D432" s="219"/>
      <c r="E432" s="2"/>
      <c r="F432" s="2"/>
      <c r="G432" s="4"/>
      <c r="H432" s="4"/>
      <c r="I432" s="4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19"/>
      <c r="D433" s="219"/>
      <c r="E433" s="2"/>
      <c r="F433" s="2"/>
      <c r="G433" s="4"/>
      <c r="H433" s="4"/>
      <c r="I433" s="4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19"/>
      <c r="D434" s="219"/>
      <c r="E434" s="2"/>
      <c r="F434" s="2"/>
      <c r="G434" s="4"/>
      <c r="H434" s="4"/>
      <c r="I434" s="4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19"/>
      <c r="D435" s="219"/>
      <c r="E435" s="2"/>
      <c r="F435" s="2"/>
      <c r="G435" s="4"/>
      <c r="H435" s="4"/>
      <c r="I435" s="4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19"/>
      <c r="D436" s="219"/>
      <c r="E436" s="2"/>
      <c r="F436" s="2"/>
      <c r="G436" s="4"/>
      <c r="H436" s="4"/>
      <c r="I436" s="4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19"/>
      <c r="D437" s="219"/>
      <c r="E437" s="2"/>
      <c r="F437" s="2"/>
      <c r="G437" s="4"/>
      <c r="H437" s="4"/>
      <c r="I437" s="4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19"/>
      <c r="D438" s="219"/>
      <c r="E438" s="2"/>
      <c r="F438" s="2"/>
      <c r="G438" s="4"/>
      <c r="H438" s="4"/>
      <c r="I438" s="4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19"/>
      <c r="D439" s="219"/>
      <c r="E439" s="2"/>
      <c r="F439" s="2"/>
      <c r="G439" s="4"/>
      <c r="H439" s="4"/>
      <c r="I439" s="4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19"/>
      <c r="D440" s="219"/>
      <c r="E440" s="2"/>
      <c r="F440" s="2"/>
      <c r="G440" s="4"/>
      <c r="H440" s="4"/>
      <c r="I440" s="4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19"/>
      <c r="D441" s="219"/>
      <c r="E441" s="2"/>
      <c r="F441" s="2"/>
      <c r="G441" s="4"/>
      <c r="H441" s="4"/>
      <c r="I441" s="4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19"/>
      <c r="D442" s="219"/>
      <c r="E442" s="2"/>
      <c r="F442" s="2"/>
      <c r="G442" s="4"/>
      <c r="H442" s="4"/>
      <c r="I442" s="4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19"/>
      <c r="D443" s="219"/>
      <c r="E443" s="2"/>
      <c r="F443" s="2"/>
      <c r="G443" s="4"/>
      <c r="H443" s="4"/>
      <c r="I443" s="4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19"/>
      <c r="D444" s="219"/>
      <c r="E444" s="2"/>
      <c r="F444" s="2"/>
      <c r="G444" s="4"/>
      <c r="H444" s="4"/>
      <c r="I444" s="4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19"/>
      <c r="D445" s="219"/>
      <c r="E445" s="2"/>
      <c r="F445" s="2"/>
      <c r="G445" s="4"/>
      <c r="H445" s="4"/>
      <c r="I445" s="4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19"/>
      <c r="D446" s="219"/>
      <c r="E446" s="2"/>
      <c r="F446" s="2"/>
      <c r="G446" s="4"/>
      <c r="H446" s="4"/>
      <c r="I446" s="4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19"/>
      <c r="D447" s="219"/>
      <c r="E447" s="2"/>
      <c r="F447" s="2"/>
      <c r="G447" s="4"/>
      <c r="H447" s="4"/>
      <c r="I447" s="4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19"/>
      <c r="D448" s="219"/>
      <c r="E448" s="2"/>
      <c r="F448" s="2"/>
      <c r="G448" s="4"/>
      <c r="H448" s="4"/>
      <c r="I448" s="4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19"/>
      <c r="D449" s="219"/>
      <c r="E449" s="2"/>
      <c r="F449" s="2"/>
      <c r="G449" s="4"/>
      <c r="H449" s="4"/>
      <c r="I449" s="4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19"/>
      <c r="D450" s="219"/>
      <c r="E450" s="2"/>
      <c r="F450" s="2"/>
      <c r="G450" s="4"/>
      <c r="H450" s="4"/>
      <c r="I450" s="4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19"/>
      <c r="D451" s="219"/>
      <c r="E451" s="2"/>
      <c r="F451" s="2"/>
      <c r="G451" s="4"/>
      <c r="H451" s="4"/>
      <c r="I451" s="4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19"/>
      <c r="D452" s="219"/>
      <c r="E452" s="2"/>
      <c r="F452" s="2"/>
      <c r="G452" s="4"/>
      <c r="H452" s="4"/>
      <c r="I452" s="4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19"/>
      <c r="D453" s="219"/>
      <c r="E453" s="2"/>
      <c r="F453" s="2"/>
      <c r="G453" s="4"/>
      <c r="H453" s="4"/>
      <c r="I453" s="4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19"/>
      <c r="D454" s="219"/>
      <c r="E454" s="2"/>
      <c r="F454" s="2"/>
      <c r="G454" s="4"/>
      <c r="H454" s="4"/>
      <c r="I454" s="4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19"/>
      <c r="D455" s="219"/>
      <c r="E455" s="2"/>
      <c r="F455" s="2"/>
      <c r="G455" s="4"/>
      <c r="H455" s="4"/>
      <c r="I455" s="4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19"/>
      <c r="D456" s="219"/>
      <c r="E456" s="2"/>
      <c r="F456" s="2"/>
      <c r="G456" s="4"/>
      <c r="H456" s="4"/>
      <c r="I456" s="4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19"/>
      <c r="D457" s="219"/>
      <c r="E457" s="2"/>
      <c r="F457" s="2"/>
      <c r="G457" s="4"/>
      <c r="H457" s="4"/>
      <c r="I457" s="4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19"/>
      <c r="D458" s="219"/>
      <c r="E458" s="2"/>
      <c r="F458" s="2"/>
      <c r="G458" s="4"/>
      <c r="H458" s="4"/>
      <c r="I458" s="4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19"/>
      <c r="D459" s="219"/>
      <c r="E459" s="2"/>
      <c r="F459" s="2"/>
      <c r="G459" s="4"/>
      <c r="H459" s="4"/>
      <c r="I459" s="4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19"/>
      <c r="D460" s="219"/>
      <c r="E460" s="2"/>
      <c r="F460" s="2"/>
      <c r="G460" s="4"/>
      <c r="H460" s="4"/>
      <c r="I460" s="4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19"/>
      <c r="D461" s="219"/>
      <c r="E461" s="2"/>
      <c r="F461" s="2"/>
      <c r="G461" s="4"/>
      <c r="H461" s="4"/>
      <c r="I461" s="4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19"/>
      <c r="D462" s="219"/>
      <c r="E462" s="2"/>
      <c r="F462" s="2"/>
      <c r="G462" s="4"/>
      <c r="H462" s="4"/>
      <c r="I462" s="4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19"/>
      <c r="D463" s="219"/>
      <c r="E463" s="2"/>
      <c r="F463" s="2"/>
      <c r="G463" s="4"/>
      <c r="H463" s="4"/>
      <c r="I463" s="4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19"/>
      <c r="D464" s="219"/>
      <c r="E464" s="2"/>
      <c r="F464" s="2"/>
      <c r="G464" s="4"/>
      <c r="H464" s="4"/>
      <c r="I464" s="4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19"/>
      <c r="D465" s="219"/>
      <c r="E465" s="2"/>
      <c r="F465" s="2"/>
      <c r="G465" s="4"/>
      <c r="H465" s="4"/>
      <c r="I465" s="4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19"/>
      <c r="D466" s="219"/>
      <c r="E466" s="2"/>
      <c r="F466" s="2"/>
      <c r="G466" s="4"/>
      <c r="H466" s="4"/>
      <c r="I466" s="4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19"/>
      <c r="D467" s="219"/>
      <c r="E467" s="2"/>
      <c r="F467" s="2"/>
      <c r="G467" s="4"/>
      <c r="H467" s="4"/>
      <c r="I467" s="4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19"/>
      <c r="D468" s="219"/>
      <c r="E468" s="2"/>
      <c r="F468" s="2"/>
      <c r="G468" s="4"/>
      <c r="H468" s="4"/>
      <c r="I468" s="4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19"/>
      <c r="D469" s="219"/>
      <c r="E469" s="2"/>
      <c r="F469" s="2"/>
      <c r="G469" s="4"/>
      <c r="H469" s="4"/>
      <c r="I469" s="4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19"/>
      <c r="D470" s="219"/>
      <c r="E470" s="2"/>
      <c r="F470" s="2"/>
      <c r="G470" s="4"/>
      <c r="H470" s="4"/>
      <c r="I470" s="4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19"/>
      <c r="D471" s="219"/>
      <c r="E471" s="2"/>
      <c r="F471" s="2"/>
      <c r="G471" s="4"/>
      <c r="H471" s="4"/>
      <c r="I471" s="4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19"/>
      <c r="D472" s="219"/>
      <c r="E472" s="2"/>
      <c r="F472" s="2"/>
      <c r="G472" s="4"/>
      <c r="H472" s="4"/>
      <c r="I472" s="4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19"/>
      <c r="D473" s="219"/>
      <c r="E473" s="2"/>
      <c r="F473" s="2"/>
      <c r="G473" s="4"/>
      <c r="H473" s="4"/>
      <c r="I473" s="4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19"/>
      <c r="D474" s="219"/>
      <c r="E474" s="2"/>
      <c r="F474" s="2"/>
      <c r="G474" s="4"/>
      <c r="H474" s="4"/>
      <c r="I474" s="4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19"/>
      <c r="D475" s="219"/>
      <c r="E475" s="2"/>
      <c r="F475" s="2"/>
      <c r="G475" s="4"/>
      <c r="H475" s="4"/>
      <c r="I475" s="4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19"/>
      <c r="D476" s="219"/>
      <c r="E476" s="2"/>
      <c r="F476" s="2"/>
      <c r="G476" s="4"/>
      <c r="H476" s="4"/>
      <c r="I476" s="4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19"/>
      <c r="D477" s="219"/>
      <c r="E477" s="2"/>
      <c r="F477" s="2"/>
      <c r="G477" s="4"/>
      <c r="H477" s="4"/>
      <c r="I477" s="4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19"/>
      <c r="D478" s="219"/>
      <c r="E478" s="2"/>
      <c r="F478" s="2"/>
      <c r="G478" s="4"/>
      <c r="H478" s="4"/>
      <c r="I478" s="4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19"/>
      <c r="D479" s="219"/>
      <c r="E479" s="2"/>
      <c r="F479" s="2"/>
      <c r="G479" s="4"/>
      <c r="H479" s="4"/>
      <c r="I479" s="4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19"/>
      <c r="D480" s="219"/>
      <c r="E480" s="2"/>
      <c r="F480" s="2"/>
      <c r="G480" s="4"/>
      <c r="H480" s="4"/>
      <c r="I480" s="4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19"/>
      <c r="D481" s="219"/>
      <c r="E481" s="2"/>
      <c r="F481" s="2"/>
      <c r="G481" s="4"/>
      <c r="H481" s="4"/>
      <c r="I481" s="4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19"/>
      <c r="D482" s="219"/>
      <c r="E482" s="2"/>
      <c r="F482" s="2"/>
      <c r="G482" s="4"/>
      <c r="H482" s="4"/>
      <c r="I482" s="4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19"/>
      <c r="D483" s="219"/>
      <c r="E483" s="2"/>
      <c r="F483" s="2"/>
      <c r="G483" s="4"/>
      <c r="H483" s="4"/>
      <c r="I483" s="4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19"/>
      <c r="D484" s="219"/>
      <c r="E484" s="2"/>
      <c r="F484" s="2"/>
      <c r="G484" s="4"/>
      <c r="H484" s="4"/>
      <c r="I484" s="4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19"/>
      <c r="D485" s="219"/>
      <c r="E485" s="2"/>
      <c r="F485" s="2"/>
      <c r="G485" s="4"/>
      <c r="H485" s="4"/>
      <c r="I485" s="4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19"/>
      <c r="D486" s="219"/>
      <c r="E486" s="2"/>
      <c r="F486" s="2"/>
      <c r="G486" s="4"/>
      <c r="H486" s="4"/>
      <c r="I486" s="4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19"/>
      <c r="D487" s="219"/>
      <c r="E487" s="2"/>
      <c r="F487" s="2"/>
      <c r="G487" s="4"/>
      <c r="H487" s="4"/>
      <c r="I487" s="4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19"/>
      <c r="D488" s="219"/>
      <c r="E488" s="2"/>
      <c r="F488" s="2"/>
      <c r="G488" s="4"/>
      <c r="H488" s="4"/>
      <c r="I488" s="4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19"/>
      <c r="D489" s="219"/>
      <c r="E489" s="2"/>
      <c r="F489" s="2"/>
      <c r="G489" s="4"/>
      <c r="H489" s="4"/>
      <c r="I489" s="4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19"/>
      <c r="D490" s="219"/>
      <c r="E490" s="2"/>
      <c r="F490" s="2"/>
      <c r="G490" s="4"/>
      <c r="H490" s="4"/>
      <c r="I490" s="4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19"/>
      <c r="D491" s="219"/>
      <c r="E491" s="2"/>
      <c r="F491" s="2"/>
      <c r="G491" s="4"/>
      <c r="H491" s="4"/>
      <c r="I491" s="4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19"/>
      <c r="D492" s="219"/>
      <c r="E492" s="2"/>
      <c r="F492" s="2"/>
      <c r="G492" s="4"/>
      <c r="H492" s="4"/>
      <c r="I492" s="4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19"/>
      <c r="D493" s="219"/>
      <c r="E493" s="2"/>
      <c r="F493" s="2"/>
      <c r="G493" s="4"/>
      <c r="H493" s="4"/>
      <c r="I493" s="4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19"/>
      <c r="D494" s="219"/>
      <c r="E494" s="2"/>
      <c r="F494" s="2"/>
      <c r="G494" s="4"/>
      <c r="H494" s="4"/>
      <c r="I494" s="4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19"/>
      <c r="D495" s="219"/>
      <c r="E495" s="2"/>
      <c r="F495" s="2"/>
      <c r="G495" s="4"/>
      <c r="H495" s="4"/>
      <c r="I495" s="4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19"/>
      <c r="D496" s="219"/>
      <c r="E496" s="2"/>
      <c r="F496" s="2"/>
      <c r="G496" s="4"/>
      <c r="H496" s="4"/>
      <c r="I496" s="4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19"/>
      <c r="D497" s="219"/>
      <c r="E497" s="2"/>
      <c r="F497" s="2"/>
      <c r="G497" s="4"/>
      <c r="H497" s="4"/>
      <c r="I497" s="4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19"/>
      <c r="D498" s="219"/>
      <c r="E498" s="2"/>
      <c r="F498" s="2"/>
      <c r="G498" s="4"/>
      <c r="H498" s="4"/>
      <c r="I498" s="4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19"/>
      <c r="D499" s="219"/>
      <c r="E499" s="2"/>
      <c r="F499" s="2"/>
      <c r="G499" s="4"/>
      <c r="H499" s="4"/>
      <c r="I499" s="4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19"/>
      <c r="D500" s="219"/>
      <c r="E500" s="2"/>
      <c r="F500" s="2"/>
      <c r="G500" s="4"/>
      <c r="H500" s="4"/>
      <c r="I500" s="4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19"/>
      <c r="D501" s="219"/>
      <c r="E501" s="2"/>
      <c r="F501" s="2"/>
      <c r="G501" s="4"/>
      <c r="H501" s="4"/>
      <c r="I501" s="4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19"/>
      <c r="D502" s="219"/>
      <c r="E502" s="2"/>
      <c r="F502" s="2"/>
      <c r="G502" s="4"/>
      <c r="H502" s="4"/>
      <c r="I502" s="4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19"/>
      <c r="D503" s="219"/>
      <c r="E503" s="2"/>
      <c r="F503" s="2"/>
      <c r="G503" s="4"/>
      <c r="H503" s="4"/>
      <c r="I503" s="4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19"/>
      <c r="D504" s="219"/>
      <c r="E504" s="2"/>
      <c r="F504" s="2"/>
      <c r="G504" s="4"/>
      <c r="H504" s="4"/>
      <c r="I504" s="4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19"/>
      <c r="D505" s="219"/>
      <c r="E505" s="2"/>
      <c r="F505" s="2"/>
      <c r="G505" s="4"/>
      <c r="H505" s="4"/>
      <c r="I505" s="4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19"/>
      <c r="D506" s="219"/>
      <c r="E506" s="2"/>
      <c r="F506" s="2"/>
      <c r="G506" s="4"/>
      <c r="H506" s="4"/>
      <c r="I506" s="4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19"/>
      <c r="D507" s="219"/>
      <c r="E507" s="2"/>
      <c r="F507" s="2"/>
      <c r="G507" s="4"/>
      <c r="H507" s="4"/>
      <c r="I507" s="4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19"/>
      <c r="D508" s="219"/>
      <c r="E508" s="2"/>
      <c r="F508" s="2"/>
      <c r="G508" s="4"/>
      <c r="H508" s="4"/>
      <c r="I508" s="4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19"/>
      <c r="D509" s="219"/>
      <c r="E509" s="2"/>
      <c r="F509" s="2"/>
      <c r="G509" s="4"/>
      <c r="H509" s="4"/>
      <c r="I509" s="4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19"/>
      <c r="D510" s="219"/>
      <c r="E510" s="2"/>
      <c r="F510" s="2"/>
      <c r="G510" s="4"/>
      <c r="H510" s="4"/>
      <c r="I510" s="4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19"/>
      <c r="D511" s="219"/>
      <c r="E511" s="2"/>
      <c r="F511" s="2"/>
      <c r="G511" s="4"/>
      <c r="H511" s="4"/>
      <c r="I511" s="4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19"/>
      <c r="D512" s="219"/>
      <c r="E512" s="2"/>
      <c r="F512" s="2"/>
      <c r="G512" s="4"/>
      <c r="H512" s="4"/>
      <c r="I512" s="4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19"/>
      <c r="D513" s="219"/>
      <c r="E513" s="2"/>
      <c r="F513" s="2"/>
      <c r="G513" s="4"/>
      <c r="H513" s="4"/>
      <c r="I513" s="4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19"/>
      <c r="D514" s="219"/>
      <c r="E514" s="2"/>
      <c r="F514" s="2"/>
      <c r="G514" s="4"/>
      <c r="H514" s="4"/>
      <c r="I514" s="4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19"/>
      <c r="D515" s="219"/>
      <c r="E515" s="2"/>
      <c r="F515" s="2"/>
      <c r="G515" s="4"/>
      <c r="H515" s="4"/>
      <c r="I515" s="4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19"/>
      <c r="D516" s="219"/>
      <c r="E516" s="2"/>
      <c r="F516" s="2"/>
      <c r="G516" s="4"/>
      <c r="H516" s="4"/>
      <c r="I516" s="4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19"/>
      <c r="D517" s="219"/>
      <c r="E517" s="2"/>
      <c r="F517" s="2"/>
      <c r="G517" s="4"/>
      <c r="H517" s="4"/>
      <c r="I517" s="4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19"/>
      <c r="D518" s="219"/>
      <c r="E518" s="2"/>
      <c r="F518" s="2"/>
      <c r="G518" s="4"/>
      <c r="H518" s="4"/>
      <c r="I518" s="4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19"/>
      <c r="D519" s="219"/>
      <c r="E519" s="2"/>
      <c r="F519" s="2"/>
      <c r="G519" s="4"/>
      <c r="H519" s="4"/>
      <c r="I519" s="4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19"/>
      <c r="D520" s="219"/>
      <c r="E520" s="2"/>
      <c r="F520" s="2"/>
      <c r="G520" s="4"/>
      <c r="H520" s="4"/>
      <c r="I520" s="4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19"/>
      <c r="D521" s="219"/>
      <c r="E521" s="2"/>
      <c r="F521" s="2"/>
      <c r="G521" s="4"/>
      <c r="H521" s="4"/>
      <c r="I521" s="4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19"/>
      <c r="D522" s="219"/>
      <c r="E522" s="2"/>
      <c r="F522" s="2"/>
      <c r="G522" s="4"/>
      <c r="H522" s="4"/>
      <c r="I522" s="4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19"/>
      <c r="D523" s="219"/>
      <c r="E523" s="2"/>
      <c r="F523" s="2"/>
      <c r="G523" s="4"/>
      <c r="H523" s="4"/>
      <c r="I523" s="4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19"/>
      <c r="D524" s="219"/>
      <c r="E524" s="2"/>
      <c r="F524" s="2"/>
      <c r="G524" s="4"/>
      <c r="H524" s="4"/>
      <c r="I524" s="4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19"/>
      <c r="D525" s="219"/>
      <c r="E525" s="2"/>
      <c r="F525" s="2"/>
      <c r="G525" s="4"/>
      <c r="H525" s="4"/>
      <c r="I525" s="4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19"/>
      <c r="D526" s="219"/>
      <c r="E526" s="2"/>
      <c r="F526" s="2"/>
      <c r="G526" s="4"/>
      <c r="H526" s="4"/>
      <c r="I526" s="4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19"/>
      <c r="D527" s="219"/>
      <c r="E527" s="2"/>
      <c r="F527" s="2"/>
      <c r="G527" s="4"/>
      <c r="H527" s="4"/>
      <c r="I527" s="4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19"/>
      <c r="D528" s="219"/>
      <c r="E528" s="2"/>
      <c r="F528" s="2"/>
      <c r="G528" s="4"/>
      <c r="H528" s="4"/>
      <c r="I528" s="4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19"/>
      <c r="D529" s="219"/>
      <c r="E529" s="2"/>
      <c r="F529" s="2"/>
      <c r="G529" s="4"/>
      <c r="H529" s="4"/>
      <c r="I529" s="4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19"/>
      <c r="D530" s="219"/>
      <c r="E530" s="2"/>
      <c r="F530" s="2"/>
      <c r="G530" s="4"/>
      <c r="H530" s="4"/>
      <c r="I530" s="4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19"/>
      <c r="D531" s="219"/>
      <c r="E531" s="2"/>
      <c r="F531" s="2"/>
      <c r="G531" s="4"/>
      <c r="H531" s="4"/>
      <c r="I531" s="4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19"/>
      <c r="D532" s="219"/>
      <c r="E532" s="2"/>
      <c r="F532" s="2"/>
      <c r="G532" s="4"/>
      <c r="H532" s="4"/>
      <c r="I532" s="4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19"/>
      <c r="D533" s="219"/>
      <c r="E533" s="2"/>
      <c r="F533" s="2"/>
      <c r="G533" s="4"/>
      <c r="H533" s="4"/>
      <c r="I533" s="4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19"/>
      <c r="D534" s="219"/>
      <c r="E534" s="2"/>
      <c r="F534" s="2"/>
      <c r="G534" s="4"/>
      <c r="H534" s="4"/>
      <c r="I534" s="4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19"/>
      <c r="D535" s="219"/>
      <c r="E535" s="2"/>
      <c r="F535" s="2"/>
      <c r="G535" s="4"/>
      <c r="H535" s="4"/>
      <c r="I535" s="4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19"/>
      <c r="D536" s="219"/>
      <c r="E536" s="2"/>
      <c r="F536" s="2"/>
      <c r="G536" s="4"/>
      <c r="H536" s="4"/>
      <c r="I536" s="4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19"/>
      <c r="D537" s="219"/>
      <c r="E537" s="2"/>
      <c r="F537" s="2"/>
      <c r="G537" s="4"/>
      <c r="H537" s="4"/>
      <c r="I537" s="4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19"/>
      <c r="D538" s="219"/>
      <c r="E538" s="2"/>
      <c r="F538" s="2"/>
      <c r="G538" s="4"/>
      <c r="H538" s="4"/>
      <c r="I538" s="4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19"/>
      <c r="D539" s="219"/>
      <c r="E539" s="2"/>
      <c r="F539" s="2"/>
      <c r="G539" s="4"/>
      <c r="H539" s="4"/>
      <c r="I539" s="4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19"/>
      <c r="D540" s="219"/>
      <c r="E540" s="2"/>
      <c r="F540" s="2"/>
      <c r="G540" s="4"/>
      <c r="H540" s="4"/>
      <c r="I540" s="4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19"/>
      <c r="D541" s="219"/>
      <c r="E541" s="2"/>
      <c r="F541" s="2"/>
      <c r="G541" s="4"/>
      <c r="H541" s="4"/>
      <c r="I541" s="4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19"/>
      <c r="D542" s="219"/>
      <c r="E542" s="2"/>
      <c r="F542" s="2"/>
      <c r="G542" s="4"/>
      <c r="H542" s="4"/>
      <c r="I542" s="4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19"/>
      <c r="D543" s="219"/>
      <c r="E543" s="2"/>
      <c r="F543" s="2"/>
      <c r="G543" s="4"/>
      <c r="H543" s="4"/>
      <c r="I543" s="4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19"/>
      <c r="D544" s="219"/>
      <c r="E544" s="2"/>
      <c r="F544" s="2"/>
      <c r="G544" s="4"/>
      <c r="H544" s="4"/>
      <c r="I544" s="4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19"/>
      <c r="D545" s="219"/>
      <c r="E545" s="2"/>
      <c r="F545" s="2"/>
      <c r="G545" s="4"/>
      <c r="H545" s="4"/>
      <c r="I545" s="4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19"/>
      <c r="D546" s="219"/>
      <c r="E546" s="2"/>
      <c r="F546" s="2"/>
      <c r="G546" s="4"/>
      <c r="H546" s="4"/>
      <c r="I546" s="4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19"/>
      <c r="D547" s="219"/>
      <c r="E547" s="2"/>
      <c r="F547" s="2"/>
      <c r="G547" s="4"/>
      <c r="H547" s="4"/>
      <c r="I547" s="4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19"/>
      <c r="D548" s="219"/>
      <c r="E548" s="2"/>
      <c r="F548" s="2"/>
      <c r="G548" s="4"/>
      <c r="H548" s="4"/>
      <c r="I548" s="4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19"/>
      <c r="D549" s="219"/>
      <c r="E549" s="2"/>
      <c r="F549" s="2"/>
      <c r="G549" s="4"/>
      <c r="H549" s="4"/>
      <c r="I549" s="4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19"/>
      <c r="D550" s="219"/>
      <c r="E550" s="2"/>
      <c r="F550" s="2"/>
      <c r="G550" s="4"/>
      <c r="H550" s="4"/>
      <c r="I550" s="4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19"/>
      <c r="D551" s="219"/>
      <c r="E551" s="2"/>
      <c r="F551" s="2"/>
      <c r="G551" s="4"/>
      <c r="H551" s="4"/>
      <c r="I551" s="4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19"/>
      <c r="D552" s="219"/>
      <c r="E552" s="2"/>
      <c r="F552" s="2"/>
      <c r="G552" s="4"/>
      <c r="H552" s="4"/>
      <c r="I552" s="4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19"/>
      <c r="D553" s="219"/>
      <c r="E553" s="2"/>
      <c r="F553" s="2"/>
      <c r="G553" s="4"/>
      <c r="H553" s="4"/>
      <c r="I553" s="4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19"/>
      <c r="D554" s="219"/>
      <c r="E554" s="2"/>
      <c r="F554" s="2"/>
      <c r="G554" s="4"/>
      <c r="H554" s="4"/>
      <c r="I554" s="4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19"/>
      <c r="D555" s="219"/>
      <c r="E555" s="2"/>
      <c r="F555" s="2"/>
      <c r="G555" s="4"/>
      <c r="H555" s="4"/>
      <c r="I555" s="4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19"/>
      <c r="D556" s="219"/>
      <c r="E556" s="2"/>
      <c r="F556" s="2"/>
      <c r="G556" s="4"/>
      <c r="H556" s="4"/>
      <c r="I556" s="4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19"/>
      <c r="D557" s="219"/>
      <c r="E557" s="2"/>
      <c r="F557" s="2"/>
      <c r="G557" s="4"/>
      <c r="H557" s="4"/>
      <c r="I557" s="4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19"/>
      <c r="D558" s="219"/>
      <c r="E558" s="2"/>
      <c r="F558" s="2"/>
      <c r="G558" s="4"/>
      <c r="H558" s="4"/>
      <c r="I558" s="4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19"/>
      <c r="D559" s="219"/>
      <c r="E559" s="2"/>
      <c r="F559" s="2"/>
      <c r="G559" s="4"/>
      <c r="H559" s="4"/>
      <c r="I559" s="4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19"/>
      <c r="D560" s="219"/>
      <c r="E560" s="2"/>
      <c r="F560" s="2"/>
      <c r="G560" s="4"/>
      <c r="H560" s="4"/>
      <c r="I560" s="4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19"/>
      <c r="D561" s="219"/>
      <c r="E561" s="2"/>
      <c r="F561" s="2"/>
      <c r="G561" s="4"/>
      <c r="H561" s="4"/>
      <c r="I561" s="4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19"/>
      <c r="D562" s="219"/>
      <c r="E562" s="2"/>
      <c r="F562" s="2"/>
      <c r="G562" s="4"/>
      <c r="H562" s="4"/>
      <c r="I562" s="4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19"/>
      <c r="D563" s="219"/>
      <c r="E563" s="2"/>
      <c r="F563" s="2"/>
      <c r="G563" s="4"/>
      <c r="H563" s="4"/>
      <c r="I563" s="4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19"/>
      <c r="D564" s="219"/>
      <c r="E564" s="2"/>
      <c r="F564" s="2"/>
      <c r="G564" s="4"/>
      <c r="H564" s="4"/>
      <c r="I564" s="4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19"/>
      <c r="D565" s="219"/>
      <c r="E565" s="2"/>
      <c r="F565" s="2"/>
      <c r="G565" s="4"/>
      <c r="H565" s="4"/>
      <c r="I565" s="4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19"/>
      <c r="D566" s="219"/>
      <c r="E566" s="2"/>
      <c r="F566" s="2"/>
      <c r="G566" s="4"/>
      <c r="H566" s="4"/>
      <c r="I566" s="4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19"/>
      <c r="D567" s="219"/>
      <c r="E567" s="2"/>
      <c r="F567" s="2"/>
      <c r="G567" s="4"/>
      <c r="H567" s="4"/>
      <c r="I567" s="4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19"/>
      <c r="D568" s="219"/>
      <c r="E568" s="2"/>
      <c r="F568" s="2"/>
      <c r="G568" s="4"/>
      <c r="H568" s="4"/>
      <c r="I568" s="4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19"/>
      <c r="D569" s="219"/>
      <c r="E569" s="2"/>
      <c r="F569" s="2"/>
      <c r="G569" s="4"/>
      <c r="H569" s="4"/>
      <c r="I569" s="4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19"/>
      <c r="D570" s="219"/>
      <c r="E570" s="2"/>
      <c r="F570" s="2"/>
      <c r="G570" s="4"/>
      <c r="H570" s="4"/>
      <c r="I570" s="4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19"/>
      <c r="D571" s="219"/>
      <c r="E571" s="2"/>
      <c r="F571" s="2"/>
      <c r="G571" s="4"/>
      <c r="H571" s="4"/>
      <c r="I571" s="4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19"/>
      <c r="D572" s="219"/>
      <c r="E572" s="2"/>
      <c r="F572" s="2"/>
      <c r="G572" s="4"/>
      <c r="H572" s="4"/>
      <c r="I572" s="4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19"/>
      <c r="D573" s="219"/>
      <c r="E573" s="2"/>
      <c r="F573" s="2"/>
      <c r="G573" s="4"/>
      <c r="H573" s="4"/>
      <c r="I573" s="4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19"/>
      <c r="D574" s="219"/>
      <c r="E574" s="2"/>
      <c r="F574" s="2"/>
      <c r="G574" s="4"/>
      <c r="H574" s="4"/>
      <c r="I574" s="4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19"/>
      <c r="D575" s="219"/>
      <c r="E575" s="2"/>
      <c r="F575" s="2"/>
      <c r="G575" s="4"/>
      <c r="H575" s="4"/>
      <c r="I575" s="4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19"/>
      <c r="D576" s="219"/>
      <c r="E576" s="2"/>
      <c r="F576" s="2"/>
      <c r="G576" s="4"/>
      <c r="H576" s="4"/>
      <c r="I576" s="4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19"/>
      <c r="D577" s="219"/>
      <c r="E577" s="2"/>
      <c r="F577" s="2"/>
      <c r="G577" s="4"/>
      <c r="H577" s="4"/>
      <c r="I577" s="4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19"/>
      <c r="D578" s="219"/>
      <c r="E578" s="2"/>
      <c r="F578" s="2"/>
      <c r="G578" s="4"/>
      <c r="H578" s="4"/>
      <c r="I578" s="4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19"/>
      <c r="D579" s="219"/>
      <c r="E579" s="2"/>
      <c r="F579" s="2"/>
      <c r="G579" s="4"/>
      <c r="H579" s="4"/>
      <c r="I579" s="4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19"/>
      <c r="D580" s="219"/>
      <c r="E580" s="2"/>
      <c r="F580" s="2"/>
      <c r="G580" s="4"/>
      <c r="H580" s="4"/>
      <c r="I580" s="4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19"/>
      <c r="D581" s="219"/>
      <c r="E581" s="2"/>
      <c r="F581" s="2"/>
      <c r="G581" s="4"/>
      <c r="H581" s="4"/>
      <c r="I581" s="4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19"/>
      <c r="D582" s="219"/>
      <c r="E582" s="2"/>
      <c r="F582" s="2"/>
      <c r="G582" s="4"/>
      <c r="H582" s="4"/>
      <c r="I582" s="4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19"/>
      <c r="D583" s="219"/>
      <c r="E583" s="2"/>
      <c r="F583" s="2"/>
      <c r="G583" s="4"/>
      <c r="H583" s="4"/>
      <c r="I583" s="4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19"/>
      <c r="D584" s="219"/>
      <c r="E584" s="2"/>
      <c r="F584" s="2"/>
      <c r="G584" s="4"/>
      <c r="H584" s="4"/>
      <c r="I584" s="4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19"/>
      <c r="D585" s="219"/>
      <c r="E585" s="2"/>
      <c r="F585" s="2"/>
      <c r="G585" s="4"/>
      <c r="H585" s="4"/>
      <c r="I585" s="4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19"/>
      <c r="D586" s="219"/>
      <c r="E586" s="2"/>
      <c r="F586" s="2"/>
      <c r="G586" s="4"/>
      <c r="H586" s="4"/>
      <c r="I586" s="4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19"/>
      <c r="D587" s="219"/>
      <c r="E587" s="2"/>
      <c r="F587" s="2"/>
      <c r="G587" s="4"/>
      <c r="H587" s="4"/>
      <c r="I587" s="4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19"/>
      <c r="D588" s="219"/>
      <c r="E588" s="2"/>
      <c r="F588" s="2"/>
      <c r="G588" s="4"/>
      <c r="H588" s="4"/>
      <c r="I588" s="4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19"/>
      <c r="D589" s="219"/>
      <c r="E589" s="2"/>
      <c r="F589" s="2"/>
      <c r="G589" s="4"/>
      <c r="H589" s="4"/>
      <c r="I589" s="4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19"/>
      <c r="D590" s="219"/>
      <c r="E590" s="2"/>
      <c r="F590" s="2"/>
      <c r="G590" s="4"/>
      <c r="H590" s="4"/>
      <c r="I590" s="4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19"/>
      <c r="D591" s="219"/>
      <c r="E591" s="2"/>
      <c r="F591" s="2"/>
      <c r="G591" s="4"/>
      <c r="H591" s="4"/>
      <c r="I591" s="4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19"/>
      <c r="D592" s="219"/>
      <c r="E592" s="2"/>
      <c r="F592" s="2"/>
      <c r="G592" s="4"/>
      <c r="H592" s="4"/>
      <c r="I592" s="4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19"/>
      <c r="D593" s="219"/>
      <c r="E593" s="2"/>
      <c r="F593" s="2"/>
      <c r="G593" s="4"/>
      <c r="H593" s="4"/>
      <c r="I593" s="4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19"/>
      <c r="D594" s="219"/>
      <c r="E594" s="2"/>
      <c r="F594" s="2"/>
      <c r="G594" s="4"/>
      <c r="H594" s="4"/>
      <c r="I594" s="4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19"/>
      <c r="D595" s="219"/>
      <c r="E595" s="2"/>
      <c r="F595" s="2"/>
      <c r="G595" s="4"/>
      <c r="H595" s="4"/>
      <c r="I595" s="4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19"/>
      <c r="D596" s="219"/>
      <c r="E596" s="2"/>
      <c r="F596" s="2"/>
      <c r="G596" s="4"/>
      <c r="H596" s="4"/>
      <c r="I596" s="4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19"/>
      <c r="D597" s="219"/>
      <c r="E597" s="2"/>
      <c r="F597" s="2"/>
      <c r="G597" s="4"/>
      <c r="H597" s="4"/>
      <c r="I597" s="4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19"/>
      <c r="D598" s="219"/>
      <c r="E598" s="2"/>
      <c r="F598" s="2"/>
      <c r="G598" s="4"/>
      <c r="H598" s="4"/>
      <c r="I598" s="4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19"/>
      <c r="D599" s="219"/>
      <c r="E599" s="2"/>
      <c r="F599" s="2"/>
      <c r="G599" s="4"/>
      <c r="H599" s="4"/>
      <c r="I599" s="4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19"/>
      <c r="D600" s="219"/>
      <c r="E600" s="2"/>
      <c r="F600" s="2"/>
      <c r="G600" s="4"/>
      <c r="H600" s="4"/>
      <c r="I600" s="4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19"/>
      <c r="D601" s="219"/>
      <c r="E601" s="2"/>
      <c r="F601" s="2"/>
      <c r="G601" s="4"/>
      <c r="H601" s="4"/>
      <c r="I601" s="4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19"/>
      <c r="D602" s="219"/>
      <c r="E602" s="2"/>
      <c r="F602" s="2"/>
      <c r="G602" s="4"/>
      <c r="H602" s="4"/>
      <c r="I602" s="4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19"/>
      <c r="D603" s="219"/>
      <c r="E603" s="2"/>
      <c r="F603" s="2"/>
      <c r="G603" s="4"/>
      <c r="H603" s="4"/>
      <c r="I603" s="4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19"/>
      <c r="D604" s="219"/>
      <c r="E604" s="2"/>
      <c r="F604" s="2"/>
      <c r="G604" s="4"/>
      <c r="H604" s="4"/>
      <c r="I604" s="4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19"/>
      <c r="D605" s="219"/>
      <c r="E605" s="2"/>
      <c r="F605" s="2"/>
      <c r="G605" s="4"/>
      <c r="H605" s="4"/>
      <c r="I605" s="4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19"/>
      <c r="D606" s="219"/>
      <c r="E606" s="2"/>
      <c r="F606" s="2"/>
      <c r="G606" s="4"/>
      <c r="H606" s="4"/>
      <c r="I606" s="4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19"/>
      <c r="D607" s="219"/>
      <c r="E607" s="2"/>
      <c r="F607" s="2"/>
      <c r="G607" s="4"/>
      <c r="H607" s="4"/>
      <c r="I607" s="4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19"/>
      <c r="D608" s="219"/>
      <c r="E608" s="2"/>
      <c r="F608" s="2"/>
      <c r="G608" s="4"/>
      <c r="H608" s="4"/>
      <c r="I608" s="4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19"/>
      <c r="D609" s="219"/>
      <c r="E609" s="2"/>
      <c r="F609" s="2"/>
      <c r="G609" s="4"/>
      <c r="H609" s="4"/>
      <c r="I609" s="4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19"/>
      <c r="D610" s="219"/>
      <c r="E610" s="2"/>
      <c r="F610" s="2"/>
      <c r="G610" s="4"/>
      <c r="H610" s="4"/>
      <c r="I610" s="4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19"/>
      <c r="D611" s="219"/>
      <c r="E611" s="2"/>
      <c r="F611" s="2"/>
      <c r="G611" s="4"/>
      <c r="H611" s="4"/>
      <c r="I611" s="4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19"/>
      <c r="D612" s="219"/>
      <c r="E612" s="2"/>
      <c r="F612" s="2"/>
      <c r="G612" s="4"/>
      <c r="H612" s="4"/>
      <c r="I612" s="4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19"/>
      <c r="D613" s="219"/>
      <c r="E613" s="2"/>
      <c r="F613" s="2"/>
      <c r="G613" s="4"/>
      <c r="H613" s="4"/>
      <c r="I613" s="4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19"/>
      <c r="D614" s="219"/>
      <c r="E614" s="2"/>
      <c r="F614" s="2"/>
      <c r="G614" s="4"/>
      <c r="H614" s="4"/>
      <c r="I614" s="4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19"/>
      <c r="D615" s="219"/>
      <c r="E615" s="2"/>
      <c r="F615" s="2"/>
      <c r="G615" s="4"/>
      <c r="H615" s="4"/>
      <c r="I615" s="4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19"/>
      <c r="D616" s="219"/>
      <c r="E616" s="2"/>
      <c r="F616" s="2"/>
      <c r="G616" s="4"/>
      <c r="H616" s="4"/>
      <c r="I616" s="4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19"/>
      <c r="D617" s="219"/>
      <c r="E617" s="2"/>
      <c r="F617" s="2"/>
      <c r="G617" s="4"/>
      <c r="H617" s="4"/>
      <c r="I617" s="4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19"/>
      <c r="D618" s="219"/>
      <c r="E618" s="2"/>
      <c r="F618" s="2"/>
      <c r="G618" s="4"/>
      <c r="H618" s="4"/>
      <c r="I618" s="4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19"/>
      <c r="D619" s="219"/>
      <c r="E619" s="2"/>
      <c r="F619" s="2"/>
      <c r="G619" s="4"/>
      <c r="H619" s="4"/>
      <c r="I619" s="4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19"/>
      <c r="D620" s="219"/>
      <c r="E620" s="2"/>
      <c r="F620" s="2"/>
      <c r="G620" s="4"/>
      <c r="H620" s="4"/>
      <c r="I620" s="4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19"/>
      <c r="D621" s="219"/>
      <c r="E621" s="2"/>
      <c r="F621" s="2"/>
      <c r="G621" s="4"/>
      <c r="H621" s="4"/>
      <c r="I621" s="4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19"/>
      <c r="D622" s="219"/>
      <c r="E622" s="2"/>
      <c r="F622" s="2"/>
      <c r="G622" s="4"/>
      <c r="H622" s="4"/>
      <c r="I622" s="4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19"/>
      <c r="D623" s="219"/>
      <c r="E623" s="2"/>
      <c r="F623" s="2"/>
      <c r="G623" s="4"/>
      <c r="H623" s="4"/>
      <c r="I623" s="4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19"/>
      <c r="D624" s="219"/>
      <c r="E624" s="2"/>
      <c r="F624" s="2"/>
      <c r="G624" s="4"/>
      <c r="H624" s="4"/>
      <c r="I624" s="4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19"/>
      <c r="D625" s="219"/>
      <c r="E625" s="2"/>
      <c r="F625" s="2"/>
      <c r="G625" s="4"/>
      <c r="H625" s="4"/>
      <c r="I625" s="4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19"/>
      <c r="D626" s="219"/>
      <c r="E626" s="2"/>
      <c r="F626" s="2"/>
      <c r="G626" s="4"/>
      <c r="H626" s="4"/>
      <c r="I626" s="4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19"/>
      <c r="D627" s="219"/>
      <c r="E627" s="2"/>
      <c r="F627" s="2"/>
      <c r="G627" s="4"/>
      <c r="H627" s="4"/>
      <c r="I627" s="4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19"/>
      <c r="D628" s="219"/>
      <c r="E628" s="2"/>
      <c r="F628" s="2"/>
      <c r="G628" s="4"/>
      <c r="H628" s="4"/>
      <c r="I628" s="4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19"/>
      <c r="D629" s="219"/>
      <c r="E629" s="2"/>
      <c r="F629" s="2"/>
      <c r="G629" s="4"/>
      <c r="H629" s="4"/>
      <c r="I629" s="4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19"/>
      <c r="D630" s="219"/>
      <c r="E630" s="2"/>
      <c r="F630" s="2"/>
      <c r="G630" s="4"/>
      <c r="H630" s="4"/>
      <c r="I630" s="4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19"/>
      <c r="D631" s="219"/>
      <c r="E631" s="2"/>
      <c r="F631" s="2"/>
      <c r="G631" s="4"/>
      <c r="H631" s="4"/>
      <c r="I631" s="4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19"/>
      <c r="D632" s="219"/>
      <c r="E632" s="2"/>
      <c r="F632" s="2"/>
      <c r="G632" s="4"/>
      <c r="H632" s="4"/>
      <c r="I632" s="4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19"/>
      <c r="D633" s="219"/>
      <c r="E633" s="2"/>
      <c r="F633" s="2"/>
      <c r="G633" s="4"/>
      <c r="H633" s="4"/>
      <c r="I633" s="4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19"/>
      <c r="D634" s="219"/>
      <c r="E634" s="2"/>
      <c r="F634" s="2"/>
      <c r="G634" s="4"/>
      <c r="H634" s="4"/>
      <c r="I634" s="4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19"/>
      <c r="D635" s="219"/>
      <c r="E635" s="2"/>
      <c r="F635" s="2"/>
      <c r="G635" s="4"/>
      <c r="H635" s="4"/>
      <c r="I635" s="4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19"/>
      <c r="D636" s="219"/>
      <c r="E636" s="2"/>
      <c r="F636" s="2"/>
      <c r="G636" s="4"/>
      <c r="H636" s="4"/>
      <c r="I636" s="4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19"/>
      <c r="D637" s="219"/>
      <c r="E637" s="2"/>
      <c r="F637" s="2"/>
      <c r="G637" s="4"/>
      <c r="H637" s="4"/>
      <c r="I637" s="4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19"/>
      <c r="D638" s="219"/>
      <c r="E638" s="2"/>
      <c r="F638" s="2"/>
      <c r="G638" s="4"/>
      <c r="H638" s="4"/>
      <c r="I638" s="4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19"/>
      <c r="D639" s="219"/>
      <c r="E639" s="2"/>
      <c r="F639" s="2"/>
      <c r="G639" s="4"/>
      <c r="H639" s="4"/>
      <c r="I639" s="4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19"/>
      <c r="D640" s="219"/>
      <c r="E640" s="2"/>
      <c r="F640" s="2"/>
      <c r="G640" s="4"/>
      <c r="H640" s="4"/>
      <c r="I640" s="4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19"/>
      <c r="D641" s="219"/>
      <c r="E641" s="2"/>
      <c r="F641" s="2"/>
      <c r="G641" s="4"/>
      <c r="H641" s="4"/>
      <c r="I641" s="4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19"/>
      <c r="D642" s="219"/>
      <c r="E642" s="2"/>
      <c r="F642" s="2"/>
      <c r="G642" s="4"/>
      <c r="H642" s="4"/>
      <c r="I642" s="4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19"/>
      <c r="D643" s="219"/>
      <c r="E643" s="2"/>
      <c r="F643" s="2"/>
      <c r="G643" s="4"/>
      <c r="H643" s="4"/>
      <c r="I643" s="4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19"/>
      <c r="D644" s="219"/>
      <c r="E644" s="2"/>
      <c r="F644" s="2"/>
      <c r="G644" s="4"/>
      <c r="H644" s="4"/>
      <c r="I644" s="4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19"/>
      <c r="D645" s="219"/>
      <c r="E645" s="2"/>
      <c r="F645" s="2"/>
      <c r="G645" s="4"/>
      <c r="H645" s="4"/>
      <c r="I645" s="4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19"/>
      <c r="D646" s="219"/>
      <c r="E646" s="2"/>
      <c r="F646" s="2"/>
      <c r="G646" s="4"/>
      <c r="H646" s="4"/>
      <c r="I646" s="4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19"/>
      <c r="D647" s="219"/>
      <c r="E647" s="2"/>
      <c r="F647" s="2"/>
      <c r="G647" s="4"/>
      <c r="H647" s="4"/>
      <c r="I647" s="4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19"/>
      <c r="D648" s="219"/>
      <c r="E648" s="2"/>
      <c r="F648" s="2"/>
      <c r="G648" s="4"/>
      <c r="H648" s="4"/>
      <c r="I648" s="4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19"/>
      <c r="D649" s="219"/>
      <c r="E649" s="2"/>
      <c r="F649" s="2"/>
      <c r="G649" s="4"/>
      <c r="H649" s="4"/>
      <c r="I649" s="4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19"/>
      <c r="D650" s="219"/>
      <c r="E650" s="2"/>
      <c r="F650" s="2"/>
      <c r="G650" s="4"/>
      <c r="H650" s="4"/>
      <c r="I650" s="4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19"/>
      <c r="D651" s="219"/>
      <c r="E651" s="2"/>
      <c r="F651" s="2"/>
      <c r="G651" s="4"/>
      <c r="H651" s="4"/>
      <c r="I651" s="4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19"/>
      <c r="D652" s="219"/>
      <c r="E652" s="2"/>
      <c r="F652" s="2"/>
      <c r="G652" s="4"/>
      <c r="H652" s="4"/>
      <c r="I652" s="4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19"/>
      <c r="D653" s="219"/>
      <c r="E653" s="2"/>
      <c r="F653" s="2"/>
      <c r="G653" s="4"/>
      <c r="H653" s="4"/>
      <c r="I653" s="4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19"/>
      <c r="D654" s="219"/>
      <c r="E654" s="2"/>
      <c r="F654" s="2"/>
      <c r="G654" s="4"/>
      <c r="H654" s="4"/>
      <c r="I654" s="4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19"/>
      <c r="D655" s="219"/>
      <c r="E655" s="2"/>
      <c r="F655" s="2"/>
      <c r="G655" s="4"/>
      <c r="H655" s="4"/>
      <c r="I655" s="4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19"/>
      <c r="D656" s="219"/>
      <c r="E656" s="2"/>
      <c r="F656" s="2"/>
      <c r="G656" s="4"/>
      <c r="H656" s="4"/>
      <c r="I656" s="4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19"/>
      <c r="D657" s="219"/>
      <c r="E657" s="2"/>
      <c r="F657" s="2"/>
      <c r="G657" s="4"/>
      <c r="H657" s="4"/>
      <c r="I657" s="4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19"/>
      <c r="D658" s="219"/>
      <c r="E658" s="2"/>
      <c r="F658" s="2"/>
      <c r="G658" s="4"/>
      <c r="H658" s="4"/>
      <c r="I658" s="4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19"/>
      <c r="D659" s="219"/>
      <c r="E659" s="2"/>
      <c r="F659" s="2"/>
      <c r="G659" s="4"/>
      <c r="H659" s="4"/>
      <c r="I659" s="4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19"/>
      <c r="D660" s="219"/>
      <c r="E660" s="2"/>
      <c r="F660" s="2"/>
      <c r="G660" s="4"/>
      <c r="H660" s="4"/>
      <c r="I660" s="4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19"/>
      <c r="D661" s="219"/>
      <c r="E661" s="2"/>
      <c r="F661" s="2"/>
      <c r="G661" s="4"/>
      <c r="H661" s="4"/>
      <c r="I661" s="4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19"/>
      <c r="D662" s="219"/>
      <c r="E662" s="2"/>
      <c r="F662" s="2"/>
      <c r="G662" s="4"/>
      <c r="H662" s="4"/>
      <c r="I662" s="4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19"/>
      <c r="D663" s="219"/>
      <c r="E663" s="2"/>
      <c r="F663" s="2"/>
      <c r="G663" s="4"/>
      <c r="H663" s="4"/>
      <c r="I663" s="4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19"/>
      <c r="D664" s="219"/>
      <c r="E664" s="2"/>
      <c r="F664" s="2"/>
      <c r="G664" s="4"/>
      <c r="H664" s="4"/>
      <c r="I664" s="4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19"/>
      <c r="D665" s="219"/>
      <c r="E665" s="2"/>
      <c r="F665" s="2"/>
      <c r="G665" s="4"/>
      <c r="H665" s="4"/>
      <c r="I665" s="4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19"/>
      <c r="D666" s="219"/>
      <c r="E666" s="2"/>
      <c r="F666" s="2"/>
      <c r="G666" s="4"/>
      <c r="H666" s="4"/>
      <c r="I666" s="4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19"/>
      <c r="D667" s="219"/>
      <c r="E667" s="2"/>
      <c r="F667" s="2"/>
      <c r="G667" s="4"/>
      <c r="H667" s="4"/>
      <c r="I667" s="4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19"/>
      <c r="D668" s="219"/>
      <c r="E668" s="2"/>
      <c r="F668" s="2"/>
      <c r="G668" s="4"/>
      <c r="H668" s="4"/>
      <c r="I668" s="4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19"/>
      <c r="D669" s="219"/>
      <c r="E669" s="2"/>
      <c r="F669" s="2"/>
      <c r="G669" s="4"/>
      <c r="H669" s="4"/>
      <c r="I669" s="4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19"/>
      <c r="D670" s="219"/>
      <c r="E670" s="2"/>
      <c r="F670" s="2"/>
      <c r="G670" s="4"/>
      <c r="H670" s="4"/>
      <c r="I670" s="4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19"/>
      <c r="D671" s="219"/>
      <c r="E671" s="2"/>
      <c r="F671" s="2"/>
      <c r="G671" s="4"/>
      <c r="H671" s="4"/>
      <c r="I671" s="4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19"/>
      <c r="D672" s="219"/>
      <c r="E672" s="2"/>
      <c r="F672" s="2"/>
      <c r="G672" s="4"/>
      <c r="H672" s="4"/>
      <c r="I672" s="4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19"/>
      <c r="D673" s="219"/>
      <c r="E673" s="2"/>
      <c r="F673" s="2"/>
      <c r="G673" s="4"/>
      <c r="H673" s="4"/>
      <c r="I673" s="4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19"/>
      <c r="D674" s="219"/>
      <c r="E674" s="2"/>
      <c r="F674" s="2"/>
      <c r="G674" s="4"/>
      <c r="H674" s="4"/>
      <c r="I674" s="4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19"/>
      <c r="D675" s="219"/>
      <c r="E675" s="2"/>
      <c r="F675" s="2"/>
      <c r="G675" s="4"/>
      <c r="H675" s="4"/>
      <c r="I675" s="4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19"/>
      <c r="D676" s="219"/>
      <c r="E676" s="2"/>
      <c r="F676" s="2"/>
      <c r="G676" s="4"/>
      <c r="H676" s="4"/>
      <c r="I676" s="4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19"/>
      <c r="D677" s="219"/>
      <c r="E677" s="2"/>
      <c r="F677" s="2"/>
      <c r="G677" s="4"/>
      <c r="H677" s="4"/>
      <c r="I677" s="4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19"/>
      <c r="D678" s="219"/>
      <c r="E678" s="2"/>
      <c r="F678" s="2"/>
      <c r="G678" s="4"/>
      <c r="H678" s="4"/>
      <c r="I678" s="4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19"/>
      <c r="D679" s="219"/>
      <c r="E679" s="2"/>
      <c r="F679" s="2"/>
      <c r="G679" s="4"/>
      <c r="H679" s="4"/>
      <c r="I679" s="4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19"/>
      <c r="D680" s="219"/>
      <c r="E680" s="2"/>
      <c r="F680" s="2"/>
      <c r="G680" s="4"/>
      <c r="H680" s="4"/>
      <c r="I680" s="4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19"/>
      <c r="D681" s="219"/>
      <c r="E681" s="2"/>
      <c r="F681" s="2"/>
      <c r="G681" s="4"/>
      <c r="H681" s="4"/>
      <c r="I681" s="4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19"/>
      <c r="D682" s="219"/>
      <c r="E682" s="2"/>
      <c r="F682" s="2"/>
      <c r="G682" s="4"/>
      <c r="H682" s="4"/>
      <c r="I682" s="4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19"/>
      <c r="D683" s="219"/>
      <c r="E683" s="2"/>
      <c r="F683" s="2"/>
      <c r="G683" s="4"/>
      <c r="H683" s="4"/>
      <c r="I683" s="4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19"/>
      <c r="D684" s="219"/>
      <c r="E684" s="2"/>
      <c r="F684" s="2"/>
      <c r="G684" s="4"/>
      <c r="H684" s="4"/>
      <c r="I684" s="4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19"/>
      <c r="D685" s="219"/>
      <c r="E685" s="2"/>
      <c r="F685" s="2"/>
      <c r="G685" s="4"/>
      <c r="H685" s="4"/>
      <c r="I685" s="4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19"/>
      <c r="D686" s="219"/>
      <c r="E686" s="2"/>
      <c r="F686" s="2"/>
      <c r="G686" s="4"/>
      <c r="H686" s="4"/>
      <c r="I686" s="4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19"/>
      <c r="D687" s="219"/>
      <c r="E687" s="2"/>
      <c r="F687" s="2"/>
      <c r="G687" s="4"/>
      <c r="H687" s="4"/>
      <c r="I687" s="4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19"/>
      <c r="D688" s="219"/>
      <c r="E688" s="2"/>
      <c r="F688" s="2"/>
      <c r="G688" s="4"/>
      <c r="H688" s="4"/>
      <c r="I688" s="4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19"/>
      <c r="D689" s="219"/>
      <c r="E689" s="2"/>
      <c r="F689" s="2"/>
      <c r="G689" s="4"/>
      <c r="H689" s="4"/>
      <c r="I689" s="4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19"/>
      <c r="D690" s="219"/>
      <c r="E690" s="2"/>
      <c r="F690" s="2"/>
      <c r="G690" s="4"/>
      <c r="H690" s="4"/>
      <c r="I690" s="4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19"/>
      <c r="D691" s="219"/>
      <c r="E691" s="2"/>
      <c r="F691" s="2"/>
      <c r="G691" s="4"/>
      <c r="H691" s="4"/>
      <c r="I691" s="4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19"/>
      <c r="D692" s="219"/>
      <c r="E692" s="2"/>
      <c r="F692" s="2"/>
      <c r="G692" s="4"/>
      <c r="H692" s="4"/>
      <c r="I692" s="4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19"/>
      <c r="D693" s="219"/>
      <c r="E693" s="2"/>
      <c r="F693" s="2"/>
      <c r="G693" s="4"/>
      <c r="H693" s="4"/>
      <c r="I693" s="4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19"/>
      <c r="D694" s="219"/>
      <c r="E694" s="2"/>
      <c r="F694" s="2"/>
      <c r="G694" s="4"/>
      <c r="H694" s="4"/>
      <c r="I694" s="4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19"/>
      <c r="D695" s="219"/>
      <c r="E695" s="2"/>
      <c r="F695" s="2"/>
      <c r="G695" s="4"/>
      <c r="H695" s="4"/>
      <c r="I695" s="4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19"/>
      <c r="D696" s="219"/>
      <c r="E696" s="2"/>
      <c r="F696" s="2"/>
      <c r="G696" s="4"/>
      <c r="H696" s="4"/>
      <c r="I696" s="4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19"/>
      <c r="D697" s="219"/>
      <c r="E697" s="2"/>
      <c r="F697" s="2"/>
      <c r="G697" s="4"/>
      <c r="H697" s="4"/>
      <c r="I697" s="4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19"/>
      <c r="D698" s="219"/>
      <c r="E698" s="2"/>
      <c r="F698" s="2"/>
      <c r="G698" s="4"/>
      <c r="H698" s="4"/>
      <c r="I698" s="4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19"/>
      <c r="D699" s="219"/>
      <c r="E699" s="2"/>
      <c r="F699" s="2"/>
      <c r="G699" s="4"/>
      <c r="H699" s="4"/>
      <c r="I699" s="4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19"/>
      <c r="D700" s="219"/>
      <c r="E700" s="2"/>
      <c r="F700" s="2"/>
      <c r="G700" s="4"/>
      <c r="H700" s="4"/>
      <c r="I700" s="4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19"/>
      <c r="D701" s="219"/>
      <c r="E701" s="2"/>
      <c r="F701" s="2"/>
      <c r="G701" s="4"/>
      <c r="H701" s="4"/>
      <c r="I701" s="4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19"/>
      <c r="D702" s="219"/>
      <c r="E702" s="2"/>
      <c r="F702" s="2"/>
      <c r="G702" s="4"/>
      <c r="H702" s="4"/>
      <c r="I702" s="4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19"/>
      <c r="D703" s="219"/>
      <c r="E703" s="2"/>
      <c r="F703" s="2"/>
      <c r="G703" s="4"/>
      <c r="H703" s="4"/>
      <c r="I703" s="4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19"/>
      <c r="D704" s="219"/>
      <c r="E704" s="2"/>
      <c r="F704" s="2"/>
      <c r="G704" s="4"/>
      <c r="H704" s="4"/>
      <c r="I704" s="4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19"/>
      <c r="D705" s="219"/>
      <c r="E705" s="2"/>
      <c r="F705" s="2"/>
      <c r="G705" s="4"/>
      <c r="H705" s="4"/>
      <c r="I705" s="4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19"/>
      <c r="D706" s="219"/>
      <c r="E706" s="2"/>
      <c r="F706" s="2"/>
      <c r="G706" s="4"/>
      <c r="H706" s="4"/>
      <c r="I706" s="4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19"/>
      <c r="D707" s="219"/>
      <c r="E707" s="2"/>
      <c r="F707" s="2"/>
      <c r="G707" s="4"/>
      <c r="H707" s="4"/>
      <c r="I707" s="4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19"/>
      <c r="D708" s="219"/>
      <c r="E708" s="2"/>
      <c r="F708" s="2"/>
      <c r="G708" s="4"/>
      <c r="H708" s="4"/>
      <c r="I708" s="4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19"/>
      <c r="D709" s="219"/>
      <c r="E709" s="2"/>
      <c r="F709" s="2"/>
      <c r="G709" s="4"/>
      <c r="H709" s="4"/>
      <c r="I709" s="4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19"/>
      <c r="D710" s="219"/>
      <c r="E710" s="2"/>
      <c r="F710" s="2"/>
      <c r="G710" s="4"/>
      <c r="H710" s="4"/>
      <c r="I710" s="4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19"/>
      <c r="D711" s="219"/>
      <c r="E711" s="2"/>
      <c r="F711" s="2"/>
      <c r="G711" s="4"/>
      <c r="H711" s="4"/>
      <c r="I711" s="4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19"/>
      <c r="D712" s="219"/>
      <c r="E712" s="2"/>
      <c r="F712" s="2"/>
      <c r="G712" s="4"/>
      <c r="H712" s="4"/>
      <c r="I712" s="4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19"/>
      <c r="D713" s="219"/>
      <c r="E713" s="2"/>
      <c r="F713" s="2"/>
      <c r="G713" s="4"/>
      <c r="H713" s="4"/>
      <c r="I713" s="4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19"/>
      <c r="D714" s="219"/>
      <c r="E714" s="2"/>
      <c r="F714" s="2"/>
      <c r="G714" s="4"/>
      <c r="H714" s="4"/>
      <c r="I714" s="4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19"/>
      <c r="D715" s="219"/>
      <c r="E715" s="2"/>
      <c r="F715" s="2"/>
      <c r="G715" s="4"/>
      <c r="H715" s="4"/>
      <c r="I715" s="4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19"/>
      <c r="D716" s="219"/>
      <c r="E716" s="2"/>
      <c r="F716" s="2"/>
      <c r="G716" s="4"/>
      <c r="H716" s="4"/>
      <c r="I716" s="4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19"/>
      <c r="D717" s="219"/>
      <c r="E717" s="2"/>
      <c r="F717" s="2"/>
      <c r="G717" s="4"/>
      <c r="H717" s="4"/>
      <c r="I717" s="4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19"/>
      <c r="D718" s="219"/>
      <c r="E718" s="2"/>
      <c r="F718" s="2"/>
      <c r="G718" s="4"/>
      <c r="H718" s="4"/>
      <c r="I718" s="4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19"/>
      <c r="D719" s="219"/>
      <c r="E719" s="2"/>
      <c r="F719" s="2"/>
      <c r="G719" s="4"/>
      <c r="H719" s="4"/>
      <c r="I719" s="4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19"/>
      <c r="D720" s="219"/>
      <c r="E720" s="2"/>
      <c r="F720" s="2"/>
      <c r="G720" s="4"/>
      <c r="H720" s="4"/>
      <c r="I720" s="4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19"/>
      <c r="D721" s="219"/>
      <c r="E721" s="2"/>
      <c r="F721" s="2"/>
      <c r="G721" s="4"/>
      <c r="H721" s="4"/>
      <c r="I721" s="4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19"/>
      <c r="D722" s="219"/>
      <c r="E722" s="2"/>
      <c r="F722" s="2"/>
      <c r="G722" s="4"/>
      <c r="H722" s="4"/>
      <c r="I722" s="4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19"/>
      <c r="D723" s="219"/>
      <c r="E723" s="2"/>
      <c r="F723" s="2"/>
      <c r="G723" s="4"/>
      <c r="H723" s="4"/>
      <c r="I723" s="4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19"/>
      <c r="D724" s="219"/>
      <c r="E724" s="2"/>
      <c r="F724" s="2"/>
      <c r="G724" s="4"/>
      <c r="H724" s="4"/>
      <c r="I724" s="4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19"/>
      <c r="D725" s="219"/>
      <c r="E725" s="2"/>
      <c r="F725" s="2"/>
      <c r="G725" s="4"/>
      <c r="H725" s="4"/>
      <c r="I725" s="4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19"/>
      <c r="D726" s="219"/>
      <c r="E726" s="2"/>
      <c r="F726" s="2"/>
      <c r="G726" s="4"/>
      <c r="H726" s="4"/>
      <c r="I726" s="4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19"/>
      <c r="D727" s="219"/>
      <c r="E727" s="2"/>
      <c r="F727" s="2"/>
      <c r="G727" s="4"/>
      <c r="H727" s="4"/>
      <c r="I727" s="4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19"/>
      <c r="D728" s="219"/>
      <c r="E728" s="2"/>
      <c r="F728" s="2"/>
      <c r="G728" s="4"/>
      <c r="H728" s="4"/>
      <c r="I728" s="4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19"/>
      <c r="D729" s="219"/>
      <c r="E729" s="2"/>
      <c r="F729" s="2"/>
      <c r="G729" s="4"/>
      <c r="H729" s="4"/>
      <c r="I729" s="4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19"/>
      <c r="D730" s="219"/>
      <c r="E730" s="2"/>
      <c r="F730" s="2"/>
      <c r="G730" s="4"/>
      <c r="H730" s="4"/>
      <c r="I730" s="4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19"/>
      <c r="D731" s="219"/>
      <c r="E731" s="2"/>
      <c r="F731" s="2"/>
      <c r="G731" s="4"/>
      <c r="H731" s="4"/>
      <c r="I731" s="4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19"/>
      <c r="D732" s="219"/>
      <c r="E732" s="2"/>
      <c r="F732" s="2"/>
      <c r="G732" s="4"/>
      <c r="H732" s="4"/>
      <c r="I732" s="4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19"/>
      <c r="D733" s="219"/>
      <c r="E733" s="2"/>
      <c r="F733" s="2"/>
      <c r="G733" s="4"/>
      <c r="H733" s="4"/>
      <c r="I733" s="4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19"/>
      <c r="D734" s="219"/>
      <c r="E734" s="2"/>
      <c r="F734" s="2"/>
      <c r="G734" s="4"/>
      <c r="H734" s="4"/>
      <c r="I734" s="4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19"/>
      <c r="D735" s="219"/>
      <c r="E735" s="2"/>
      <c r="F735" s="2"/>
      <c r="G735" s="4"/>
      <c r="H735" s="4"/>
      <c r="I735" s="4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19"/>
      <c r="D736" s="219"/>
      <c r="E736" s="2"/>
      <c r="F736" s="2"/>
      <c r="G736" s="4"/>
      <c r="H736" s="4"/>
      <c r="I736" s="4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19"/>
      <c r="D737" s="219"/>
      <c r="E737" s="2"/>
      <c r="F737" s="2"/>
      <c r="G737" s="4"/>
      <c r="H737" s="4"/>
      <c r="I737" s="4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19"/>
      <c r="D738" s="219"/>
      <c r="E738" s="2"/>
      <c r="F738" s="2"/>
      <c r="G738" s="4"/>
      <c r="H738" s="4"/>
      <c r="I738" s="4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19"/>
      <c r="D739" s="219"/>
      <c r="E739" s="2"/>
      <c r="F739" s="2"/>
      <c r="G739" s="4"/>
      <c r="H739" s="4"/>
      <c r="I739" s="4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19"/>
      <c r="D740" s="219"/>
      <c r="E740" s="2"/>
      <c r="F740" s="2"/>
      <c r="G740" s="4"/>
      <c r="H740" s="4"/>
      <c r="I740" s="4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19"/>
      <c r="D741" s="219"/>
      <c r="E741" s="2"/>
      <c r="F741" s="2"/>
      <c r="G741" s="4"/>
      <c r="H741" s="4"/>
      <c r="I741" s="4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19"/>
      <c r="D742" s="219"/>
      <c r="E742" s="2"/>
      <c r="F742" s="2"/>
      <c r="G742" s="4"/>
      <c r="H742" s="4"/>
      <c r="I742" s="4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19"/>
      <c r="D743" s="219"/>
      <c r="E743" s="2"/>
      <c r="F743" s="2"/>
      <c r="G743" s="4"/>
      <c r="H743" s="4"/>
      <c r="I743" s="4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19"/>
      <c r="D744" s="219"/>
      <c r="E744" s="2"/>
      <c r="F744" s="2"/>
      <c r="G744" s="4"/>
      <c r="H744" s="4"/>
      <c r="I744" s="4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19"/>
      <c r="D745" s="219"/>
      <c r="E745" s="2"/>
      <c r="F745" s="2"/>
      <c r="G745" s="4"/>
      <c r="H745" s="4"/>
      <c r="I745" s="4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19"/>
      <c r="D746" s="219"/>
      <c r="E746" s="2"/>
      <c r="F746" s="2"/>
      <c r="G746" s="4"/>
      <c r="H746" s="4"/>
      <c r="I746" s="4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19"/>
      <c r="D747" s="219"/>
      <c r="E747" s="2"/>
      <c r="F747" s="2"/>
      <c r="G747" s="4"/>
      <c r="H747" s="4"/>
      <c r="I747" s="4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19"/>
      <c r="D748" s="219"/>
      <c r="E748" s="2"/>
      <c r="F748" s="2"/>
      <c r="G748" s="4"/>
      <c r="H748" s="4"/>
      <c r="I748" s="4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19"/>
      <c r="D749" s="219"/>
      <c r="E749" s="2"/>
      <c r="F749" s="2"/>
      <c r="G749" s="4"/>
      <c r="H749" s="4"/>
      <c r="I749" s="4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19"/>
      <c r="D750" s="219"/>
      <c r="E750" s="2"/>
      <c r="F750" s="2"/>
      <c r="G750" s="4"/>
      <c r="H750" s="4"/>
      <c r="I750" s="4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19"/>
      <c r="D751" s="219"/>
      <c r="E751" s="2"/>
      <c r="F751" s="2"/>
      <c r="G751" s="4"/>
      <c r="H751" s="4"/>
      <c r="I751" s="4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19"/>
      <c r="D752" s="219"/>
      <c r="E752" s="2"/>
      <c r="F752" s="2"/>
      <c r="G752" s="4"/>
      <c r="H752" s="4"/>
      <c r="I752" s="4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19"/>
      <c r="D753" s="219"/>
      <c r="E753" s="2"/>
      <c r="F753" s="2"/>
      <c r="G753" s="4"/>
      <c r="H753" s="4"/>
      <c r="I753" s="4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19"/>
      <c r="D754" s="219"/>
      <c r="E754" s="2"/>
      <c r="F754" s="2"/>
      <c r="G754" s="4"/>
      <c r="H754" s="4"/>
      <c r="I754" s="4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19"/>
      <c r="D755" s="219"/>
      <c r="E755" s="2"/>
      <c r="F755" s="2"/>
      <c r="G755" s="4"/>
      <c r="H755" s="4"/>
      <c r="I755" s="4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19"/>
      <c r="D756" s="219"/>
      <c r="E756" s="2"/>
      <c r="F756" s="2"/>
      <c r="G756" s="4"/>
      <c r="H756" s="4"/>
      <c r="I756" s="4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19"/>
      <c r="D757" s="219"/>
      <c r="E757" s="2"/>
      <c r="F757" s="2"/>
      <c r="G757" s="4"/>
      <c r="H757" s="4"/>
      <c r="I757" s="4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19"/>
      <c r="D758" s="219"/>
      <c r="E758" s="2"/>
      <c r="F758" s="2"/>
      <c r="G758" s="4"/>
      <c r="H758" s="4"/>
      <c r="I758" s="4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19"/>
      <c r="D759" s="219"/>
      <c r="E759" s="2"/>
      <c r="F759" s="2"/>
      <c r="G759" s="4"/>
      <c r="H759" s="4"/>
      <c r="I759" s="4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19"/>
      <c r="D760" s="219"/>
      <c r="E760" s="2"/>
      <c r="F760" s="2"/>
      <c r="G760" s="4"/>
      <c r="H760" s="4"/>
      <c r="I760" s="4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19"/>
      <c r="D761" s="219"/>
      <c r="E761" s="2"/>
      <c r="F761" s="2"/>
      <c r="G761" s="4"/>
      <c r="H761" s="4"/>
      <c r="I761" s="4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19"/>
      <c r="D762" s="219"/>
      <c r="E762" s="2"/>
      <c r="F762" s="2"/>
      <c r="G762" s="4"/>
      <c r="H762" s="4"/>
      <c r="I762" s="4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19"/>
      <c r="D763" s="219"/>
      <c r="E763" s="2"/>
      <c r="F763" s="2"/>
      <c r="G763" s="4"/>
      <c r="H763" s="4"/>
      <c r="I763" s="4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19"/>
      <c r="D764" s="219"/>
      <c r="E764" s="2"/>
      <c r="F764" s="2"/>
      <c r="G764" s="4"/>
      <c r="H764" s="4"/>
      <c r="I764" s="4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19"/>
      <c r="D765" s="219"/>
      <c r="E765" s="2"/>
      <c r="F765" s="2"/>
      <c r="G765" s="4"/>
      <c r="H765" s="4"/>
      <c r="I765" s="4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19"/>
      <c r="D766" s="219"/>
      <c r="E766" s="2"/>
      <c r="F766" s="2"/>
      <c r="G766" s="4"/>
      <c r="H766" s="4"/>
      <c r="I766" s="4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19"/>
      <c r="D767" s="219"/>
      <c r="E767" s="2"/>
      <c r="F767" s="2"/>
      <c r="G767" s="4"/>
      <c r="H767" s="4"/>
      <c r="I767" s="4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19"/>
      <c r="D768" s="219"/>
      <c r="E768" s="2"/>
      <c r="F768" s="2"/>
      <c r="G768" s="4"/>
      <c r="H768" s="4"/>
      <c r="I768" s="4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19"/>
      <c r="D769" s="219"/>
      <c r="E769" s="2"/>
      <c r="F769" s="2"/>
      <c r="G769" s="4"/>
      <c r="H769" s="4"/>
      <c r="I769" s="4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19"/>
      <c r="D770" s="219"/>
      <c r="E770" s="2"/>
      <c r="F770" s="2"/>
      <c r="G770" s="4"/>
      <c r="H770" s="4"/>
      <c r="I770" s="4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19"/>
      <c r="D771" s="219"/>
      <c r="E771" s="2"/>
      <c r="F771" s="2"/>
      <c r="G771" s="4"/>
      <c r="H771" s="4"/>
      <c r="I771" s="4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19"/>
      <c r="D772" s="219"/>
      <c r="E772" s="2"/>
      <c r="F772" s="2"/>
      <c r="G772" s="4"/>
      <c r="H772" s="4"/>
      <c r="I772" s="4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19"/>
      <c r="D773" s="219"/>
      <c r="E773" s="2"/>
      <c r="F773" s="2"/>
      <c r="G773" s="4"/>
      <c r="H773" s="4"/>
      <c r="I773" s="4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19"/>
      <c r="D774" s="219"/>
      <c r="E774" s="2"/>
      <c r="F774" s="2"/>
      <c r="G774" s="4"/>
      <c r="H774" s="4"/>
      <c r="I774" s="4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19"/>
      <c r="D775" s="219"/>
      <c r="E775" s="2"/>
      <c r="F775" s="2"/>
      <c r="G775" s="4"/>
      <c r="H775" s="4"/>
      <c r="I775" s="4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19"/>
      <c r="D776" s="219"/>
      <c r="E776" s="2"/>
      <c r="F776" s="2"/>
      <c r="G776" s="4"/>
      <c r="H776" s="4"/>
      <c r="I776" s="4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19"/>
      <c r="D777" s="219"/>
      <c r="E777" s="2"/>
      <c r="F777" s="2"/>
      <c r="G777" s="4"/>
      <c r="H777" s="4"/>
      <c r="I777" s="4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19"/>
      <c r="D778" s="219"/>
      <c r="E778" s="2"/>
      <c r="F778" s="2"/>
      <c r="G778" s="4"/>
      <c r="H778" s="4"/>
      <c r="I778" s="4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19"/>
      <c r="D779" s="219"/>
      <c r="E779" s="2"/>
      <c r="F779" s="2"/>
      <c r="G779" s="4"/>
      <c r="H779" s="4"/>
      <c r="I779" s="4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19"/>
      <c r="D780" s="219"/>
      <c r="E780" s="2"/>
      <c r="F780" s="2"/>
      <c r="G780" s="4"/>
      <c r="H780" s="4"/>
      <c r="I780" s="4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19"/>
      <c r="D781" s="219"/>
      <c r="E781" s="2"/>
      <c r="F781" s="2"/>
      <c r="G781" s="4"/>
      <c r="H781" s="4"/>
      <c r="I781" s="4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19"/>
      <c r="D782" s="219"/>
      <c r="E782" s="2"/>
      <c r="F782" s="2"/>
      <c r="G782" s="4"/>
      <c r="H782" s="4"/>
      <c r="I782" s="4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19"/>
      <c r="D783" s="219"/>
      <c r="E783" s="2"/>
      <c r="F783" s="2"/>
      <c r="G783" s="4"/>
      <c r="H783" s="4"/>
      <c r="I783" s="4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19"/>
      <c r="D784" s="219"/>
      <c r="E784" s="2"/>
      <c r="F784" s="2"/>
      <c r="G784" s="4"/>
      <c r="H784" s="4"/>
      <c r="I784" s="4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19"/>
      <c r="D785" s="219"/>
      <c r="E785" s="2"/>
      <c r="F785" s="2"/>
      <c r="G785" s="4"/>
      <c r="H785" s="4"/>
      <c r="I785" s="4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19"/>
      <c r="D786" s="219"/>
      <c r="E786" s="2"/>
      <c r="F786" s="2"/>
      <c r="G786" s="4"/>
      <c r="H786" s="4"/>
      <c r="I786" s="4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19"/>
      <c r="D787" s="219"/>
      <c r="E787" s="2"/>
      <c r="F787" s="2"/>
      <c r="G787" s="4"/>
      <c r="H787" s="4"/>
      <c r="I787" s="4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19"/>
      <c r="D788" s="219"/>
      <c r="E788" s="2"/>
      <c r="F788" s="2"/>
      <c r="G788" s="4"/>
      <c r="H788" s="4"/>
      <c r="I788" s="4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19"/>
      <c r="D789" s="219"/>
      <c r="E789" s="2"/>
      <c r="F789" s="2"/>
      <c r="G789" s="4"/>
      <c r="H789" s="4"/>
      <c r="I789" s="4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19"/>
      <c r="D790" s="219"/>
      <c r="E790" s="2"/>
      <c r="F790" s="2"/>
      <c r="G790" s="4"/>
      <c r="H790" s="4"/>
      <c r="I790" s="4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19"/>
      <c r="D791" s="219"/>
      <c r="E791" s="2"/>
      <c r="F791" s="2"/>
      <c r="G791" s="4"/>
      <c r="H791" s="4"/>
      <c r="I791" s="4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19"/>
      <c r="D792" s="219"/>
      <c r="E792" s="2"/>
      <c r="F792" s="2"/>
      <c r="G792" s="4"/>
      <c r="H792" s="4"/>
      <c r="I792" s="4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19"/>
      <c r="D793" s="219"/>
      <c r="E793" s="2"/>
      <c r="F793" s="2"/>
      <c r="G793" s="4"/>
      <c r="H793" s="4"/>
      <c r="I793" s="4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19"/>
      <c r="D794" s="219"/>
      <c r="E794" s="2"/>
      <c r="F794" s="2"/>
      <c r="G794" s="4"/>
      <c r="H794" s="4"/>
      <c r="I794" s="4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19"/>
      <c r="D795" s="219"/>
      <c r="E795" s="2"/>
      <c r="F795" s="2"/>
      <c r="G795" s="4"/>
      <c r="H795" s="4"/>
      <c r="I795" s="4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19"/>
      <c r="D796" s="219"/>
      <c r="E796" s="2"/>
      <c r="F796" s="2"/>
      <c r="G796" s="4"/>
      <c r="H796" s="4"/>
      <c r="I796" s="4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19"/>
      <c r="D797" s="219"/>
      <c r="E797" s="2"/>
      <c r="F797" s="2"/>
      <c r="G797" s="4"/>
      <c r="H797" s="4"/>
      <c r="I797" s="4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19"/>
      <c r="D798" s="219"/>
      <c r="E798" s="2"/>
      <c r="F798" s="2"/>
      <c r="G798" s="4"/>
      <c r="H798" s="4"/>
      <c r="I798" s="4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19"/>
      <c r="D799" s="219"/>
      <c r="E799" s="2"/>
      <c r="F799" s="2"/>
      <c r="G799" s="4"/>
      <c r="H799" s="4"/>
      <c r="I799" s="4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19"/>
      <c r="D800" s="219"/>
      <c r="E800" s="2"/>
      <c r="F800" s="2"/>
      <c r="G800" s="4"/>
      <c r="H800" s="4"/>
      <c r="I800" s="4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19"/>
      <c r="D801" s="219"/>
      <c r="E801" s="2"/>
      <c r="F801" s="2"/>
      <c r="G801" s="4"/>
      <c r="H801" s="4"/>
      <c r="I801" s="4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19"/>
      <c r="D802" s="219"/>
      <c r="E802" s="2"/>
      <c r="F802" s="2"/>
      <c r="G802" s="4"/>
      <c r="H802" s="4"/>
      <c r="I802" s="4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19"/>
      <c r="D803" s="219"/>
      <c r="E803" s="2"/>
      <c r="F803" s="2"/>
      <c r="G803" s="4"/>
      <c r="H803" s="4"/>
      <c r="I803" s="4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19"/>
      <c r="D804" s="219"/>
      <c r="E804" s="2"/>
      <c r="F804" s="2"/>
      <c r="G804" s="4"/>
      <c r="H804" s="4"/>
      <c r="I804" s="4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19"/>
      <c r="D805" s="219"/>
      <c r="E805" s="2"/>
      <c r="F805" s="2"/>
      <c r="G805" s="4"/>
      <c r="H805" s="4"/>
      <c r="I805" s="4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19"/>
      <c r="D806" s="219"/>
      <c r="E806" s="2"/>
      <c r="F806" s="2"/>
      <c r="G806" s="4"/>
      <c r="H806" s="4"/>
      <c r="I806" s="4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19"/>
      <c r="D807" s="219"/>
      <c r="E807" s="2"/>
      <c r="F807" s="2"/>
      <c r="G807" s="4"/>
      <c r="H807" s="4"/>
      <c r="I807" s="4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19"/>
      <c r="D808" s="219"/>
      <c r="E808" s="2"/>
      <c r="F808" s="2"/>
      <c r="G808" s="4"/>
      <c r="H808" s="4"/>
      <c r="I808" s="4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19"/>
      <c r="D809" s="219"/>
      <c r="E809" s="2"/>
      <c r="F809" s="2"/>
      <c r="G809" s="4"/>
      <c r="H809" s="4"/>
      <c r="I809" s="4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19"/>
      <c r="D810" s="219"/>
      <c r="E810" s="2"/>
      <c r="F810" s="2"/>
      <c r="G810" s="4"/>
      <c r="H810" s="4"/>
      <c r="I810" s="4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19"/>
      <c r="D811" s="219"/>
      <c r="E811" s="2"/>
      <c r="F811" s="2"/>
      <c r="G811" s="4"/>
      <c r="H811" s="4"/>
      <c r="I811" s="4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19"/>
      <c r="D812" s="219"/>
      <c r="E812" s="2"/>
      <c r="F812" s="2"/>
      <c r="G812" s="4"/>
      <c r="H812" s="4"/>
      <c r="I812" s="4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19"/>
      <c r="D813" s="219"/>
      <c r="E813" s="2"/>
      <c r="F813" s="2"/>
      <c r="G813" s="4"/>
      <c r="H813" s="4"/>
      <c r="I813" s="4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19"/>
      <c r="D814" s="219"/>
      <c r="E814" s="2"/>
      <c r="F814" s="2"/>
      <c r="G814" s="4"/>
      <c r="H814" s="4"/>
      <c r="I814" s="4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19"/>
      <c r="D815" s="219"/>
      <c r="E815" s="2"/>
      <c r="F815" s="2"/>
      <c r="G815" s="4"/>
      <c r="H815" s="4"/>
      <c r="I815" s="4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19"/>
      <c r="D816" s="219"/>
      <c r="E816" s="2"/>
      <c r="F816" s="2"/>
      <c r="G816" s="4"/>
      <c r="H816" s="4"/>
      <c r="I816" s="4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19"/>
      <c r="D817" s="219"/>
      <c r="E817" s="2"/>
      <c r="F817" s="2"/>
      <c r="G817" s="4"/>
      <c r="H817" s="4"/>
      <c r="I817" s="4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19"/>
      <c r="D818" s="219"/>
      <c r="E818" s="2"/>
      <c r="F818" s="2"/>
      <c r="G818" s="4"/>
      <c r="H818" s="4"/>
      <c r="I818" s="4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19"/>
      <c r="D819" s="219"/>
      <c r="E819" s="2"/>
      <c r="F819" s="2"/>
      <c r="G819" s="4"/>
      <c r="H819" s="4"/>
      <c r="I819" s="4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19"/>
      <c r="D820" s="219"/>
      <c r="E820" s="2"/>
      <c r="F820" s="2"/>
      <c r="G820" s="4"/>
      <c r="H820" s="4"/>
      <c r="I820" s="4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19"/>
      <c r="D821" s="219"/>
      <c r="E821" s="2"/>
      <c r="F821" s="2"/>
      <c r="G821" s="4"/>
      <c r="H821" s="4"/>
      <c r="I821" s="4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19"/>
      <c r="D822" s="219"/>
      <c r="E822" s="2"/>
      <c r="F822" s="2"/>
      <c r="G822" s="4"/>
      <c r="H822" s="4"/>
      <c r="I822" s="4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19"/>
      <c r="D823" s="219"/>
      <c r="E823" s="2"/>
      <c r="F823" s="2"/>
      <c r="G823" s="4"/>
      <c r="H823" s="4"/>
      <c r="I823" s="4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19"/>
      <c r="D824" s="219"/>
      <c r="E824" s="2"/>
      <c r="F824" s="2"/>
      <c r="G824" s="4"/>
      <c r="H824" s="4"/>
      <c r="I824" s="4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19"/>
      <c r="D825" s="219"/>
      <c r="E825" s="2"/>
      <c r="F825" s="2"/>
      <c r="G825" s="4"/>
      <c r="H825" s="4"/>
      <c r="I825" s="4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19"/>
      <c r="D826" s="219"/>
      <c r="E826" s="2"/>
      <c r="F826" s="2"/>
      <c r="G826" s="4"/>
      <c r="H826" s="4"/>
      <c r="I826" s="4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19"/>
      <c r="D827" s="219"/>
      <c r="E827" s="2"/>
      <c r="F827" s="2"/>
      <c r="G827" s="4"/>
      <c r="H827" s="4"/>
      <c r="I827" s="4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19"/>
      <c r="D828" s="219"/>
      <c r="E828" s="2"/>
      <c r="F828" s="2"/>
      <c r="G828" s="4"/>
      <c r="H828" s="4"/>
      <c r="I828" s="4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19"/>
      <c r="D829" s="219"/>
      <c r="E829" s="2"/>
      <c r="F829" s="2"/>
      <c r="G829" s="4"/>
      <c r="H829" s="4"/>
      <c r="I829" s="4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19"/>
      <c r="D830" s="219"/>
      <c r="E830" s="2"/>
      <c r="F830" s="2"/>
      <c r="G830" s="4"/>
      <c r="H830" s="4"/>
      <c r="I830" s="4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19"/>
      <c r="D831" s="219"/>
      <c r="E831" s="2"/>
      <c r="F831" s="2"/>
      <c r="G831" s="4"/>
      <c r="H831" s="4"/>
      <c r="I831" s="4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19"/>
      <c r="D832" s="219"/>
      <c r="E832" s="2"/>
      <c r="F832" s="2"/>
      <c r="G832" s="4"/>
      <c r="H832" s="4"/>
      <c r="I832" s="4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19"/>
      <c r="D833" s="219"/>
      <c r="E833" s="2"/>
      <c r="F833" s="2"/>
      <c r="G833" s="4"/>
      <c r="H833" s="4"/>
      <c r="I833" s="4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19"/>
      <c r="D834" s="219"/>
      <c r="E834" s="2"/>
      <c r="F834" s="2"/>
      <c r="G834" s="4"/>
      <c r="H834" s="4"/>
      <c r="I834" s="4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19"/>
      <c r="D835" s="219"/>
      <c r="E835" s="2"/>
      <c r="F835" s="2"/>
      <c r="G835" s="4"/>
      <c r="H835" s="4"/>
      <c r="I835" s="4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19"/>
      <c r="D836" s="219"/>
      <c r="E836" s="2"/>
      <c r="F836" s="2"/>
      <c r="G836" s="4"/>
      <c r="H836" s="4"/>
      <c r="I836" s="4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19"/>
      <c r="D837" s="219"/>
      <c r="E837" s="2"/>
      <c r="F837" s="2"/>
      <c r="G837" s="4"/>
      <c r="H837" s="4"/>
      <c r="I837" s="4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19"/>
      <c r="D838" s="219"/>
      <c r="E838" s="2"/>
      <c r="F838" s="2"/>
      <c r="G838" s="4"/>
      <c r="H838" s="4"/>
      <c r="I838" s="4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19"/>
      <c r="D839" s="219"/>
      <c r="E839" s="2"/>
      <c r="F839" s="2"/>
      <c r="G839" s="4"/>
      <c r="H839" s="4"/>
      <c r="I839" s="4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19"/>
      <c r="D840" s="219"/>
      <c r="E840" s="2"/>
      <c r="F840" s="2"/>
      <c r="G840" s="4"/>
      <c r="H840" s="4"/>
      <c r="I840" s="4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19"/>
      <c r="D841" s="219"/>
      <c r="E841" s="2"/>
      <c r="F841" s="2"/>
      <c r="G841" s="4"/>
      <c r="H841" s="4"/>
      <c r="I841" s="4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19"/>
      <c r="D842" s="219"/>
      <c r="E842" s="2"/>
      <c r="F842" s="2"/>
      <c r="G842" s="4"/>
      <c r="H842" s="4"/>
      <c r="I842" s="4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19"/>
      <c r="D843" s="219"/>
      <c r="E843" s="2"/>
      <c r="F843" s="2"/>
      <c r="G843" s="4"/>
      <c r="H843" s="4"/>
      <c r="I843" s="4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19"/>
      <c r="D844" s="219"/>
      <c r="E844" s="2"/>
      <c r="F844" s="2"/>
      <c r="G844" s="4"/>
      <c r="H844" s="4"/>
      <c r="I844" s="4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19"/>
      <c r="D845" s="219"/>
      <c r="E845" s="2"/>
      <c r="F845" s="2"/>
      <c r="G845" s="4"/>
      <c r="H845" s="4"/>
      <c r="I845" s="4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19"/>
      <c r="D846" s="219"/>
      <c r="E846" s="2"/>
      <c r="F846" s="2"/>
      <c r="G846" s="4"/>
      <c r="H846" s="4"/>
      <c r="I846" s="4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19"/>
      <c r="D847" s="219"/>
      <c r="E847" s="2"/>
      <c r="F847" s="2"/>
      <c r="G847" s="4"/>
      <c r="H847" s="4"/>
      <c r="I847" s="4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19"/>
      <c r="D848" s="219"/>
      <c r="E848" s="2"/>
      <c r="F848" s="2"/>
      <c r="G848" s="4"/>
      <c r="H848" s="4"/>
      <c r="I848" s="4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19"/>
      <c r="D849" s="219"/>
      <c r="E849" s="2"/>
      <c r="F849" s="2"/>
      <c r="G849" s="4"/>
      <c r="H849" s="4"/>
      <c r="I849" s="4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19"/>
      <c r="D850" s="219"/>
      <c r="E850" s="2"/>
      <c r="F850" s="2"/>
      <c r="G850" s="4"/>
      <c r="H850" s="4"/>
      <c r="I850" s="4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19"/>
      <c r="D851" s="219"/>
      <c r="E851" s="2"/>
      <c r="F851" s="2"/>
      <c r="G851" s="4"/>
      <c r="H851" s="4"/>
      <c r="I851" s="4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19"/>
      <c r="D852" s="219"/>
      <c r="E852" s="2"/>
      <c r="F852" s="2"/>
      <c r="G852" s="4"/>
      <c r="H852" s="4"/>
      <c r="I852" s="4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19"/>
      <c r="D853" s="219"/>
      <c r="E853" s="2"/>
      <c r="F853" s="2"/>
      <c r="G853" s="4"/>
      <c r="H853" s="4"/>
      <c r="I853" s="4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19"/>
      <c r="D854" s="219"/>
      <c r="E854" s="2"/>
      <c r="F854" s="2"/>
      <c r="G854" s="4"/>
      <c r="H854" s="4"/>
      <c r="I854" s="4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19"/>
      <c r="D855" s="219"/>
      <c r="E855" s="2"/>
      <c r="F855" s="2"/>
      <c r="G855" s="4"/>
      <c r="H855" s="4"/>
      <c r="I855" s="4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19"/>
      <c r="D856" s="219"/>
      <c r="E856" s="2"/>
      <c r="F856" s="2"/>
      <c r="G856" s="4"/>
      <c r="H856" s="4"/>
      <c r="I856" s="4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19"/>
      <c r="D857" s="219"/>
      <c r="E857" s="2"/>
      <c r="F857" s="2"/>
      <c r="G857" s="4"/>
      <c r="H857" s="4"/>
      <c r="I857" s="4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19"/>
      <c r="D858" s="219"/>
      <c r="E858" s="2"/>
      <c r="F858" s="2"/>
      <c r="G858" s="4"/>
      <c r="H858" s="4"/>
      <c r="I858" s="4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19"/>
      <c r="D859" s="219"/>
      <c r="E859" s="2"/>
      <c r="F859" s="2"/>
      <c r="G859" s="4"/>
      <c r="H859" s="4"/>
      <c r="I859" s="4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19"/>
      <c r="D860" s="219"/>
      <c r="E860" s="2"/>
      <c r="F860" s="2"/>
      <c r="G860" s="4"/>
      <c r="H860" s="4"/>
      <c r="I860" s="4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19"/>
      <c r="D861" s="219"/>
      <c r="E861" s="2"/>
      <c r="F861" s="2"/>
      <c r="G861" s="4"/>
      <c r="H861" s="4"/>
      <c r="I861" s="4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19"/>
      <c r="D862" s="219"/>
      <c r="E862" s="2"/>
      <c r="F862" s="2"/>
      <c r="G862" s="4"/>
      <c r="H862" s="4"/>
      <c r="I862" s="4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19"/>
      <c r="D863" s="219"/>
      <c r="E863" s="2"/>
      <c r="F863" s="2"/>
      <c r="G863" s="4"/>
      <c r="H863" s="4"/>
      <c r="I863" s="4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19"/>
      <c r="D864" s="219"/>
      <c r="E864" s="2"/>
      <c r="F864" s="2"/>
      <c r="G864" s="4"/>
      <c r="H864" s="4"/>
      <c r="I864" s="4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19"/>
      <c r="D865" s="219"/>
      <c r="E865" s="2"/>
      <c r="F865" s="2"/>
      <c r="G865" s="4"/>
      <c r="H865" s="4"/>
      <c r="I865" s="4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19"/>
      <c r="D866" s="219"/>
      <c r="E866" s="2"/>
      <c r="F866" s="2"/>
      <c r="G866" s="4"/>
      <c r="H866" s="4"/>
      <c r="I866" s="4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19"/>
      <c r="D867" s="219"/>
      <c r="E867" s="2"/>
      <c r="F867" s="2"/>
      <c r="G867" s="4"/>
      <c r="H867" s="4"/>
      <c r="I867" s="4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19"/>
      <c r="D868" s="219"/>
      <c r="E868" s="2"/>
      <c r="F868" s="2"/>
      <c r="G868" s="4"/>
      <c r="H868" s="4"/>
      <c r="I868" s="4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19"/>
      <c r="D869" s="219"/>
      <c r="E869" s="2"/>
      <c r="F869" s="2"/>
      <c r="G869" s="4"/>
      <c r="H869" s="4"/>
      <c r="I869" s="4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19"/>
      <c r="D870" s="219"/>
      <c r="E870" s="2"/>
      <c r="F870" s="2"/>
      <c r="G870" s="4"/>
      <c r="H870" s="4"/>
      <c r="I870" s="4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19"/>
      <c r="D871" s="219"/>
      <c r="E871" s="2"/>
      <c r="F871" s="2"/>
      <c r="G871" s="4"/>
      <c r="H871" s="4"/>
      <c r="I871" s="4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19"/>
      <c r="D872" s="219"/>
      <c r="E872" s="2"/>
      <c r="F872" s="2"/>
      <c r="G872" s="4"/>
      <c r="H872" s="4"/>
      <c r="I872" s="4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19"/>
      <c r="D873" s="219"/>
      <c r="E873" s="2"/>
      <c r="F873" s="2"/>
      <c r="G873" s="4"/>
      <c r="H873" s="4"/>
      <c r="I873" s="4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19"/>
      <c r="D874" s="219"/>
      <c r="E874" s="2"/>
      <c r="F874" s="2"/>
      <c r="G874" s="4"/>
      <c r="H874" s="4"/>
      <c r="I874" s="4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19"/>
      <c r="D875" s="219"/>
      <c r="E875" s="2"/>
      <c r="F875" s="2"/>
      <c r="G875" s="4"/>
      <c r="H875" s="4"/>
      <c r="I875" s="4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19"/>
      <c r="D876" s="219"/>
      <c r="E876" s="2"/>
      <c r="F876" s="2"/>
      <c r="G876" s="4"/>
      <c r="H876" s="4"/>
      <c r="I876" s="4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19"/>
      <c r="D877" s="219"/>
      <c r="E877" s="2"/>
      <c r="F877" s="2"/>
      <c r="G877" s="4"/>
      <c r="H877" s="4"/>
      <c r="I877" s="4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19"/>
      <c r="D878" s="219"/>
      <c r="E878" s="2"/>
      <c r="F878" s="2"/>
      <c r="G878" s="4"/>
      <c r="H878" s="4"/>
      <c r="I878" s="4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19"/>
      <c r="D879" s="219"/>
      <c r="E879" s="2"/>
      <c r="F879" s="2"/>
      <c r="G879" s="4"/>
      <c r="H879" s="4"/>
      <c r="I879" s="4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19"/>
      <c r="D880" s="219"/>
      <c r="E880" s="2"/>
      <c r="F880" s="2"/>
      <c r="G880" s="4"/>
      <c r="H880" s="4"/>
      <c r="I880" s="4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19"/>
      <c r="D881" s="219"/>
      <c r="E881" s="2"/>
      <c r="F881" s="2"/>
      <c r="G881" s="4"/>
      <c r="H881" s="4"/>
      <c r="I881" s="4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19"/>
      <c r="D882" s="219"/>
      <c r="E882" s="2"/>
      <c r="F882" s="2"/>
      <c r="G882" s="4"/>
      <c r="H882" s="4"/>
      <c r="I882" s="4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19"/>
      <c r="D883" s="219"/>
      <c r="E883" s="2"/>
      <c r="F883" s="2"/>
      <c r="G883" s="4"/>
      <c r="H883" s="4"/>
      <c r="I883" s="4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19"/>
      <c r="D884" s="219"/>
      <c r="E884" s="2"/>
      <c r="F884" s="2"/>
      <c r="G884" s="4"/>
      <c r="H884" s="4"/>
      <c r="I884" s="4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19"/>
      <c r="D885" s="219"/>
      <c r="E885" s="2"/>
      <c r="F885" s="2"/>
      <c r="G885" s="4"/>
      <c r="H885" s="4"/>
      <c r="I885" s="4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19"/>
      <c r="D886" s="219"/>
      <c r="E886" s="2"/>
      <c r="F886" s="2"/>
      <c r="G886" s="4"/>
      <c r="H886" s="4"/>
      <c r="I886" s="4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19"/>
      <c r="D887" s="219"/>
      <c r="E887" s="2"/>
      <c r="F887" s="2"/>
      <c r="G887" s="4"/>
      <c r="H887" s="4"/>
      <c r="I887" s="4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19"/>
      <c r="D888" s="219"/>
      <c r="E888" s="2"/>
      <c r="F888" s="2"/>
      <c r="G888" s="4"/>
      <c r="H888" s="4"/>
      <c r="I888" s="4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19"/>
      <c r="D889" s="219"/>
      <c r="E889" s="2"/>
      <c r="F889" s="2"/>
      <c r="G889" s="4"/>
      <c r="H889" s="4"/>
      <c r="I889" s="4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19"/>
      <c r="D890" s="219"/>
      <c r="E890" s="2"/>
      <c r="F890" s="2"/>
      <c r="G890" s="4"/>
      <c r="H890" s="4"/>
      <c r="I890" s="4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19"/>
      <c r="D891" s="219"/>
      <c r="E891" s="2"/>
      <c r="F891" s="2"/>
      <c r="G891" s="4"/>
      <c r="H891" s="4"/>
      <c r="I891" s="4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19"/>
      <c r="D892" s="219"/>
      <c r="E892" s="2"/>
      <c r="F892" s="2"/>
      <c r="G892" s="4"/>
      <c r="H892" s="4"/>
      <c r="I892" s="4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19"/>
      <c r="D893" s="219"/>
      <c r="E893" s="2"/>
      <c r="F893" s="2"/>
      <c r="G893" s="4"/>
      <c r="H893" s="4"/>
      <c r="I893" s="4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19"/>
      <c r="D894" s="219"/>
      <c r="E894" s="2"/>
      <c r="F894" s="2"/>
      <c r="G894" s="4"/>
      <c r="H894" s="4"/>
      <c r="I894" s="4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19"/>
      <c r="D895" s="219"/>
      <c r="E895" s="2"/>
      <c r="F895" s="2"/>
      <c r="G895" s="4"/>
      <c r="H895" s="4"/>
      <c r="I895" s="4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19"/>
      <c r="D896" s="219"/>
      <c r="E896" s="2"/>
      <c r="F896" s="2"/>
      <c r="G896" s="4"/>
      <c r="H896" s="4"/>
      <c r="I896" s="4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19"/>
      <c r="D897" s="219"/>
      <c r="E897" s="2"/>
      <c r="F897" s="2"/>
      <c r="G897" s="4"/>
      <c r="H897" s="4"/>
      <c r="I897" s="4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19"/>
      <c r="D898" s="219"/>
      <c r="E898" s="2"/>
      <c r="F898" s="2"/>
      <c r="G898" s="4"/>
      <c r="H898" s="4"/>
      <c r="I898" s="4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19"/>
      <c r="D899" s="219"/>
      <c r="E899" s="2"/>
      <c r="F899" s="2"/>
      <c r="G899" s="4"/>
      <c r="H899" s="4"/>
      <c r="I899" s="4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19"/>
      <c r="D900" s="219"/>
      <c r="E900" s="2"/>
      <c r="F900" s="2"/>
      <c r="G900" s="4"/>
      <c r="H900" s="4"/>
      <c r="I900" s="4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19"/>
      <c r="D901" s="219"/>
      <c r="E901" s="2"/>
      <c r="F901" s="2"/>
      <c r="G901" s="4"/>
      <c r="H901" s="4"/>
      <c r="I901" s="4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19"/>
      <c r="D902" s="219"/>
      <c r="E902" s="2"/>
      <c r="F902" s="2"/>
      <c r="G902" s="4"/>
      <c r="H902" s="4"/>
      <c r="I902" s="4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19"/>
      <c r="D903" s="219"/>
      <c r="E903" s="2"/>
      <c r="F903" s="2"/>
      <c r="G903" s="4"/>
      <c r="H903" s="4"/>
      <c r="I903" s="4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19"/>
      <c r="D904" s="219"/>
      <c r="E904" s="2"/>
      <c r="F904" s="2"/>
      <c r="G904" s="4"/>
      <c r="H904" s="4"/>
      <c r="I904" s="4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19"/>
      <c r="D905" s="219"/>
      <c r="E905" s="2"/>
      <c r="F905" s="2"/>
      <c r="G905" s="4"/>
      <c r="H905" s="4"/>
      <c r="I905" s="4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19"/>
      <c r="D906" s="219"/>
      <c r="E906" s="2"/>
      <c r="F906" s="2"/>
      <c r="G906" s="4"/>
      <c r="H906" s="4"/>
      <c r="I906" s="4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19"/>
      <c r="D907" s="219"/>
      <c r="E907" s="2"/>
      <c r="F907" s="2"/>
      <c r="G907" s="4"/>
      <c r="H907" s="4"/>
      <c r="I907" s="4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19"/>
      <c r="D908" s="219"/>
      <c r="E908" s="2"/>
      <c r="F908" s="2"/>
      <c r="G908" s="4"/>
      <c r="H908" s="4"/>
      <c r="I908" s="4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19"/>
      <c r="D909" s="219"/>
      <c r="E909" s="2"/>
      <c r="F909" s="2"/>
      <c r="G909" s="4"/>
      <c r="H909" s="4"/>
      <c r="I909" s="4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19"/>
      <c r="D910" s="219"/>
      <c r="E910" s="2"/>
      <c r="F910" s="2"/>
      <c r="G910" s="4"/>
      <c r="H910" s="4"/>
      <c r="I910" s="4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19"/>
      <c r="D911" s="219"/>
      <c r="E911" s="2"/>
      <c r="F911" s="2"/>
      <c r="G911" s="4"/>
      <c r="H911" s="4"/>
      <c r="I911" s="4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19"/>
      <c r="D912" s="219"/>
      <c r="E912" s="2"/>
      <c r="F912" s="2"/>
      <c r="G912" s="4"/>
      <c r="H912" s="4"/>
      <c r="I912" s="4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19"/>
      <c r="D913" s="219"/>
      <c r="E913" s="2"/>
      <c r="F913" s="2"/>
      <c r="G913" s="4"/>
      <c r="H913" s="4"/>
      <c r="I913" s="4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19"/>
      <c r="D914" s="219"/>
      <c r="E914" s="2"/>
      <c r="F914" s="2"/>
      <c r="G914" s="4"/>
      <c r="H914" s="4"/>
      <c r="I914" s="4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19"/>
      <c r="D915" s="219"/>
      <c r="E915" s="2"/>
      <c r="F915" s="2"/>
      <c r="G915" s="4"/>
      <c r="H915" s="4"/>
      <c r="I915" s="4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19"/>
      <c r="D916" s="219"/>
      <c r="E916" s="2"/>
      <c r="F916" s="2"/>
      <c r="G916" s="4"/>
      <c r="H916" s="4"/>
      <c r="I916" s="4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19"/>
      <c r="D917" s="219"/>
      <c r="E917" s="2"/>
      <c r="F917" s="2"/>
      <c r="G917" s="4"/>
      <c r="H917" s="4"/>
      <c r="I917" s="4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19"/>
      <c r="D918" s="219"/>
      <c r="E918" s="2"/>
      <c r="F918" s="2"/>
      <c r="G918" s="4"/>
      <c r="H918" s="4"/>
      <c r="I918" s="4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19"/>
      <c r="D919" s="219"/>
      <c r="E919" s="2"/>
      <c r="F919" s="2"/>
      <c r="G919" s="4"/>
      <c r="H919" s="4"/>
      <c r="I919" s="4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19"/>
      <c r="D920" s="219"/>
      <c r="E920" s="2"/>
      <c r="F920" s="2"/>
      <c r="G920" s="4"/>
      <c r="H920" s="4"/>
      <c r="I920" s="4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19"/>
      <c r="D921" s="219"/>
      <c r="E921" s="2"/>
      <c r="F921" s="2"/>
      <c r="G921" s="4"/>
      <c r="H921" s="4"/>
      <c r="I921" s="4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19"/>
      <c r="D922" s="219"/>
      <c r="E922" s="2"/>
      <c r="F922" s="2"/>
      <c r="G922" s="4"/>
      <c r="H922" s="4"/>
      <c r="I922" s="4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19"/>
      <c r="D923" s="219"/>
      <c r="E923" s="2"/>
      <c r="F923" s="2"/>
      <c r="G923" s="4"/>
      <c r="H923" s="4"/>
      <c r="I923" s="4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19"/>
      <c r="D924" s="219"/>
      <c r="E924" s="2"/>
      <c r="F924" s="2"/>
      <c r="G924" s="4"/>
      <c r="H924" s="4"/>
      <c r="I924" s="4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19"/>
      <c r="D925" s="219"/>
      <c r="E925" s="2"/>
      <c r="F925" s="2"/>
      <c r="G925" s="4"/>
      <c r="H925" s="4"/>
      <c r="I925" s="4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19"/>
      <c r="D926" s="219"/>
      <c r="E926" s="2"/>
      <c r="F926" s="2"/>
      <c r="G926" s="4"/>
      <c r="H926" s="4"/>
      <c r="I926" s="4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19"/>
      <c r="D927" s="219"/>
      <c r="E927" s="2"/>
      <c r="F927" s="2"/>
      <c r="G927" s="4"/>
      <c r="H927" s="4"/>
      <c r="I927" s="4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19"/>
      <c r="D928" s="219"/>
      <c r="E928" s="2"/>
      <c r="F928" s="2"/>
      <c r="G928" s="4"/>
      <c r="H928" s="4"/>
      <c r="I928" s="4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19"/>
      <c r="D929" s="219"/>
      <c r="E929" s="2"/>
      <c r="F929" s="2"/>
      <c r="G929" s="4"/>
      <c r="H929" s="4"/>
      <c r="I929" s="4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19"/>
      <c r="D930" s="219"/>
      <c r="E930" s="2"/>
      <c r="F930" s="2"/>
      <c r="G930" s="4"/>
      <c r="H930" s="4"/>
      <c r="I930" s="4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19"/>
      <c r="D931" s="219"/>
      <c r="E931" s="2"/>
      <c r="F931" s="2"/>
      <c r="G931" s="4"/>
      <c r="H931" s="4"/>
      <c r="I931" s="4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19"/>
      <c r="D932" s="219"/>
      <c r="E932" s="2"/>
      <c r="F932" s="2"/>
      <c r="G932" s="4"/>
      <c r="H932" s="4"/>
      <c r="I932" s="4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19"/>
      <c r="D933" s="219"/>
      <c r="E933" s="2"/>
      <c r="F933" s="2"/>
      <c r="G933" s="4"/>
      <c r="H933" s="4"/>
      <c r="I933" s="4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19"/>
      <c r="D934" s="219"/>
      <c r="E934" s="2"/>
      <c r="F934" s="2"/>
      <c r="G934" s="4"/>
      <c r="H934" s="4"/>
      <c r="I934" s="4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19"/>
      <c r="D935" s="219"/>
      <c r="E935" s="2"/>
      <c r="F935" s="2"/>
      <c r="G935" s="4"/>
      <c r="H935" s="4"/>
      <c r="I935" s="4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19"/>
      <c r="D936" s="219"/>
      <c r="E936" s="2"/>
      <c r="F936" s="2"/>
      <c r="G936" s="4"/>
      <c r="H936" s="4"/>
      <c r="I936" s="4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19"/>
      <c r="D937" s="219"/>
      <c r="E937" s="2"/>
      <c r="F937" s="2"/>
      <c r="G937" s="4"/>
      <c r="H937" s="4"/>
      <c r="I937" s="4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19"/>
      <c r="D938" s="219"/>
      <c r="E938" s="2"/>
      <c r="F938" s="2"/>
      <c r="G938" s="4"/>
      <c r="H938" s="4"/>
      <c r="I938" s="4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19"/>
      <c r="D939" s="219"/>
      <c r="E939" s="2"/>
      <c r="F939" s="2"/>
      <c r="G939" s="4"/>
      <c r="H939" s="4"/>
      <c r="I939" s="4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19"/>
      <c r="D940" s="219"/>
      <c r="E940" s="2"/>
      <c r="F940" s="2"/>
      <c r="G940" s="4"/>
      <c r="H940" s="4"/>
      <c r="I940" s="4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19"/>
      <c r="D941" s="219"/>
      <c r="E941" s="2"/>
      <c r="F941" s="2"/>
      <c r="G941" s="4"/>
      <c r="H941" s="4"/>
      <c r="I941" s="4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19"/>
      <c r="D942" s="219"/>
      <c r="E942" s="2"/>
      <c r="F942" s="2"/>
      <c r="G942" s="4"/>
      <c r="H942" s="4"/>
      <c r="I942" s="4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19"/>
      <c r="D943" s="219"/>
      <c r="E943" s="2"/>
      <c r="F943" s="2"/>
      <c r="G943" s="4"/>
      <c r="H943" s="4"/>
      <c r="I943" s="4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19"/>
      <c r="D944" s="219"/>
      <c r="E944" s="2"/>
      <c r="F944" s="2"/>
      <c r="G944" s="4"/>
      <c r="H944" s="4"/>
      <c r="I944" s="4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19"/>
      <c r="D945" s="219"/>
      <c r="E945" s="2"/>
      <c r="F945" s="2"/>
      <c r="G945" s="4"/>
      <c r="H945" s="4"/>
      <c r="I945" s="4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19"/>
      <c r="D946" s="219"/>
      <c r="E946" s="2"/>
      <c r="F946" s="2"/>
      <c r="G946" s="4"/>
      <c r="H946" s="4"/>
      <c r="I946" s="4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19"/>
      <c r="D947" s="219"/>
      <c r="E947" s="2"/>
      <c r="F947" s="2"/>
      <c r="G947" s="4"/>
      <c r="H947" s="4"/>
      <c r="I947" s="4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19"/>
      <c r="D948" s="219"/>
      <c r="E948" s="2"/>
      <c r="F948" s="2"/>
      <c r="G948" s="4"/>
      <c r="H948" s="4"/>
      <c r="I948" s="4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19"/>
      <c r="D949" s="219"/>
      <c r="E949" s="2"/>
      <c r="F949" s="2"/>
      <c r="G949" s="4"/>
      <c r="H949" s="4"/>
      <c r="I949" s="4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19"/>
      <c r="D950" s="219"/>
      <c r="E950" s="2"/>
      <c r="F950" s="2"/>
      <c r="G950" s="4"/>
      <c r="H950" s="4"/>
      <c r="I950" s="4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19"/>
      <c r="D951" s="219"/>
      <c r="E951" s="2"/>
      <c r="F951" s="2"/>
      <c r="G951" s="4"/>
      <c r="H951" s="4"/>
      <c r="I951" s="4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19"/>
      <c r="D952" s="219"/>
      <c r="E952" s="2"/>
      <c r="F952" s="2"/>
      <c r="G952" s="4"/>
      <c r="H952" s="4"/>
      <c r="I952" s="4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19"/>
      <c r="D953" s="219"/>
      <c r="E953" s="2"/>
      <c r="F953" s="2"/>
      <c r="G953" s="4"/>
      <c r="H953" s="4"/>
      <c r="I953" s="4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19"/>
      <c r="D954" s="219"/>
      <c r="E954" s="2"/>
      <c r="F954" s="2"/>
      <c r="G954" s="4"/>
      <c r="H954" s="4"/>
      <c r="I954" s="4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19"/>
      <c r="D955" s="219"/>
      <c r="E955" s="2"/>
      <c r="F955" s="2"/>
      <c r="G955" s="4"/>
      <c r="H955" s="4"/>
      <c r="I955" s="4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19"/>
      <c r="D956" s="219"/>
      <c r="E956" s="2"/>
      <c r="F956" s="2"/>
      <c r="G956" s="4"/>
      <c r="H956" s="4"/>
      <c r="I956" s="4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19"/>
      <c r="D957" s="219"/>
      <c r="E957" s="2"/>
      <c r="F957" s="2"/>
      <c r="G957" s="4"/>
      <c r="H957" s="4"/>
      <c r="I957" s="4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19"/>
      <c r="D958" s="219"/>
      <c r="E958" s="2"/>
      <c r="F958" s="2"/>
      <c r="G958" s="4"/>
      <c r="H958" s="4"/>
      <c r="I958" s="4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19"/>
      <c r="D959" s="219"/>
      <c r="E959" s="2"/>
      <c r="F959" s="2"/>
      <c r="G959" s="4"/>
      <c r="H959" s="4"/>
      <c r="I959" s="4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19"/>
      <c r="D960" s="219"/>
      <c r="E960" s="2"/>
      <c r="F960" s="2"/>
      <c r="G960" s="4"/>
      <c r="H960" s="4"/>
      <c r="I960" s="4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19"/>
      <c r="D961" s="219"/>
      <c r="E961" s="2"/>
      <c r="F961" s="2"/>
      <c r="G961" s="4"/>
      <c r="H961" s="4"/>
      <c r="I961" s="4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19"/>
      <c r="D962" s="219"/>
      <c r="E962" s="2"/>
      <c r="F962" s="2"/>
      <c r="G962" s="4"/>
      <c r="H962" s="4"/>
      <c r="I962" s="4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19"/>
      <c r="D963" s="219"/>
      <c r="E963" s="2"/>
      <c r="F963" s="2"/>
      <c r="G963" s="4"/>
      <c r="H963" s="4"/>
      <c r="I963" s="4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19"/>
      <c r="D964" s="219"/>
      <c r="E964" s="2"/>
      <c r="F964" s="2"/>
      <c r="G964" s="4"/>
      <c r="H964" s="4"/>
      <c r="I964" s="4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19"/>
      <c r="D965" s="219"/>
      <c r="E965" s="2"/>
      <c r="F965" s="2"/>
      <c r="G965" s="4"/>
      <c r="H965" s="4"/>
      <c r="I965" s="4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19"/>
      <c r="D966" s="219"/>
      <c r="E966" s="2"/>
      <c r="F966" s="2"/>
      <c r="G966" s="4"/>
      <c r="H966" s="4"/>
      <c r="I966" s="4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19"/>
      <c r="D967" s="219"/>
      <c r="E967" s="2"/>
      <c r="F967" s="2"/>
      <c r="G967" s="4"/>
      <c r="H967" s="4"/>
      <c r="I967" s="4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19"/>
      <c r="D968" s="219"/>
      <c r="E968" s="2"/>
      <c r="F968" s="2"/>
      <c r="G968" s="4"/>
      <c r="H968" s="4"/>
      <c r="I968" s="4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19"/>
      <c r="D969" s="219"/>
      <c r="E969" s="2"/>
      <c r="F969" s="2"/>
      <c r="G969" s="4"/>
      <c r="H969" s="4"/>
      <c r="I969" s="4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19"/>
      <c r="D970" s="219"/>
      <c r="E970" s="2"/>
      <c r="F970" s="2"/>
      <c r="G970" s="4"/>
      <c r="H970" s="4"/>
      <c r="I970" s="4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19"/>
      <c r="D971" s="219"/>
      <c r="E971" s="2"/>
      <c r="F971" s="2"/>
      <c r="G971" s="4"/>
      <c r="H971" s="4"/>
      <c r="I971" s="4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19"/>
      <c r="D972" s="219"/>
      <c r="E972" s="2"/>
      <c r="F972" s="2"/>
      <c r="G972" s="4"/>
      <c r="H972" s="4"/>
      <c r="I972" s="4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19"/>
      <c r="D973" s="219"/>
      <c r="E973" s="2"/>
      <c r="F973" s="2"/>
      <c r="G973" s="4"/>
      <c r="H973" s="4"/>
      <c r="I973" s="4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19"/>
      <c r="D974" s="219"/>
      <c r="E974" s="2"/>
      <c r="F974" s="2"/>
      <c r="G974" s="4"/>
      <c r="H974" s="4"/>
      <c r="I974" s="4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19"/>
      <c r="D975" s="219"/>
      <c r="E975" s="2"/>
      <c r="F975" s="2"/>
      <c r="G975" s="4"/>
      <c r="H975" s="4"/>
      <c r="I975" s="4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19"/>
      <c r="D976" s="219"/>
      <c r="E976" s="2"/>
      <c r="F976" s="2"/>
      <c r="G976" s="4"/>
      <c r="H976" s="4"/>
      <c r="I976" s="4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19"/>
      <c r="D977" s="219"/>
      <c r="E977" s="2"/>
      <c r="F977" s="2"/>
      <c r="G977" s="4"/>
      <c r="H977" s="4"/>
      <c r="I977" s="4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19"/>
      <c r="D978" s="219"/>
      <c r="E978" s="2"/>
      <c r="F978" s="2"/>
      <c r="G978" s="4"/>
      <c r="H978" s="4"/>
      <c r="I978" s="4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19"/>
      <c r="D979" s="219"/>
      <c r="E979" s="2"/>
      <c r="F979" s="2"/>
      <c r="G979" s="4"/>
      <c r="H979" s="4"/>
      <c r="I979" s="4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19"/>
      <c r="D980" s="219"/>
      <c r="E980" s="2"/>
      <c r="F980" s="2"/>
      <c r="G980" s="4"/>
      <c r="H980" s="4"/>
      <c r="I980" s="4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19"/>
      <c r="D981" s="219"/>
      <c r="E981" s="2"/>
      <c r="F981" s="2"/>
      <c r="G981" s="4"/>
      <c r="H981" s="4"/>
      <c r="I981" s="4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19"/>
      <c r="D982" s="219"/>
      <c r="E982" s="2"/>
      <c r="F982" s="2"/>
      <c r="G982" s="4"/>
      <c r="H982" s="4"/>
      <c r="I982" s="4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19"/>
      <c r="D983" s="219"/>
      <c r="E983" s="2"/>
      <c r="F983" s="2"/>
      <c r="G983" s="4"/>
      <c r="H983" s="4"/>
      <c r="I983" s="4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19"/>
      <c r="D984" s="219"/>
      <c r="E984" s="2"/>
      <c r="F984" s="2"/>
      <c r="G984" s="4"/>
      <c r="H984" s="4"/>
      <c r="I984" s="4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19"/>
      <c r="D985" s="219"/>
      <c r="E985" s="2"/>
      <c r="F985" s="2"/>
      <c r="G985" s="4"/>
      <c r="H985" s="4"/>
      <c r="I985" s="4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19"/>
      <c r="D986" s="219"/>
      <c r="E986" s="2"/>
      <c r="F986" s="2"/>
      <c r="G986" s="4"/>
      <c r="H986" s="4"/>
      <c r="I986" s="4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19"/>
      <c r="D987" s="219"/>
      <c r="E987" s="2"/>
      <c r="F987" s="2"/>
      <c r="G987" s="4"/>
      <c r="H987" s="4"/>
      <c r="I987" s="4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19"/>
      <c r="D988" s="219"/>
      <c r="E988" s="2"/>
      <c r="F988" s="2"/>
      <c r="G988" s="4"/>
      <c r="H988" s="4"/>
      <c r="I988" s="4"/>
      <c r="J988" s="2"/>
      <c r="K988" s="7"/>
      <c r="L988" s="2"/>
      <c r="M988" s="2"/>
      <c r="N988" s="2"/>
      <c r="O988" s="2"/>
      <c r="P988" s="2"/>
      <c r="Q988" s="2"/>
      <c r="R988" s="2"/>
      <c r="S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19"/>
      <c r="D989" s="219"/>
      <c r="E989" s="2"/>
      <c r="F989" s="2"/>
      <c r="G989" s="4"/>
      <c r="H989" s="4"/>
      <c r="I989" s="4"/>
      <c r="J989" s="2"/>
      <c r="K989" s="7"/>
      <c r="L989" s="2"/>
      <c r="M989" s="2"/>
      <c r="N989" s="2"/>
      <c r="O989" s="2"/>
      <c r="P989" s="2"/>
      <c r="Q989" s="2"/>
      <c r="R989" s="2"/>
      <c r="S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19"/>
      <c r="D990" s="219"/>
      <c r="E990" s="2"/>
      <c r="F990" s="2"/>
      <c r="G990" s="4"/>
      <c r="H990" s="4"/>
      <c r="I990" s="4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19"/>
      <c r="D991" s="219"/>
      <c r="E991" s="2"/>
      <c r="F991" s="2"/>
      <c r="G991" s="4"/>
      <c r="H991" s="4"/>
      <c r="I991" s="4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19"/>
      <c r="D992" s="219"/>
      <c r="E992" s="2"/>
      <c r="F992" s="2"/>
      <c r="G992" s="4"/>
      <c r="H992" s="4"/>
      <c r="I992" s="4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19"/>
      <c r="D993" s="219"/>
      <c r="E993" s="2"/>
      <c r="F993" s="2"/>
      <c r="G993" s="4"/>
      <c r="H993" s="4"/>
      <c r="I993" s="4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19"/>
      <c r="D994" s="219"/>
      <c r="E994" s="2"/>
      <c r="F994" s="2"/>
      <c r="G994" s="4"/>
      <c r="H994" s="4"/>
      <c r="I994" s="4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19"/>
      <c r="D995" s="219"/>
      <c r="E995" s="2"/>
      <c r="F995" s="2"/>
      <c r="G995" s="4"/>
      <c r="H995" s="4"/>
      <c r="I995" s="4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19"/>
      <c r="D996" s="219"/>
      <c r="E996" s="2"/>
      <c r="F996" s="2"/>
      <c r="G996" s="4"/>
      <c r="H996" s="4"/>
      <c r="I996" s="4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19"/>
      <c r="D997" s="219"/>
      <c r="E997" s="2"/>
      <c r="F997" s="2"/>
      <c r="G997" s="4"/>
      <c r="H997" s="4"/>
      <c r="I997" s="4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19"/>
      <c r="D998" s="219"/>
      <c r="E998" s="2"/>
      <c r="F998" s="2"/>
      <c r="G998" s="220"/>
      <c r="H998" s="220"/>
      <c r="I998" s="4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19"/>
      <c r="D999" s="219"/>
      <c r="E999" s="2"/>
      <c r="F999" s="2"/>
      <c r="G999" s="220"/>
      <c r="H999" s="220"/>
      <c r="I999" s="220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Y999" s="7"/>
      <c r="Z999" s="7"/>
      <c r="AA999" s="7"/>
      <c r="AB999" s="7"/>
    </row>
    <row r="1000">
      <c r="G1000" s="220"/>
      <c r="H1000" s="220"/>
      <c r="I1000" s="220"/>
      <c r="L1000" s="220"/>
      <c r="M1000" s="220"/>
      <c r="N1000" s="220"/>
      <c r="O1000" s="220"/>
      <c r="P1000" s="220"/>
      <c r="Q1000" s="220"/>
      <c r="R1000" s="220"/>
    </row>
  </sheetData>
  <mergeCells count="6">
    <mergeCell ref="A2:J2"/>
    <mergeCell ref="A3:J3"/>
    <mergeCell ref="K3:R3"/>
    <mergeCell ref="T20:U20"/>
    <mergeCell ref="L94:N94"/>
    <mergeCell ref="O94:P94"/>
  </mergeCells>
  <dataValidations>
    <dataValidation type="list" allowBlank="1" showErrorMessage="1" sqref="F7:F91">
      <formula1>"White board,Cartoon ,3D ,3D personalizado,3D Premium,VSL,Logo,Post,Influencer Nayara,3D Estatico ,3D Realista,Edição audio,Pov,Flow,Dia dos Pais 3D,Dia dos Pais Influencer,Mascote,locução,Influencer  JOÃO,Gerenciamento"</formula1>
    </dataValidation>
    <dataValidation type="list" allowBlank="1" showErrorMessage="1" sqref="J7:J43 J45:J91">
      <formula1>"Mel,Flavia,Fernanda,Carla"</formula1>
    </dataValidation>
    <dataValidation type="list" allowBlank="1" showErrorMessage="1" sqref="B7:B91">
      <formula1>"Pix,Cartão,Pacote ,Pago "</formula1>
    </dataValidation>
    <dataValidation type="list" allowBlank="1" showErrorMessage="1" sqref="A7:A91">
      <formula1>"Nobre,INFLUENZI"</formula1>
    </dataValidation>
    <dataValidation type="list" allowBlank="1" showErrorMessage="1" sqref="E7:E91 E208:F999">
      <formula1>"Vinicius,Kaua,Caio,Julia,Jhonatas,Diogo,Caio Ferreira,Pamelah,Caio Alves,Camila,Wiliam ,Gabriel ,Fernanda,Kaua Pessoni,Gabriel Batista,Gustavo Pereira"</formula1>
    </dataValidation>
    <dataValidation type="list" allowBlank="1" showErrorMessage="1" sqref="J44">
      <formula1>"Mel,Flavia,Fernanda,Carla,Miriã"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5.38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 t="s">
        <v>35</v>
      </c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221"/>
      <c r="I4" s="5"/>
      <c r="J4" s="4"/>
      <c r="K4" s="5"/>
      <c r="L4" s="4"/>
      <c r="M4" s="4"/>
      <c r="N4" s="4"/>
      <c r="O4" s="4"/>
      <c r="P4" s="18"/>
      <c r="Q4" s="4"/>
      <c r="R4" s="4"/>
      <c r="S4" s="19"/>
      <c r="T4" s="20"/>
      <c r="U4" s="21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2"/>
      <c r="F5" s="23"/>
      <c r="G5" s="24"/>
      <c r="H5" s="222"/>
      <c r="I5" s="223"/>
      <c r="J5" s="26"/>
      <c r="K5" s="27"/>
      <c r="L5" s="26"/>
      <c r="M5" s="26"/>
      <c r="N5" s="26"/>
      <c r="O5" s="26"/>
      <c r="P5" s="26"/>
      <c r="Q5" s="26"/>
      <c r="R5" s="23"/>
      <c r="S5" s="28"/>
      <c r="T5" s="7"/>
      <c r="U5" s="7"/>
      <c r="V5" s="7"/>
      <c r="W5" s="7"/>
      <c r="X5" s="7"/>
      <c r="Y5" s="7"/>
      <c r="Z5" s="7"/>
      <c r="AA5" s="7"/>
      <c r="AB5" s="7"/>
    </row>
    <row r="6">
      <c r="A6" s="29" t="s">
        <v>2</v>
      </c>
      <c r="B6" s="29" t="s">
        <v>36</v>
      </c>
      <c r="C6" s="30" t="s">
        <v>0</v>
      </c>
      <c r="D6" s="31" t="s">
        <v>37</v>
      </c>
      <c r="E6" s="32" t="s">
        <v>1</v>
      </c>
      <c r="F6" s="29" t="s">
        <v>38</v>
      </c>
      <c r="G6" s="32" t="s">
        <v>2</v>
      </c>
      <c r="H6" s="32" t="s">
        <v>3</v>
      </c>
      <c r="I6" s="29" t="s">
        <v>4</v>
      </c>
      <c r="J6" s="29" t="s">
        <v>5</v>
      </c>
      <c r="K6" s="33" t="s">
        <v>6</v>
      </c>
      <c r="L6" s="34" t="s">
        <v>7</v>
      </c>
      <c r="M6" s="35" t="s">
        <v>8</v>
      </c>
      <c r="N6" s="36" t="s">
        <v>9</v>
      </c>
      <c r="O6" s="37" t="s">
        <v>10</v>
      </c>
      <c r="P6" s="38" t="s">
        <v>11</v>
      </c>
      <c r="Q6" s="39" t="s">
        <v>12</v>
      </c>
      <c r="R6" s="40" t="s">
        <v>13</v>
      </c>
      <c r="S6" s="34" t="s">
        <v>14</v>
      </c>
      <c r="T6" s="7"/>
      <c r="U6" s="7"/>
      <c r="V6" s="41"/>
      <c r="Y6" s="7"/>
      <c r="Z6" s="7"/>
      <c r="AA6" s="7"/>
      <c r="AB6" s="7"/>
    </row>
    <row r="7">
      <c r="A7" s="42" t="s">
        <v>39</v>
      </c>
      <c r="B7" s="42" t="s">
        <v>40</v>
      </c>
      <c r="C7" s="43"/>
      <c r="D7" s="44" t="s">
        <v>1362</v>
      </c>
      <c r="E7" s="45" t="s">
        <v>29</v>
      </c>
      <c r="F7" s="42" t="s">
        <v>49</v>
      </c>
      <c r="G7" s="224" t="s">
        <v>1363</v>
      </c>
      <c r="H7" s="225" t="s">
        <v>347</v>
      </c>
      <c r="I7" s="48" t="s">
        <v>1364</v>
      </c>
      <c r="J7" s="42" t="s">
        <v>46</v>
      </c>
      <c r="K7" s="49"/>
      <c r="L7" s="50"/>
      <c r="M7" s="35">
        <v>350.0</v>
      </c>
      <c r="N7" s="36"/>
      <c r="O7" s="51"/>
      <c r="P7" s="52"/>
      <c r="Q7" s="53"/>
      <c r="R7" s="54"/>
      <c r="S7" s="55">
        <v>50.0</v>
      </c>
      <c r="T7" s="56" t="s">
        <v>6</v>
      </c>
      <c r="U7" s="57">
        <f>SUM(K7:K94)</f>
        <v>1994</v>
      </c>
      <c r="V7" s="7"/>
      <c r="Y7" s="7"/>
      <c r="Z7" s="7"/>
      <c r="AA7" s="7"/>
      <c r="AB7" s="7"/>
    </row>
    <row r="8">
      <c r="A8" s="42" t="s">
        <v>39</v>
      </c>
      <c r="B8" s="42" t="s">
        <v>40</v>
      </c>
      <c r="C8" s="43"/>
      <c r="D8" s="44" t="s">
        <v>1365</v>
      </c>
      <c r="E8" s="45" t="s">
        <v>165</v>
      </c>
      <c r="F8" s="42" t="s">
        <v>49</v>
      </c>
      <c r="G8" s="224" t="s">
        <v>1366</v>
      </c>
      <c r="H8" s="226" t="s">
        <v>1367</v>
      </c>
      <c r="I8" s="227" t="s">
        <v>1368</v>
      </c>
      <c r="J8" s="42" t="s">
        <v>30</v>
      </c>
      <c r="K8" s="60"/>
      <c r="L8" s="50"/>
      <c r="M8" s="61">
        <v>350.0</v>
      </c>
      <c r="N8" s="62"/>
      <c r="O8" s="51"/>
      <c r="P8" s="52"/>
      <c r="Q8" s="53"/>
      <c r="R8" s="63"/>
      <c r="S8" s="55">
        <v>50.0</v>
      </c>
      <c r="T8" s="56" t="s">
        <v>7</v>
      </c>
      <c r="U8" s="57">
        <f>SUM(L99)</f>
        <v>3244</v>
      </c>
      <c r="V8" s="7"/>
      <c r="Y8" s="7"/>
      <c r="Z8" s="7"/>
      <c r="AA8" s="7"/>
      <c r="AB8" s="7"/>
    </row>
    <row r="9">
      <c r="A9" s="42" t="s">
        <v>39</v>
      </c>
      <c r="B9" s="42" t="s">
        <v>40</v>
      </c>
      <c r="C9" s="64"/>
      <c r="D9" s="76"/>
      <c r="E9" s="103"/>
      <c r="F9" s="42"/>
      <c r="G9" s="224" t="s">
        <v>1369</v>
      </c>
      <c r="H9" s="226"/>
      <c r="I9" s="65" t="s">
        <v>293</v>
      </c>
      <c r="J9" s="42"/>
      <c r="K9" s="60"/>
      <c r="L9" s="50"/>
      <c r="M9" s="61"/>
      <c r="N9" s="62"/>
      <c r="O9" s="51"/>
      <c r="P9" s="52"/>
      <c r="Q9" s="53"/>
      <c r="R9" s="63">
        <v>70.0</v>
      </c>
      <c r="S9" s="324">
        <v>70.0</v>
      </c>
      <c r="T9" s="56" t="s">
        <v>8</v>
      </c>
      <c r="U9" s="57">
        <f>SUM(M100)</f>
        <v>3150</v>
      </c>
      <c r="V9" s="7"/>
      <c r="Y9" s="7"/>
      <c r="Z9" s="7"/>
      <c r="AA9" s="7"/>
      <c r="AB9" s="7"/>
    </row>
    <row r="10" ht="16.5" customHeight="1">
      <c r="A10" s="42" t="s">
        <v>39</v>
      </c>
      <c r="B10" s="42" t="s">
        <v>40</v>
      </c>
      <c r="C10" s="66"/>
      <c r="D10" s="67" t="s">
        <v>1370</v>
      </c>
      <c r="E10" s="45" t="s">
        <v>80</v>
      </c>
      <c r="F10" s="42" t="s">
        <v>49</v>
      </c>
      <c r="G10" s="224" t="s">
        <v>1371</v>
      </c>
      <c r="H10" s="225" t="s">
        <v>1371</v>
      </c>
      <c r="I10" s="48" t="s">
        <v>1372</v>
      </c>
      <c r="J10" s="42" t="s">
        <v>29</v>
      </c>
      <c r="K10" s="49"/>
      <c r="L10" s="50">
        <v>350.0</v>
      </c>
      <c r="M10" s="35"/>
      <c r="N10" s="36"/>
      <c r="O10" s="51"/>
      <c r="P10" s="69"/>
      <c r="Q10" s="70"/>
      <c r="R10" s="54"/>
      <c r="S10" s="55">
        <v>50.0</v>
      </c>
      <c r="T10" s="71" t="s">
        <v>9</v>
      </c>
      <c r="U10" s="57">
        <f>SUM(N101)</f>
        <v>1947</v>
      </c>
      <c r="V10" s="7"/>
      <c r="W10" s="7"/>
      <c r="X10" s="7"/>
      <c r="Y10" s="7"/>
      <c r="Z10" s="7"/>
      <c r="AA10" s="7"/>
      <c r="AB10" s="7"/>
    </row>
    <row r="11">
      <c r="A11" s="42" t="s">
        <v>39</v>
      </c>
      <c r="B11" s="42" t="s">
        <v>40</v>
      </c>
      <c r="C11" s="43"/>
      <c r="D11" s="76"/>
      <c r="E11" s="45" t="s">
        <v>58</v>
      </c>
      <c r="F11" s="42" t="s">
        <v>49</v>
      </c>
      <c r="G11" s="224" t="s">
        <v>1373</v>
      </c>
      <c r="H11" s="225" t="s">
        <v>1374</v>
      </c>
      <c r="I11" s="227" t="s">
        <v>1375</v>
      </c>
      <c r="J11" s="42" t="s">
        <v>46</v>
      </c>
      <c r="K11" s="49"/>
      <c r="L11" s="50"/>
      <c r="M11" s="35"/>
      <c r="N11" s="36"/>
      <c r="O11" s="51"/>
      <c r="P11" s="52"/>
      <c r="Q11" s="53">
        <v>350.0</v>
      </c>
      <c r="R11" s="54"/>
      <c r="S11" s="55">
        <v>50.0</v>
      </c>
      <c r="T11" s="72" t="s">
        <v>15</v>
      </c>
      <c r="U11" s="73">
        <f>SUM(U7:U10)</f>
        <v>10335</v>
      </c>
      <c r="V11" s="7"/>
      <c r="Y11" s="7"/>
      <c r="Z11" s="7"/>
      <c r="AA11" s="7"/>
      <c r="AB11" s="7"/>
    </row>
    <row r="12">
      <c r="A12" s="42" t="s">
        <v>39</v>
      </c>
      <c r="B12" s="42" t="s">
        <v>40</v>
      </c>
      <c r="C12" s="43"/>
      <c r="D12" s="44" t="s">
        <v>1376</v>
      </c>
      <c r="E12" s="45" t="s">
        <v>65</v>
      </c>
      <c r="F12" s="42" t="s">
        <v>49</v>
      </c>
      <c r="G12" s="224" t="s">
        <v>1377</v>
      </c>
      <c r="H12" s="225" t="s">
        <v>1378</v>
      </c>
      <c r="I12" s="65" t="s">
        <v>1379</v>
      </c>
      <c r="J12" s="42" t="s">
        <v>747</v>
      </c>
      <c r="K12" s="49"/>
      <c r="L12" s="50">
        <v>200.0</v>
      </c>
      <c r="M12" s="61"/>
      <c r="N12" s="62"/>
      <c r="O12" s="51"/>
      <c r="P12" s="52"/>
      <c r="Q12" s="53"/>
      <c r="R12" s="63"/>
      <c r="S12" s="55">
        <v>50.0</v>
      </c>
      <c r="V12" s="7"/>
      <c r="W12" s="7"/>
      <c r="X12" s="7"/>
      <c r="Y12" s="7"/>
      <c r="Z12" s="7"/>
      <c r="AA12" s="7"/>
      <c r="AB12" s="7"/>
    </row>
    <row r="13">
      <c r="A13" s="42" t="s">
        <v>39</v>
      </c>
      <c r="B13" s="42" t="s">
        <v>40</v>
      </c>
      <c r="C13" s="43"/>
      <c r="D13" s="44"/>
      <c r="E13" s="45"/>
      <c r="F13" s="42" t="s">
        <v>49</v>
      </c>
      <c r="G13" s="58" t="s">
        <v>1380</v>
      </c>
      <c r="H13" s="226" t="s">
        <v>1381</v>
      </c>
      <c r="I13" s="48" t="s">
        <v>1382</v>
      </c>
      <c r="J13" s="105"/>
      <c r="K13" s="49"/>
      <c r="L13" s="50">
        <v>350.0</v>
      </c>
      <c r="M13" s="61"/>
      <c r="N13" s="62"/>
      <c r="O13" s="51"/>
      <c r="P13" s="52"/>
      <c r="Q13" s="53"/>
      <c r="R13" s="63"/>
      <c r="S13" s="55">
        <v>50.0</v>
      </c>
      <c r="V13" s="7"/>
      <c r="W13" s="7"/>
      <c r="X13" s="7"/>
      <c r="Y13" s="7"/>
      <c r="Z13" s="7"/>
      <c r="AA13" s="7"/>
      <c r="AB13" s="7"/>
    </row>
    <row r="14">
      <c r="A14" s="42" t="s">
        <v>39</v>
      </c>
      <c r="B14" s="42" t="s">
        <v>40</v>
      </c>
      <c r="C14" s="66"/>
      <c r="D14" s="44" t="s">
        <v>1383</v>
      </c>
      <c r="E14" s="45" t="s">
        <v>103</v>
      </c>
      <c r="F14" s="42" t="s">
        <v>43</v>
      </c>
      <c r="G14" s="224" t="s">
        <v>1384</v>
      </c>
      <c r="H14" s="226" t="s">
        <v>1385</v>
      </c>
      <c r="I14" s="48" t="s">
        <v>1386</v>
      </c>
      <c r="J14" s="42" t="s">
        <v>46</v>
      </c>
      <c r="K14" s="49"/>
      <c r="L14" s="50">
        <v>294.0</v>
      </c>
      <c r="M14" s="35"/>
      <c r="N14" s="36"/>
      <c r="O14" s="51"/>
      <c r="P14" s="52"/>
      <c r="Q14" s="53"/>
      <c r="R14" s="54"/>
      <c r="S14" s="55">
        <v>50.0</v>
      </c>
      <c r="V14" s="7"/>
      <c r="W14" s="7"/>
      <c r="X14" s="7"/>
      <c r="Y14" s="7"/>
      <c r="Z14" s="7"/>
      <c r="AA14" s="7"/>
      <c r="AB14" s="7"/>
    </row>
    <row r="15">
      <c r="A15" s="42" t="s">
        <v>39</v>
      </c>
      <c r="B15" s="42" t="s">
        <v>40</v>
      </c>
      <c r="C15" s="66"/>
      <c r="D15" s="76"/>
      <c r="E15" s="45" t="s">
        <v>73</v>
      </c>
      <c r="F15" s="42" t="s">
        <v>49</v>
      </c>
      <c r="G15" s="224" t="s">
        <v>1387</v>
      </c>
      <c r="H15" s="226"/>
      <c r="I15" s="48" t="s">
        <v>1388</v>
      </c>
      <c r="J15" s="42" t="s">
        <v>30</v>
      </c>
      <c r="K15" s="49"/>
      <c r="L15" s="50"/>
      <c r="M15" s="35"/>
      <c r="N15" s="36">
        <v>350.0</v>
      </c>
      <c r="O15" s="51"/>
      <c r="P15" s="52"/>
      <c r="Q15" s="53"/>
      <c r="R15" s="54"/>
      <c r="S15" s="55">
        <v>50.0</v>
      </c>
      <c r="V15" s="7"/>
      <c r="W15" s="7"/>
      <c r="X15" s="7"/>
      <c r="Y15" s="7"/>
      <c r="Z15" s="7"/>
      <c r="AA15" s="7"/>
      <c r="AB15" s="7"/>
    </row>
    <row r="16">
      <c r="A16" s="42" t="s">
        <v>39</v>
      </c>
      <c r="B16" s="42" t="s">
        <v>40</v>
      </c>
      <c r="C16" s="66"/>
      <c r="D16" s="44" t="s">
        <v>1389</v>
      </c>
      <c r="E16" s="103"/>
      <c r="F16" s="42" t="s">
        <v>49</v>
      </c>
      <c r="G16" s="287" t="s">
        <v>1390</v>
      </c>
      <c r="H16" s="74" t="s">
        <v>801</v>
      </c>
      <c r="I16" s="227" t="s">
        <v>1391</v>
      </c>
      <c r="J16" s="42" t="s">
        <v>29</v>
      </c>
      <c r="K16" s="49"/>
      <c r="L16" s="50"/>
      <c r="M16" s="61"/>
      <c r="N16" s="62"/>
      <c r="O16" s="51"/>
      <c r="P16" s="52"/>
      <c r="Q16" s="53">
        <v>990.0</v>
      </c>
      <c r="R16" s="63"/>
      <c r="S16" s="55">
        <v>990.0</v>
      </c>
      <c r="T16" s="75" t="s">
        <v>10</v>
      </c>
      <c r="U16" s="44">
        <f>SUM(O102)</f>
        <v>1794</v>
      </c>
      <c r="V16" s="7"/>
      <c r="W16" s="7"/>
      <c r="X16" s="7"/>
      <c r="Y16" s="7"/>
      <c r="Z16" s="7"/>
      <c r="AA16" s="7"/>
      <c r="AB16" s="7"/>
    </row>
    <row r="17">
      <c r="A17" s="42" t="s">
        <v>39</v>
      </c>
      <c r="B17" s="42" t="s">
        <v>137</v>
      </c>
      <c r="C17" s="43"/>
      <c r="D17" s="44" t="s">
        <v>138</v>
      </c>
      <c r="E17" s="45" t="s">
        <v>80</v>
      </c>
      <c r="F17" s="42" t="s">
        <v>49</v>
      </c>
      <c r="G17" s="229" t="s">
        <v>1392</v>
      </c>
      <c r="H17" s="74" t="s">
        <v>801</v>
      </c>
      <c r="I17" s="227" t="s">
        <v>1391</v>
      </c>
      <c r="J17" s="42" t="s">
        <v>29</v>
      </c>
      <c r="K17" s="49"/>
      <c r="L17" s="50"/>
      <c r="M17" s="61"/>
      <c r="N17" s="62"/>
      <c r="O17" s="51"/>
      <c r="P17" s="52"/>
      <c r="Q17" s="53" t="s">
        <v>158</v>
      </c>
      <c r="R17" s="63"/>
      <c r="S17" s="55" t="s">
        <v>138</v>
      </c>
      <c r="T17" s="77" t="s">
        <v>11</v>
      </c>
      <c r="U17" s="78">
        <f>SUM(P7:P94)</f>
        <v>1100</v>
      </c>
      <c r="V17" s="7"/>
      <c r="W17" s="7"/>
      <c r="X17" s="79"/>
      <c r="Y17" s="7"/>
      <c r="Z17" s="7"/>
      <c r="AA17" s="7"/>
      <c r="AB17" s="7"/>
    </row>
    <row r="18" ht="15.75" customHeight="1">
      <c r="A18" s="42" t="s">
        <v>39</v>
      </c>
      <c r="B18" s="42" t="s">
        <v>137</v>
      </c>
      <c r="C18" s="43"/>
      <c r="D18" s="44" t="s">
        <v>138</v>
      </c>
      <c r="E18" s="45" t="s">
        <v>80</v>
      </c>
      <c r="F18" s="42" t="s">
        <v>49</v>
      </c>
      <c r="G18" s="224" t="s">
        <v>1393</v>
      </c>
      <c r="H18" s="58" t="s">
        <v>801</v>
      </c>
      <c r="I18" s="65" t="s">
        <v>1391</v>
      </c>
      <c r="J18" s="42" t="s">
        <v>29</v>
      </c>
      <c r="K18" s="49"/>
      <c r="L18" s="80"/>
      <c r="M18" s="81"/>
      <c r="N18" s="82"/>
      <c r="O18" s="51"/>
      <c r="P18" s="83"/>
      <c r="Q18" s="84" t="s">
        <v>158</v>
      </c>
      <c r="R18" s="85"/>
      <c r="S18" s="55" t="s">
        <v>138</v>
      </c>
      <c r="T18" s="86" t="s">
        <v>12</v>
      </c>
      <c r="U18" s="78">
        <f>SUM(Q2:Q89)</f>
        <v>1340</v>
      </c>
      <c r="V18" s="7"/>
      <c r="W18" s="7"/>
      <c r="X18" s="7"/>
      <c r="Y18" s="7"/>
      <c r="Z18" s="7"/>
      <c r="AA18" s="7"/>
      <c r="AB18" s="7"/>
    </row>
    <row r="19" ht="17.25" customHeight="1">
      <c r="A19" s="42" t="s">
        <v>39</v>
      </c>
      <c r="B19" s="42" t="s">
        <v>137</v>
      </c>
      <c r="C19" s="43"/>
      <c r="D19" s="44" t="s">
        <v>138</v>
      </c>
      <c r="E19" s="45" t="s">
        <v>80</v>
      </c>
      <c r="F19" s="42" t="s">
        <v>49</v>
      </c>
      <c r="G19" s="229" t="s">
        <v>1394</v>
      </c>
      <c r="H19" s="74" t="s">
        <v>801</v>
      </c>
      <c r="I19" s="227" t="s">
        <v>1391</v>
      </c>
      <c r="J19" s="42" t="s">
        <v>29</v>
      </c>
      <c r="K19" s="49"/>
      <c r="L19" s="80"/>
      <c r="M19" s="61"/>
      <c r="N19" s="62"/>
      <c r="O19" s="51"/>
      <c r="P19" s="83"/>
      <c r="Q19" s="84" t="s">
        <v>158</v>
      </c>
      <c r="R19" s="63"/>
      <c r="S19" s="55" t="s">
        <v>138</v>
      </c>
      <c r="T19" s="87" t="s">
        <v>16</v>
      </c>
      <c r="U19" s="88">
        <f>SUM(U16,U17,U18)</f>
        <v>4234</v>
      </c>
      <c r="V19" s="7"/>
      <c r="W19" s="7"/>
      <c r="X19" s="7"/>
      <c r="Y19" s="7"/>
      <c r="Z19" s="7"/>
      <c r="AA19" s="7"/>
      <c r="AB19" s="7"/>
    </row>
    <row r="20">
      <c r="A20" s="42" t="s">
        <v>39</v>
      </c>
      <c r="B20" s="42" t="s">
        <v>137</v>
      </c>
      <c r="C20" s="43"/>
      <c r="D20" s="44" t="s">
        <v>138</v>
      </c>
      <c r="E20" s="45" t="s">
        <v>80</v>
      </c>
      <c r="F20" s="42" t="s">
        <v>49</v>
      </c>
      <c r="G20" s="224" t="s">
        <v>1395</v>
      </c>
      <c r="H20" s="58" t="s">
        <v>801</v>
      </c>
      <c r="I20" s="48" t="s">
        <v>1391</v>
      </c>
      <c r="J20" s="42" t="s">
        <v>29</v>
      </c>
      <c r="K20" s="49"/>
      <c r="L20" s="50"/>
      <c r="M20" s="61"/>
      <c r="N20" s="62"/>
      <c r="O20" s="51"/>
      <c r="P20" s="52"/>
      <c r="Q20" s="53" t="s">
        <v>158</v>
      </c>
      <c r="R20" s="63"/>
      <c r="S20" s="55" t="s">
        <v>138</v>
      </c>
      <c r="V20" s="7"/>
      <c r="W20" s="7"/>
      <c r="X20" s="7"/>
      <c r="Y20" s="7"/>
      <c r="Z20" s="7"/>
      <c r="AA20" s="7"/>
      <c r="AB20" s="7"/>
    </row>
    <row r="21">
      <c r="A21" s="42" t="s">
        <v>39</v>
      </c>
      <c r="B21" s="42" t="s">
        <v>40</v>
      </c>
      <c r="C21" s="43"/>
      <c r="D21" s="44" t="s">
        <v>1396</v>
      </c>
      <c r="E21" s="45" t="s">
        <v>29</v>
      </c>
      <c r="F21" s="42" t="s">
        <v>49</v>
      </c>
      <c r="G21" s="224" t="s">
        <v>1397</v>
      </c>
      <c r="H21" s="226" t="s">
        <v>1397</v>
      </c>
      <c r="I21" s="65" t="s">
        <v>1398</v>
      </c>
      <c r="J21" s="42" t="s">
        <v>46</v>
      </c>
      <c r="K21" s="49"/>
      <c r="L21" s="50">
        <v>350.0</v>
      </c>
      <c r="M21" s="61"/>
      <c r="N21" s="62"/>
      <c r="O21" s="51"/>
      <c r="P21" s="52"/>
      <c r="Q21" s="53"/>
      <c r="R21" s="63"/>
      <c r="S21" s="55">
        <v>50.0</v>
      </c>
      <c r="T21" s="89"/>
      <c r="U21" s="90"/>
      <c r="V21" s="7"/>
      <c r="W21" s="7"/>
      <c r="X21" s="7"/>
      <c r="Y21" s="7"/>
      <c r="Z21" s="7"/>
      <c r="AA21" s="7"/>
      <c r="AB21" s="7"/>
    </row>
    <row r="22" ht="16.5" customHeight="1">
      <c r="A22" s="42" t="s">
        <v>39</v>
      </c>
      <c r="B22" s="42" t="s">
        <v>40</v>
      </c>
      <c r="C22" s="43"/>
      <c r="D22" s="44" t="s">
        <v>1399</v>
      </c>
      <c r="E22" s="45" t="s">
        <v>80</v>
      </c>
      <c r="F22" s="42" t="s">
        <v>49</v>
      </c>
      <c r="G22" s="224" t="s">
        <v>1400</v>
      </c>
      <c r="H22" s="226" t="s">
        <v>1401</v>
      </c>
      <c r="I22" s="65" t="s">
        <v>992</v>
      </c>
      <c r="J22" s="42" t="s">
        <v>30</v>
      </c>
      <c r="K22" s="49"/>
      <c r="L22" s="50"/>
      <c r="M22" s="61"/>
      <c r="N22" s="62"/>
      <c r="O22" s="51">
        <v>294.0</v>
      </c>
      <c r="P22" s="52"/>
      <c r="Q22" s="53"/>
      <c r="R22" s="63"/>
      <c r="S22" s="55">
        <v>50.0</v>
      </c>
      <c r="T22" s="91" t="s">
        <v>17</v>
      </c>
      <c r="U22" s="10"/>
      <c r="V22" s="7"/>
      <c r="W22" s="7"/>
      <c r="X22" s="7"/>
      <c r="Y22" s="7"/>
      <c r="Z22" s="7"/>
      <c r="AA22" s="7"/>
      <c r="AB22" s="7"/>
    </row>
    <row r="23">
      <c r="A23" s="42" t="s">
        <v>39</v>
      </c>
      <c r="B23" s="42" t="s">
        <v>40</v>
      </c>
      <c r="C23" s="43"/>
      <c r="D23" s="44"/>
      <c r="E23" s="45" t="s">
        <v>192</v>
      </c>
      <c r="F23" s="42" t="s">
        <v>49</v>
      </c>
      <c r="G23" s="224" t="s">
        <v>1402</v>
      </c>
      <c r="H23" s="226"/>
      <c r="I23" s="48" t="s">
        <v>1403</v>
      </c>
      <c r="J23" s="42" t="s">
        <v>29</v>
      </c>
      <c r="K23" s="49">
        <v>500.0</v>
      </c>
      <c r="L23" s="50"/>
      <c r="M23" s="61"/>
      <c r="N23" s="62"/>
      <c r="O23" s="51"/>
      <c r="P23" s="52"/>
      <c r="Q23" s="53"/>
      <c r="R23" s="63"/>
      <c r="S23" s="55">
        <v>250.0</v>
      </c>
      <c r="T23" s="92" t="s">
        <v>18</v>
      </c>
      <c r="U23" s="93">
        <f t="shared" ref="U23:U24" si="1">SUM(U7,U9)</f>
        <v>5144</v>
      </c>
      <c r="V23" s="7"/>
      <c r="W23" s="7"/>
      <c r="X23" s="7"/>
      <c r="Y23" s="7"/>
      <c r="Z23" s="7"/>
      <c r="AA23" s="7"/>
      <c r="AB23" s="7"/>
    </row>
    <row r="24" ht="17.25" customHeight="1">
      <c r="A24" s="42" t="s">
        <v>39</v>
      </c>
      <c r="B24" s="42" t="s">
        <v>40</v>
      </c>
      <c r="C24" s="43"/>
      <c r="D24" s="66"/>
      <c r="E24" s="45" t="s">
        <v>58</v>
      </c>
      <c r="F24" s="42" t="s">
        <v>144</v>
      </c>
      <c r="G24" s="224" t="s">
        <v>1404</v>
      </c>
      <c r="H24" s="226"/>
      <c r="I24" s="65" t="s">
        <v>1405</v>
      </c>
      <c r="J24" s="42" t="s">
        <v>46</v>
      </c>
      <c r="K24" s="231"/>
      <c r="L24" s="50"/>
      <c r="M24" s="61"/>
      <c r="N24" s="62"/>
      <c r="O24" s="51"/>
      <c r="P24" s="52">
        <v>350.0</v>
      </c>
      <c r="Q24" s="53"/>
      <c r="R24" s="63"/>
      <c r="S24" s="55">
        <v>50.0</v>
      </c>
      <c r="T24" s="92" t="s">
        <v>19</v>
      </c>
      <c r="U24" s="93">
        <f t="shared" si="1"/>
        <v>5191</v>
      </c>
      <c r="V24" s="7"/>
      <c r="W24" s="7"/>
      <c r="X24" s="7"/>
      <c r="Y24" s="7"/>
      <c r="Z24" s="7"/>
      <c r="AA24" s="7"/>
      <c r="AB24" s="7"/>
    </row>
    <row r="25" ht="15.75" customHeight="1">
      <c r="A25" s="42" t="s">
        <v>39</v>
      </c>
      <c r="B25" s="42" t="s">
        <v>40</v>
      </c>
      <c r="C25" s="43"/>
      <c r="D25" s="94" t="s">
        <v>1406</v>
      </c>
      <c r="E25" s="45" t="s">
        <v>58</v>
      </c>
      <c r="F25" s="42" t="s">
        <v>49</v>
      </c>
      <c r="G25" s="224" t="s">
        <v>1407</v>
      </c>
      <c r="H25" s="226" t="s">
        <v>1408</v>
      </c>
      <c r="I25" s="48" t="s">
        <v>1409</v>
      </c>
      <c r="J25" s="42" t="s">
        <v>46</v>
      </c>
      <c r="K25" s="49"/>
      <c r="L25" s="50">
        <v>350.0</v>
      </c>
      <c r="M25" s="61"/>
      <c r="N25" s="62"/>
      <c r="O25" s="51"/>
      <c r="P25" s="69"/>
      <c r="Q25" s="70"/>
      <c r="R25" s="63"/>
      <c r="S25" s="55">
        <v>50.0</v>
      </c>
      <c r="T25" s="95" t="s">
        <v>20</v>
      </c>
      <c r="U25" s="96">
        <f>SUM(U16,U17)</f>
        <v>2894</v>
      </c>
      <c r="V25" s="7"/>
      <c r="W25" s="7"/>
      <c r="X25" s="7"/>
      <c r="Y25" s="7"/>
      <c r="Z25" s="7"/>
      <c r="AA25" s="7"/>
      <c r="AB25" s="7"/>
    </row>
    <row r="26">
      <c r="A26" s="42" t="s">
        <v>39</v>
      </c>
      <c r="B26" s="42" t="s">
        <v>40</v>
      </c>
      <c r="C26" s="66"/>
      <c r="D26" s="44" t="s">
        <v>1410</v>
      </c>
      <c r="E26" s="45" t="s">
        <v>29</v>
      </c>
      <c r="F26" s="42" t="s">
        <v>49</v>
      </c>
      <c r="G26" s="224" t="s">
        <v>1411</v>
      </c>
      <c r="H26" s="226" t="s">
        <v>1412</v>
      </c>
      <c r="I26" s="58" t="s">
        <v>1413</v>
      </c>
      <c r="J26" s="42" t="s">
        <v>46</v>
      </c>
      <c r="K26" s="60"/>
      <c r="L26" s="50"/>
      <c r="M26" s="61"/>
      <c r="N26" s="82"/>
      <c r="O26" s="51">
        <v>600.0</v>
      </c>
      <c r="P26" s="97"/>
      <c r="Q26" s="98"/>
      <c r="R26" s="85"/>
      <c r="S26" s="55">
        <v>250.0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2" t="s">
        <v>39</v>
      </c>
      <c r="B27" s="42" t="s">
        <v>40</v>
      </c>
      <c r="C27" s="66"/>
      <c r="D27" s="76"/>
      <c r="E27" s="45" t="s">
        <v>192</v>
      </c>
      <c r="F27" s="42" t="s">
        <v>49</v>
      </c>
      <c r="G27" s="228" t="s">
        <v>1414</v>
      </c>
      <c r="H27" s="226"/>
      <c r="I27" s="58" t="s">
        <v>1415</v>
      </c>
      <c r="J27" s="42" t="s">
        <v>29</v>
      </c>
      <c r="K27" s="99"/>
      <c r="L27" s="80"/>
      <c r="M27" s="61"/>
      <c r="N27" s="62">
        <v>350.0</v>
      </c>
      <c r="O27" s="51"/>
      <c r="P27" s="83"/>
      <c r="Q27" s="84"/>
      <c r="R27" s="63"/>
      <c r="S27" s="55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2" t="s">
        <v>39</v>
      </c>
      <c r="B28" s="42" t="s">
        <v>40</v>
      </c>
      <c r="C28" s="66"/>
      <c r="D28" s="44" t="s">
        <v>41</v>
      </c>
      <c r="E28" s="45"/>
      <c r="F28" s="42" t="s">
        <v>49</v>
      </c>
      <c r="G28" s="320" t="s">
        <v>1416</v>
      </c>
      <c r="H28" s="226" t="s">
        <v>972</v>
      </c>
      <c r="I28" s="227" t="s">
        <v>973</v>
      </c>
      <c r="J28" s="42" t="s">
        <v>46</v>
      </c>
      <c r="K28" s="99"/>
      <c r="L28" s="50"/>
      <c r="M28" s="61">
        <v>1250.0</v>
      </c>
      <c r="N28" s="62"/>
      <c r="O28" s="51"/>
      <c r="P28" s="52"/>
      <c r="Q28" s="53"/>
      <c r="R28" s="63"/>
      <c r="S28" s="230">
        <v>1250.0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2" t="s">
        <v>39</v>
      </c>
      <c r="B29" s="42" t="s">
        <v>40</v>
      </c>
      <c r="C29" s="66"/>
      <c r="D29" s="67" t="s">
        <v>1417</v>
      </c>
      <c r="E29" s="45" t="s">
        <v>29</v>
      </c>
      <c r="F29" s="42" t="s">
        <v>49</v>
      </c>
      <c r="G29" s="224" t="s">
        <v>1418</v>
      </c>
      <c r="H29" s="226" t="s">
        <v>1419</v>
      </c>
      <c r="I29" s="227" t="s">
        <v>1420</v>
      </c>
      <c r="J29" s="42" t="s">
        <v>46</v>
      </c>
      <c r="K29" s="49"/>
      <c r="L29" s="50"/>
      <c r="M29" s="61"/>
      <c r="N29" s="62"/>
      <c r="O29" s="51">
        <v>300.0</v>
      </c>
      <c r="P29" s="52"/>
      <c r="Q29" s="53"/>
      <c r="R29" s="63"/>
      <c r="S29" s="55">
        <v>50.0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2" t="s">
        <v>39</v>
      </c>
      <c r="B30" s="42" t="s">
        <v>40</v>
      </c>
      <c r="C30" s="66"/>
      <c r="D30" s="67"/>
      <c r="E30" s="45" t="s">
        <v>90</v>
      </c>
      <c r="F30" s="42" t="s">
        <v>49</v>
      </c>
      <c r="G30" s="228" t="s">
        <v>1421</v>
      </c>
      <c r="H30" s="226"/>
      <c r="I30" s="227" t="s">
        <v>1422</v>
      </c>
      <c r="J30" s="42" t="s">
        <v>29</v>
      </c>
      <c r="K30" s="49">
        <v>250.0</v>
      </c>
      <c r="L30" s="50"/>
      <c r="M30" s="61"/>
      <c r="N30" s="62"/>
      <c r="O30" s="51"/>
      <c r="P30" s="52"/>
      <c r="Q30" s="53"/>
      <c r="R30" s="63"/>
      <c r="S30" s="55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2" t="s">
        <v>39</v>
      </c>
      <c r="B31" s="42" t="s">
        <v>40</v>
      </c>
      <c r="C31" s="43"/>
      <c r="D31" s="111"/>
      <c r="E31" s="103"/>
      <c r="F31" s="42" t="s">
        <v>49</v>
      </c>
      <c r="G31" s="58" t="s">
        <v>1423</v>
      </c>
      <c r="H31" s="226"/>
      <c r="I31" s="58" t="s">
        <v>1422</v>
      </c>
      <c r="J31" s="105"/>
      <c r="K31" s="49">
        <v>250.0</v>
      </c>
      <c r="L31" s="50"/>
      <c r="M31" s="61"/>
      <c r="N31" s="62"/>
      <c r="O31" s="51"/>
      <c r="P31" s="52"/>
      <c r="Q31" s="53"/>
      <c r="R31" s="63"/>
      <c r="S31" s="55">
        <v>50.0</v>
      </c>
      <c r="T31" s="87" t="s">
        <v>21</v>
      </c>
      <c r="U31" s="101">
        <f>SUM(U11,U19)</f>
        <v>14569</v>
      </c>
      <c r="V31" s="7"/>
      <c r="W31" s="7"/>
      <c r="X31" s="7"/>
      <c r="Y31" s="7"/>
      <c r="Z31" s="7"/>
      <c r="AA31" s="7"/>
      <c r="AB31" s="7"/>
    </row>
    <row r="32">
      <c r="A32" s="42" t="s">
        <v>39</v>
      </c>
      <c r="B32" s="42" t="s">
        <v>40</v>
      </c>
      <c r="C32" s="94"/>
      <c r="D32" s="67" t="s">
        <v>1424</v>
      </c>
      <c r="E32" s="45" t="s">
        <v>80</v>
      </c>
      <c r="F32" s="42" t="s">
        <v>49</v>
      </c>
      <c r="G32" s="224" t="s">
        <v>1425</v>
      </c>
      <c r="H32" s="226" t="s">
        <v>1426</v>
      </c>
      <c r="I32" s="58" t="s">
        <v>1427</v>
      </c>
      <c r="J32" s="42" t="s">
        <v>29</v>
      </c>
      <c r="K32" s="49"/>
      <c r="L32" s="50">
        <v>500.0</v>
      </c>
      <c r="M32" s="35"/>
      <c r="N32" s="36"/>
      <c r="O32" s="51"/>
      <c r="P32" s="52"/>
      <c r="Q32" s="53"/>
      <c r="R32" s="54"/>
      <c r="S32" s="55">
        <v>250.0</v>
      </c>
      <c r="T32" s="7"/>
      <c r="U32" s="7"/>
      <c r="V32" s="7"/>
      <c r="W32" s="7"/>
      <c r="X32" s="7"/>
      <c r="Y32" s="7"/>
      <c r="Z32" s="7"/>
      <c r="AA32" s="7"/>
      <c r="AB32" s="7"/>
    </row>
    <row r="33">
      <c r="A33" s="42" t="s">
        <v>39</v>
      </c>
      <c r="B33" s="42" t="s">
        <v>40</v>
      </c>
      <c r="C33" s="43"/>
      <c r="D33" s="67" t="s">
        <v>1428</v>
      </c>
      <c r="E33" s="45" t="s">
        <v>73</v>
      </c>
      <c r="F33" s="42" t="s">
        <v>49</v>
      </c>
      <c r="G33" s="234" t="s">
        <v>1429</v>
      </c>
      <c r="H33" s="235"/>
      <c r="I33" s="58" t="s">
        <v>1430</v>
      </c>
      <c r="J33" s="42" t="s">
        <v>431</v>
      </c>
      <c r="K33" s="49"/>
      <c r="L33" s="108"/>
      <c r="M33" s="61"/>
      <c r="N33" s="62"/>
      <c r="O33" s="51"/>
      <c r="P33" s="83">
        <v>350.0</v>
      </c>
      <c r="Q33" s="120"/>
      <c r="R33" s="63"/>
      <c r="S33" s="55">
        <v>50.0</v>
      </c>
      <c r="V33" s="7"/>
      <c r="W33" s="7"/>
      <c r="X33" s="7"/>
      <c r="Y33" s="7"/>
      <c r="Z33" s="7"/>
      <c r="AA33" s="7"/>
      <c r="AB33" s="7"/>
    </row>
    <row r="34">
      <c r="A34" s="42" t="s">
        <v>39</v>
      </c>
      <c r="B34" s="42" t="s">
        <v>40</v>
      </c>
      <c r="C34" s="107"/>
      <c r="D34" s="44" t="s">
        <v>1431</v>
      </c>
      <c r="E34" s="45" t="s">
        <v>90</v>
      </c>
      <c r="F34" s="42" t="s">
        <v>49</v>
      </c>
      <c r="G34" s="224" t="s">
        <v>1432</v>
      </c>
      <c r="H34" s="226" t="s">
        <v>1433</v>
      </c>
      <c r="I34" s="58" t="s">
        <v>1434</v>
      </c>
      <c r="J34" s="42" t="s">
        <v>29</v>
      </c>
      <c r="K34" s="49">
        <v>350.0</v>
      </c>
      <c r="L34" s="108"/>
      <c r="M34" s="61"/>
      <c r="N34" s="62"/>
      <c r="O34" s="51"/>
      <c r="P34" s="106"/>
      <c r="Q34" s="120"/>
      <c r="R34" s="63"/>
      <c r="S34" s="45">
        <v>50.0</v>
      </c>
      <c r="V34" s="7"/>
      <c r="W34" s="7"/>
      <c r="X34" s="7"/>
      <c r="Y34" s="7"/>
      <c r="Z34" s="7"/>
      <c r="AA34" s="7"/>
      <c r="AB34" s="7"/>
    </row>
    <row r="35">
      <c r="A35" s="42" t="s">
        <v>39</v>
      </c>
      <c r="B35" s="42" t="s">
        <v>40</v>
      </c>
      <c r="C35" s="43"/>
      <c r="D35" s="109" t="s">
        <v>1435</v>
      </c>
      <c r="E35" s="45" t="s">
        <v>90</v>
      </c>
      <c r="F35" s="42" t="s">
        <v>49</v>
      </c>
      <c r="G35" s="224" t="s">
        <v>1436</v>
      </c>
      <c r="H35" s="226" t="s">
        <v>1437</v>
      </c>
      <c r="I35" s="58" t="s">
        <v>1438</v>
      </c>
      <c r="J35" s="42" t="s">
        <v>29</v>
      </c>
      <c r="K35" s="49">
        <v>294.0</v>
      </c>
      <c r="L35" s="80"/>
      <c r="M35" s="81"/>
      <c r="N35" s="82"/>
      <c r="O35" s="51"/>
      <c r="P35" s="83"/>
      <c r="Q35" s="84"/>
      <c r="R35" s="85"/>
      <c r="S35" s="45">
        <v>50.0</v>
      </c>
      <c r="V35" s="7"/>
      <c r="W35" s="7"/>
      <c r="X35" s="7"/>
      <c r="Y35" s="7"/>
      <c r="Z35" s="7"/>
      <c r="AA35" s="7"/>
      <c r="AB35" s="7"/>
    </row>
    <row r="36">
      <c r="A36" s="42" t="s">
        <v>39</v>
      </c>
      <c r="B36" s="42" t="s">
        <v>40</v>
      </c>
      <c r="C36" s="43"/>
      <c r="D36" s="110"/>
      <c r="E36" s="45" t="s">
        <v>65</v>
      </c>
      <c r="F36" s="42" t="s">
        <v>49</v>
      </c>
      <c r="G36" s="224" t="s">
        <v>1439</v>
      </c>
      <c r="H36" s="226"/>
      <c r="I36" s="226" t="s">
        <v>1440</v>
      </c>
      <c r="J36" s="42" t="s">
        <v>29</v>
      </c>
      <c r="K36" s="49"/>
      <c r="L36" s="68"/>
      <c r="M36" s="35"/>
      <c r="N36" s="36">
        <v>350.0</v>
      </c>
      <c r="O36" s="51"/>
      <c r="P36" s="69"/>
      <c r="Q36" s="70"/>
      <c r="R36" s="54"/>
      <c r="S36" s="45">
        <v>50.0</v>
      </c>
      <c r="V36" s="7"/>
      <c r="W36" s="7"/>
      <c r="X36" s="7"/>
      <c r="Y36" s="7"/>
      <c r="Z36" s="7"/>
      <c r="AA36" s="7"/>
      <c r="AB36" s="7"/>
    </row>
    <row r="37">
      <c r="A37" s="42" t="s">
        <v>39</v>
      </c>
      <c r="B37" s="42" t="s">
        <v>40</v>
      </c>
      <c r="C37" s="66"/>
      <c r="D37" s="109" t="s">
        <v>1441</v>
      </c>
      <c r="E37" s="45" t="s">
        <v>192</v>
      </c>
      <c r="F37" s="42" t="s">
        <v>49</v>
      </c>
      <c r="G37" s="224" t="s">
        <v>1442</v>
      </c>
      <c r="H37" s="226" t="s">
        <v>564</v>
      </c>
      <c r="I37" s="226" t="s">
        <v>1443</v>
      </c>
      <c r="J37" s="42" t="s">
        <v>30</v>
      </c>
      <c r="K37" s="60">
        <v>350.0</v>
      </c>
      <c r="L37" s="50"/>
      <c r="M37" s="61"/>
      <c r="N37" s="62"/>
      <c r="O37" s="51"/>
      <c r="P37" s="52"/>
      <c r="Q37" s="53"/>
      <c r="R37" s="63"/>
      <c r="S37" s="45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2" t="s">
        <v>39</v>
      </c>
      <c r="B38" s="42" t="s">
        <v>40</v>
      </c>
      <c r="C38" s="66"/>
      <c r="D38" s="111"/>
      <c r="E38" s="45" t="s">
        <v>103</v>
      </c>
      <c r="F38" s="42" t="s">
        <v>49</v>
      </c>
      <c r="G38" s="291" t="s">
        <v>1444</v>
      </c>
      <c r="H38" s="310"/>
      <c r="I38" s="226" t="s">
        <v>1445</v>
      </c>
      <c r="J38" s="42" t="s">
        <v>46</v>
      </c>
      <c r="K38" s="60"/>
      <c r="L38" s="50"/>
      <c r="M38" s="61"/>
      <c r="N38" s="62">
        <v>350.0</v>
      </c>
      <c r="O38" s="51"/>
      <c r="P38" s="52"/>
      <c r="Q38" s="53"/>
      <c r="R38" s="63"/>
      <c r="S38" s="45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2" t="s">
        <v>39</v>
      </c>
      <c r="B39" s="42" t="s">
        <v>96</v>
      </c>
      <c r="C39" s="66"/>
      <c r="D39" s="67" t="s">
        <v>1446</v>
      </c>
      <c r="E39" s="45" t="s">
        <v>165</v>
      </c>
      <c r="F39" s="42" t="s">
        <v>49</v>
      </c>
      <c r="G39" s="237" t="s">
        <v>1447</v>
      </c>
      <c r="H39" s="238"/>
      <c r="I39" s="58" t="s">
        <v>791</v>
      </c>
      <c r="J39" s="42" t="s">
        <v>46</v>
      </c>
      <c r="K39" s="49"/>
      <c r="L39" s="50"/>
      <c r="M39" s="81"/>
      <c r="N39" s="82"/>
      <c r="O39" s="51">
        <v>250.0</v>
      </c>
      <c r="P39" s="52"/>
      <c r="Q39" s="53"/>
      <c r="R39" s="85"/>
      <c r="S39" s="256">
        <v>250.0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2" t="s">
        <v>39</v>
      </c>
      <c r="B40" s="42" t="s">
        <v>40</v>
      </c>
      <c r="C40" s="43"/>
      <c r="D40" s="67" t="s">
        <v>1448</v>
      </c>
      <c r="E40" s="45" t="s">
        <v>29</v>
      </c>
      <c r="F40" s="42" t="s">
        <v>49</v>
      </c>
      <c r="G40" s="224" t="s">
        <v>1449</v>
      </c>
      <c r="H40" s="226" t="s">
        <v>1015</v>
      </c>
      <c r="I40" s="58" t="s">
        <v>1450</v>
      </c>
      <c r="J40" s="42" t="s">
        <v>46</v>
      </c>
      <c r="K40" s="49"/>
      <c r="L40" s="50"/>
      <c r="M40" s="113"/>
      <c r="N40" s="114"/>
      <c r="O40" s="51">
        <v>350.0</v>
      </c>
      <c r="P40" s="52"/>
      <c r="Q40" s="53"/>
      <c r="R40" s="115"/>
      <c r="S40" s="45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2" t="s">
        <v>39</v>
      </c>
      <c r="B41" s="42" t="s">
        <v>40</v>
      </c>
      <c r="C41" s="43"/>
      <c r="D41" s="111"/>
      <c r="E41" s="45" t="s">
        <v>139</v>
      </c>
      <c r="F41" s="42" t="s">
        <v>49</v>
      </c>
      <c r="G41" s="224" t="s">
        <v>1451</v>
      </c>
      <c r="H41" s="226"/>
      <c r="I41" s="45" t="s">
        <v>1452</v>
      </c>
      <c r="J41" s="42" t="s">
        <v>46</v>
      </c>
      <c r="K41" s="99"/>
      <c r="L41" s="50"/>
      <c r="M41" s="61"/>
      <c r="N41" s="62">
        <v>350.0</v>
      </c>
      <c r="O41" s="51"/>
      <c r="P41" s="52"/>
      <c r="Q41" s="53"/>
      <c r="R41" s="63"/>
      <c r="S41" s="45">
        <v>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2" t="s">
        <v>39</v>
      </c>
      <c r="B42" s="42" t="s">
        <v>40</v>
      </c>
      <c r="C42" s="43"/>
      <c r="D42" s="44" t="s">
        <v>1453</v>
      </c>
      <c r="E42" s="45" t="s">
        <v>165</v>
      </c>
      <c r="F42" s="42" t="s">
        <v>49</v>
      </c>
      <c r="G42" s="224" t="s">
        <v>1454</v>
      </c>
      <c r="H42" s="226" t="s">
        <v>1455</v>
      </c>
      <c r="I42" s="58" t="s">
        <v>1456</v>
      </c>
      <c r="J42" s="42" t="s">
        <v>46</v>
      </c>
      <c r="K42" s="49"/>
      <c r="L42" s="68"/>
      <c r="M42" s="61">
        <v>350.0</v>
      </c>
      <c r="N42" s="62"/>
      <c r="O42" s="51"/>
      <c r="P42" s="69"/>
      <c r="Q42" s="70"/>
      <c r="R42" s="63"/>
      <c r="S42" s="45">
        <v>50.0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2" t="s">
        <v>39</v>
      </c>
      <c r="B43" s="42" t="s">
        <v>40</v>
      </c>
      <c r="C43" s="43"/>
      <c r="D43" s="111"/>
      <c r="E43" s="45" t="s">
        <v>192</v>
      </c>
      <c r="F43" s="42" t="s">
        <v>49</v>
      </c>
      <c r="G43" s="224" t="s">
        <v>1457</v>
      </c>
      <c r="H43" s="226" t="s">
        <v>1457</v>
      </c>
      <c r="I43" s="58" t="s">
        <v>1458</v>
      </c>
      <c r="J43" s="42" t="s">
        <v>29</v>
      </c>
      <c r="K43" s="49"/>
      <c r="L43" s="50">
        <v>500.0</v>
      </c>
      <c r="M43" s="61"/>
      <c r="N43" s="62"/>
      <c r="O43" s="51"/>
      <c r="P43" s="52"/>
      <c r="Q43" s="53"/>
      <c r="R43" s="63"/>
      <c r="S43" s="45">
        <v>250.0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2" t="s">
        <v>39</v>
      </c>
      <c r="B44" s="42" t="s">
        <v>40</v>
      </c>
      <c r="C44" s="66"/>
      <c r="D44" s="257" t="s">
        <v>1459</v>
      </c>
      <c r="E44" s="45" t="s">
        <v>29</v>
      </c>
      <c r="F44" s="42" t="s">
        <v>49</v>
      </c>
      <c r="G44" s="258" t="s">
        <v>1460</v>
      </c>
      <c r="H44" s="239" t="s">
        <v>1461</v>
      </c>
      <c r="I44" s="238" t="s">
        <v>1462</v>
      </c>
      <c r="J44" s="42" t="s">
        <v>46</v>
      </c>
      <c r="K44" s="118"/>
      <c r="L44" s="50">
        <v>350.0</v>
      </c>
      <c r="M44" s="61"/>
      <c r="N44" s="62"/>
      <c r="O44" s="51"/>
      <c r="P44" s="52"/>
      <c r="Q44" s="53"/>
      <c r="R44" s="63"/>
      <c r="S44" s="45">
        <v>50.0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2" t="s">
        <v>39</v>
      </c>
      <c r="B45" s="42" t="s">
        <v>40</v>
      </c>
      <c r="C45" s="66"/>
      <c r="D45" s="44" t="s">
        <v>1463</v>
      </c>
      <c r="E45" s="45" t="s">
        <v>90</v>
      </c>
      <c r="F45" s="42" t="s">
        <v>49</v>
      </c>
      <c r="G45" s="224" t="s">
        <v>1464</v>
      </c>
      <c r="H45" s="226" t="s">
        <v>939</v>
      </c>
      <c r="I45" s="58" t="s">
        <v>1465</v>
      </c>
      <c r="J45" s="42" t="s">
        <v>29</v>
      </c>
      <c r="K45" s="49"/>
      <c r="L45" s="50"/>
      <c r="M45" s="61">
        <v>350.0</v>
      </c>
      <c r="N45" s="62"/>
      <c r="O45" s="51"/>
      <c r="P45" s="52"/>
      <c r="Q45" s="53"/>
      <c r="R45" s="63"/>
      <c r="S45" s="45">
        <v>50.0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2" t="s">
        <v>39</v>
      </c>
      <c r="B46" s="42" t="s">
        <v>40</v>
      </c>
      <c r="C46" s="43"/>
      <c r="D46" s="76"/>
      <c r="E46" s="45" t="s">
        <v>103</v>
      </c>
      <c r="F46" s="42" t="s">
        <v>43</v>
      </c>
      <c r="G46" s="224" t="s">
        <v>1466</v>
      </c>
      <c r="H46" s="226"/>
      <c r="I46" s="58" t="s">
        <v>1467</v>
      </c>
      <c r="J46" s="42" t="s">
        <v>46</v>
      </c>
      <c r="K46" s="60"/>
      <c r="L46" s="50"/>
      <c r="M46" s="61"/>
      <c r="N46" s="62">
        <v>197.0</v>
      </c>
      <c r="O46" s="51"/>
      <c r="P46" s="52"/>
      <c r="Q46" s="53"/>
      <c r="R46" s="63"/>
      <c r="S46" s="45">
        <v>50.0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2" t="s">
        <v>39</v>
      </c>
      <c r="B47" s="42" t="s">
        <v>40</v>
      </c>
      <c r="C47" s="43"/>
      <c r="D47" s="109" t="s">
        <v>1468</v>
      </c>
      <c r="E47" s="45" t="s">
        <v>139</v>
      </c>
      <c r="F47" s="42" t="s">
        <v>49</v>
      </c>
      <c r="G47" s="224" t="s">
        <v>1469</v>
      </c>
      <c r="H47" s="226" t="s">
        <v>1470</v>
      </c>
      <c r="I47" s="58" t="s">
        <v>1471</v>
      </c>
      <c r="J47" s="42" t="s">
        <v>29</v>
      </c>
      <c r="K47" s="49"/>
      <c r="L47" s="50"/>
      <c r="M47" s="61">
        <v>250.0</v>
      </c>
      <c r="N47" s="62"/>
      <c r="O47" s="51"/>
      <c r="P47" s="52"/>
      <c r="Q47" s="53"/>
      <c r="R47" s="63"/>
      <c r="S47" s="45">
        <v>50.0</v>
      </c>
      <c r="T47" s="7"/>
      <c r="U47" s="7"/>
      <c r="V47" s="7"/>
      <c r="W47" s="7"/>
      <c r="X47" s="7"/>
      <c r="Y47" s="7"/>
      <c r="Z47" s="7"/>
      <c r="AA47" s="7"/>
      <c r="AB47" s="7"/>
    </row>
    <row r="48" ht="18.75" customHeight="1">
      <c r="A48" s="42" t="s">
        <v>39</v>
      </c>
      <c r="B48" s="42" t="s">
        <v>40</v>
      </c>
      <c r="C48" s="43"/>
      <c r="D48" s="67" t="s">
        <v>1468</v>
      </c>
      <c r="E48" s="45" t="s">
        <v>139</v>
      </c>
      <c r="F48" s="42" t="s">
        <v>49</v>
      </c>
      <c r="G48" s="260" t="s">
        <v>1472</v>
      </c>
      <c r="H48" s="240" t="s">
        <v>1470</v>
      </c>
      <c r="I48" s="58" t="s">
        <v>1471</v>
      </c>
      <c r="J48" s="42" t="s">
        <v>29</v>
      </c>
      <c r="K48" s="49"/>
      <c r="L48" s="108"/>
      <c r="M48" s="61">
        <v>250.0</v>
      </c>
      <c r="N48" s="82"/>
      <c r="O48" s="51"/>
      <c r="P48" s="106"/>
      <c r="Q48" s="120"/>
      <c r="R48" s="85"/>
      <c r="S48" s="45">
        <v>50.0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2" t="s">
        <v>39</v>
      </c>
      <c r="B49" s="42" t="s">
        <v>40</v>
      </c>
      <c r="C49" s="66"/>
      <c r="D49" s="67" t="s">
        <v>1473</v>
      </c>
      <c r="E49" s="45" t="s">
        <v>165</v>
      </c>
      <c r="F49" s="42" t="s">
        <v>49</v>
      </c>
      <c r="G49" s="224" t="s">
        <v>1474</v>
      </c>
      <c r="H49" s="226" t="s">
        <v>1475</v>
      </c>
      <c r="I49" s="226" t="s">
        <v>1476</v>
      </c>
      <c r="J49" s="42" t="s">
        <v>46</v>
      </c>
      <c r="K49" s="49"/>
      <c r="L49" s="121"/>
      <c r="M49" s="61"/>
      <c r="N49" s="62"/>
      <c r="O49" s="51"/>
      <c r="P49" s="122">
        <v>400.0</v>
      </c>
      <c r="Q49" s="123"/>
      <c r="R49" s="63"/>
      <c r="S49" s="45">
        <v>50.0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2" t="s">
        <v>39</v>
      </c>
      <c r="B50" s="42" t="s">
        <v>137</v>
      </c>
      <c r="C50" s="43"/>
      <c r="D50" s="67" t="s">
        <v>138</v>
      </c>
      <c r="E50" s="45" t="s">
        <v>139</v>
      </c>
      <c r="F50" s="42" t="s">
        <v>43</v>
      </c>
      <c r="G50" s="224" t="s">
        <v>1477</v>
      </c>
      <c r="H50" s="226" t="s">
        <v>1477</v>
      </c>
      <c r="I50" s="226" t="s">
        <v>1478</v>
      </c>
      <c r="J50" s="42" t="s">
        <v>46</v>
      </c>
      <c r="K50" s="49"/>
      <c r="L50" s="121" t="s">
        <v>137</v>
      </c>
      <c r="M50" s="35"/>
      <c r="N50" s="36"/>
      <c r="O50" s="51"/>
      <c r="P50" s="122"/>
      <c r="Q50" s="123"/>
      <c r="R50" s="54"/>
      <c r="S50" s="45" t="s">
        <v>138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2"/>
      <c r="B51" s="42"/>
      <c r="C51" s="43"/>
      <c r="D51" s="124"/>
      <c r="E51" s="45"/>
      <c r="F51" s="42"/>
      <c r="G51" s="58"/>
      <c r="H51" s="226"/>
      <c r="I51" s="241"/>
      <c r="J51" s="42"/>
      <c r="K51" s="60"/>
      <c r="L51" s="121"/>
      <c r="M51" s="81"/>
      <c r="N51" s="82"/>
      <c r="O51" s="51"/>
      <c r="P51" s="122"/>
      <c r="Q51" s="123"/>
      <c r="R51" s="85"/>
      <c r="S51" s="45"/>
      <c r="T51" s="7"/>
      <c r="U51" s="7"/>
      <c r="V51" s="7"/>
      <c r="W51" s="7"/>
      <c r="X51" s="7"/>
      <c r="Y51" s="7"/>
      <c r="Z51" s="7"/>
      <c r="AA51" s="7"/>
      <c r="AB51" s="7"/>
    </row>
    <row r="52">
      <c r="A52" s="42"/>
      <c r="B52" s="42"/>
      <c r="C52" s="43"/>
      <c r="D52" s="125"/>
      <c r="E52" s="103"/>
      <c r="F52" s="42"/>
      <c r="G52" s="58"/>
      <c r="H52" s="226"/>
      <c r="I52" s="58"/>
      <c r="J52" s="105"/>
      <c r="K52" s="60"/>
      <c r="L52" s="126"/>
      <c r="M52" s="81"/>
      <c r="N52" s="82"/>
      <c r="O52" s="51"/>
      <c r="P52" s="127"/>
      <c r="Q52" s="128"/>
      <c r="R52" s="85"/>
      <c r="S52" s="45"/>
      <c r="T52" s="7"/>
      <c r="U52" s="7"/>
      <c r="V52" s="7"/>
      <c r="W52" s="7"/>
      <c r="X52" s="7"/>
      <c r="Y52" s="7"/>
      <c r="Z52" s="7"/>
      <c r="AA52" s="7"/>
      <c r="AB52" s="7"/>
    </row>
    <row r="53">
      <c r="A53" s="42"/>
      <c r="B53" s="42"/>
      <c r="C53" s="43"/>
      <c r="D53" s="66"/>
      <c r="E53" s="103"/>
      <c r="F53" s="42"/>
      <c r="G53" s="58"/>
      <c r="H53" s="226"/>
      <c r="I53" s="58"/>
      <c r="J53" s="105"/>
      <c r="K53" s="49"/>
      <c r="L53" s="121"/>
      <c r="M53" s="61"/>
      <c r="N53" s="62"/>
      <c r="O53" s="51"/>
      <c r="P53" s="122"/>
      <c r="Q53" s="123"/>
      <c r="R53" s="63"/>
      <c r="S53" s="45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2"/>
      <c r="B54" s="42"/>
      <c r="C54" s="43"/>
      <c r="D54" s="43"/>
      <c r="E54" s="103"/>
      <c r="F54" s="42"/>
      <c r="G54" s="47"/>
      <c r="H54" s="225"/>
      <c r="I54" s="58"/>
      <c r="J54" s="105"/>
      <c r="K54" s="118"/>
      <c r="L54" s="121"/>
      <c r="M54" s="81"/>
      <c r="N54" s="82"/>
      <c r="O54" s="51"/>
      <c r="P54" s="122"/>
      <c r="Q54" s="123"/>
      <c r="R54" s="85"/>
      <c r="S54" s="45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2"/>
      <c r="B55" s="42"/>
      <c r="C55" s="43"/>
      <c r="D55" s="43"/>
      <c r="E55" s="129"/>
      <c r="F55" s="42"/>
      <c r="G55" s="58"/>
      <c r="H55" s="226"/>
      <c r="I55" s="58"/>
      <c r="J55" s="105"/>
      <c r="K55" s="49"/>
      <c r="L55" s="121"/>
      <c r="M55" s="61"/>
      <c r="N55" s="62"/>
      <c r="O55" s="51"/>
      <c r="P55" s="122"/>
      <c r="Q55" s="123"/>
      <c r="R55" s="63"/>
      <c r="S55" s="55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2"/>
      <c r="B56" s="42"/>
      <c r="C56" s="43"/>
      <c r="D56" s="43"/>
      <c r="E56" s="22"/>
      <c r="F56" s="42"/>
      <c r="G56" s="130"/>
      <c r="H56" s="242"/>
      <c r="I56" s="58"/>
      <c r="J56" s="105"/>
      <c r="K56" s="49"/>
      <c r="L56" s="121"/>
      <c r="M56" s="61"/>
      <c r="N56" s="62"/>
      <c r="O56" s="51"/>
      <c r="P56" s="122"/>
      <c r="Q56" s="123"/>
      <c r="R56" s="63"/>
      <c r="S56" s="45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2"/>
      <c r="B57" s="42"/>
      <c r="C57" s="43"/>
      <c r="D57" s="43"/>
      <c r="E57" s="22"/>
      <c r="F57" s="42"/>
      <c r="G57" s="58"/>
      <c r="H57" s="226"/>
      <c r="I57" s="58"/>
      <c r="J57" s="105"/>
      <c r="K57" s="131"/>
      <c r="L57" s="121"/>
      <c r="M57" s="113"/>
      <c r="N57" s="114"/>
      <c r="O57" s="51"/>
      <c r="P57" s="122"/>
      <c r="Q57" s="123"/>
      <c r="R57" s="115"/>
      <c r="S57" s="45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2"/>
      <c r="B58" s="42"/>
      <c r="C58" s="43"/>
      <c r="D58" s="43"/>
      <c r="E58" s="22"/>
      <c r="F58" s="42"/>
      <c r="G58" s="58"/>
      <c r="H58" s="226"/>
      <c r="I58" s="58"/>
      <c r="J58" s="105"/>
      <c r="K58" s="132"/>
      <c r="L58" s="121"/>
      <c r="M58" s="113"/>
      <c r="N58" s="114"/>
      <c r="O58" s="51"/>
      <c r="P58" s="122"/>
      <c r="Q58" s="123"/>
      <c r="R58" s="115"/>
      <c r="S58" s="45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2"/>
      <c r="B59" s="42"/>
      <c r="C59" s="43"/>
      <c r="D59" s="43"/>
      <c r="E59" s="22"/>
      <c r="F59" s="42"/>
      <c r="G59" s="58"/>
      <c r="H59" s="226"/>
      <c r="I59" s="58"/>
      <c r="J59" s="105"/>
      <c r="K59" s="131"/>
      <c r="L59" s="133"/>
      <c r="M59" s="61"/>
      <c r="N59" s="62"/>
      <c r="O59" s="51"/>
      <c r="P59" s="134"/>
      <c r="Q59" s="135"/>
      <c r="R59" s="63"/>
      <c r="S59" s="45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2"/>
      <c r="B60" s="42"/>
      <c r="C60" s="43"/>
      <c r="D60" s="94"/>
      <c r="E60" s="22"/>
      <c r="F60" s="42"/>
      <c r="G60" s="58"/>
      <c r="H60" s="226"/>
      <c r="I60" s="58"/>
      <c r="J60" s="105"/>
      <c r="K60" s="131"/>
      <c r="L60" s="121"/>
      <c r="M60" s="81"/>
      <c r="N60" s="82"/>
      <c r="O60" s="51"/>
      <c r="P60" s="122"/>
      <c r="Q60" s="123"/>
      <c r="R60" s="85"/>
      <c r="S60" s="45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2"/>
      <c r="B61" s="42"/>
      <c r="C61" s="66"/>
      <c r="D61" s="43"/>
      <c r="E61" s="22"/>
      <c r="F61" s="42"/>
      <c r="G61" s="58"/>
      <c r="H61" s="226"/>
      <c r="I61" s="58"/>
      <c r="J61" s="105"/>
      <c r="K61" s="131"/>
      <c r="L61" s="121"/>
      <c r="M61" s="81"/>
      <c r="N61" s="82"/>
      <c r="O61" s="51"/>
      <c r="P61" s="122"/>
      <c r="Q61" s="123"/>
      <c r="R61" s="85"/>
      <c r="S61" s="45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2"/>
      <c r="B62" s="42"/>
      <c r="C62" s="43"/>
      <c r="D62" s="43"/>
      <c r="E62" s="22"/>
      <c r="F62" s="42"/>
      <c r="G62" s="58"/>
      <c r="H62" s="226"/>
      <c r="I62" s="58"/>
      <c r="J62" s="105"/>
      <c r="K62" s="131"/>
      <c r="L62" s="121"/>
      <c r="M62" s="81"/>
      <c r="N62" s="82"/>
      <c r="O62" s="51"/>
      <c r="P62" s="122"/>
      <c r="Q62" s="123"/>
      <c r="R62" s="85"/>
      <c r="S62" s="45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2"/>
      <c r="B63" s="42"/>
      <c r="C63" s="43"/>
      <c r="D63" s="43"/>
      <c r="E63" s="22"/>
      <c r="F63" s="42"/>
      <c r="G63" s="58"/>
      <c r="H63" s="226"/>
      <c r="I63" s="58"/>
      <c r="J63" s="105"/>
      <c r="K63" s="131"/>
      <c r="L63" s="121"/>
      <c r="M63" s="81"/>
      <c r="N63" s="82"/>
      <c r="O63" s="51"/>
      <c r="P63" s="122"/>
      <c r="Q63" s="123"/>
      <c r="R63" s="85"/>
      <c r="S63" s="45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2"/>
      <c r="B64" s="42"/>
      <c r="C64" s="43"/>
      <c r="D64" s="43"/>
      <c r="E64" s="22"/>
      <c r="F64" s="42"/>
      <c r="G64" s="58"/>
      <c r="H64" s="226"/>
      <c r="I64" s="58"/>
      <c r="J64" s="105"/>
      <c r="K64" s="131"/>
      <c r="L64" s="126"/>
      <c r="M64" s="61"/>
      <c r="N64" s="62"/>
      <c r="O64" s="51"/>
      <c r="P64" s="127"/>
      <c r="Q64" s="128"/>
      <c r="R64" s="63"/>
      <c r="S64" s="45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2"/>
      <c r="B65" s="42"/>
      <c r="C65" s="43"/>
      <c r="D65" s="43"/>
      <c r="E65" s="22"/>
      <c r="F65" s="42"/>
      <c r="G65" s="58"/>
      <c r="H65" s="226"/>
      <c r="I65" s="58"/>
      <c r="J65" s="105"/>
      <c r="K65" s="131"/>
      <c r="L65" s="126"/>
      <c r="M65" s="81"/>
      <c r="N65" s="82"/>
      <c r="O65" s="51"/>
      <c r="P65" s="127"/>
      <c r="Q65" s="128"/>
      <c r="R65" s="85"/>
      <c r="S65" s="136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2"/>
      <c r="B66" s="42"/>
      <c r="C66" s="43"/>
      <c r="D66" s="43"/>
      <c r="E66" s="22"/>
      <c r="F66" s="42"/>
      <c r="G66" s="58"/>
      <c r="H66" s="226"/>
      <c r="I66" s="58"/>
      <c r="J66" s="105"/>
      <c r="K66" s="132"/>
      <c r="L66" s="121"/>
      <c r="M66" s="61"/>
      <c r="N66" s="62"/>
      <c r="O66" s="51"/>
      <c r="P66" s="122"/>
      <c r="Q66" s="123"/>
      <c r="R66" s="63"/>
      <c r="S66" s="45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2"/>
      <c r="B67" s="42"/>
      <c r="C67" s="43"/>
      <c r="D67" s="43"/>
      <c r="E67" s="22"/>
      <c r="F67" s="42"/>
      <c r="G67" s="58"/>
      <c r="H67" s="226"/>
      <c r="I67" s="58"/>
      <c r="J67" s="105"/>
      <c r="K67" s="132"/>
      <c r="L67" s="126"/>
      <c r="M67" s="81"/>
      <c r="N67" s="82"/>
      <c r="O67" s="51"/>
      <c r="P67" s="127"/>
      <c r="Q67" s="128"/>
      <c r="R67" s="85"/>
      <c r="S67" s="45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2"/>
      <c r="B68" s="42"/>
      <c r="C68" s="43"/>
      <c r="D68" s="43"/>
      <c r="E68" s="22"/>
      <c r="F68" s="42"/>
      <c r="G68" s="58"/>
      <c r="H68" s="226"/>
      <c r="I68" s="58"/>
      <c r="J68" s="105"/>
      <c r="K68" s="131"/>
      <c r="L68" s="126"/>
      <c r="M68" s="81"/>
      <c r="N68" s="82"/>
      <c r="O68" s="51"/>
      <c r="P68" s="127"/>
      <c r="Q68" s="128"/>
      <c r="R68" s="85"/>
      <c r="S68" s="45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2"/>
      <c r="B69" s="42"/>
      <c r="C69" s="43"/>
      <c r="D69" s="43"/>
      <c r="E69" s="137"/>
      <c r="F69" s="42"/>
      <c r="G69" s="58"/>
      <c r="H69" s="226"/>
      <c r="I69" s="58"/>
      <c r="J69" s="105"/>
      <c r="K69" s="138"/>
      <c r="L69" s="121"/>
      <c r="M69" s="61"/>
      <c r="N69" s="62"/>
      <c r="O69" s="51"/>
      <c r="P69" s="122"/>
      <c r="Q69" s="123"/>
      <c r="R69" s="63"/>
      <c r="S69" s="45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2"/>
      <c r="B70" s="42"/>
      <c r="C70" s="43"/>
      <c r="D70" s="43"/>
      <c r="E70" s="137"/>
      <c r="F70" s="42"/>
      <c r="G70" s="58"/>
      <c r="H70" s="226"/>
      <c r="I70" s="58"/>
      <c r="J70" s="105"/>
      <c r="K70" s="139"/>
      <c r="L70" s="126"/>
      <c r="M70" s="81"/>
      <c r="N70" s="82"/>
      <c r="O70" s="51"/>
      <c r="P70" s="127"/>
      <c r="Q70" s="128"/>
      <c r="R70" s="85"/>
      <c r="S70" s="45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2"/>
      <c r="B71" s="42"/>
      <c r="C71" s="43"/>
      <c r="D71" s="43"/>
      <c r="E71" s="137"/>
      <c r="F71" s="42"/>
      <c r="G71" s="58"/>
      <c r="H71" s="226"/>
      <c r="I71" s="58"/>
      <c r="J71" s="105"/>
      <c r="K71" s="131"/>
      <c r="L71" s="140"/>
      <c r="M71" s="81"/>
      <c r="N71" s="82"/>
      <c r="O71" s="51"/>
      <c r="P71" s="141"/>
      <c r="Q71" s="142"/>
      <c r="R71" s="85"/>
      <c r="S71" s="55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2"/>
      <c r="B72" s="42"/>
      <c r="C72" s="43"/>
      <c r="D72" s="43"/>
      <c r="E72" s="137"/>
      <c r="F72" s="42"/>
      <c r="G72" s="58"/>
      <c r="H72" s="226"/>
      <c r="I72" s="58"/>
      <c r="J72" s="105"/>
      <c r="K72" s="138"/>
      <c r="L72" s="126"/>
      <c r="M72" s="81"/>
      <c r="N72" s="82"/>
      <c r="O72" s="51"/>
      <c r="P72" s="127"/>
      <c r="Q72" s="128"/>
      <c r="R72" s="85"/>
      <c r="S72" s="45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2"/>
      <c r="B73" s="42"/>
      <c r="C73" s="143"/>
      <c r="D73" s="96"/>
      <c r="E73" s="137"/>
      <c r="F73" s="42"/>
      <c r="G73" s="58"/>
      <c r="H73" s="226"/>
      <c r="I73" s="58"/>
      <c r="J73" s="105"/>
      <c r="K73" s="144"/>
      <c r="L73" s="145"/>
      <c r="M73" s="81"/>
      <c r="N73" s="82"/>
      <c r="O73" s="51"/>
      <c r="P73" s="146"/>
      <c r="Q73" s="147"/>
      <c r="R73" s="85"/>
      <c r="S73" s="45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2"/>
      <c r="B74" s="42"/>
      <c r="C74" s="143"/>
      <c r="D74" s="43"/>
      <c r="E74" s="137"/>
      <c r="F74" s="42"/>
      <c r="G74" s="58"/>
      <c r="H74" s="226"/>
      <c r="I74" s="58"/>
      <c r="J74" s="105"/>
      <c r="K74" s="148"/>
      <c r="L74" s="145"/>
      <c r="M74" s="113"/>
      <c r="N74" s="114"/>
      <c r="O74" s="51"/>
      <c r="P74" s="146"/>
      <c r="Q74" s="147"/>
      <c r="R74" s="115"/>
      <c r="S74" s="136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2"/>
      <c r="B75" s="42"/>
      <c r="C75" s="143"/>
      <c r="D75" s="76"/>
      <c r="E75" s="137"/>
      <c r="F75" s="42"/>
      <c r="G75" s="58"/>
      <c r="H75" s="226"/>
      <c r="I75" s="226"/>
      <c r="J75" s="105"/>
      <c r="K75" s="144"/>
      <c r="L75" s="149"/>
      <c r="M75" s="81"/>
      <c r="N75" s="82"/>
      <c r="O75" s="51"/>
      <c r="P75" s="150"/>
      <c r="Q75" s="151"/>
      <c r="R75" s="85"/>
      <c r="S75" s="136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2"/>
      <c r="B76" s="42"/>
      <c r="C76" s="143"/>
      <c r="D76" s="43"/>
      <c r="E76" s="137"/>
      <c r="F76" s="42"/>
      <c r="G76" s="58"/>
      <c r="H76" s="226"/>
      <c r="I76" s="226"/>
      <c r="J76" s="105"/>
      <c r="K76" s="144"/>
      <c r="L76" s="145"/>
      <c r="M76" s="81"/>
      <c r="N76" s="82"/>
      <c r="O76" s="51"/>
      <c r="P76" s="146"/>
      <c r="Q76" s="147"/>
      <c r="R76" s="85"/>
      <c r="S76" s="136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2"/>
      <c r="B77" s="42"/>
      <c r="C77" s="143"/>
      <c r="D77" s="43"/>
      <c r="E77" s="137"/>
      <c r="F77" s="42"/>
      <c r="G77" s="58"/>
      <c r="H77" s="226"/>
      <c r="I77" s="226"/>
      <c r="J77" s="105"/>
      <c r="K77" s="148"/>
      <c r="L77" s="145"/>
      <c r="M77" s="81"/>
      <c r="N77" s="82"/>
      <c r="O77" s="51"/>
      <c r="P77" s="146"/>
      <c r="Q77" s="147"/>
      <c r="R77" s="85"/>
      <c r="S77" s="136"/>
      <c r="T77" s="7"/>
      <c r="U77" s="7"/>
      <c r="V77" s="7"/>
      <c r="W77" s="7"/>
      <c r="X77" s="7"/>
      <c r="Y77" s="7"/>
      <c r="Z77" s="7"/>
      <c r="AA77" s="7"/>
      <c r="AB77" s="7"/>
    </row>
    <row r="78">
      <c r="A78" s="42"/>
      <c r="B78" s="42"/>
      <c r="C78" s="143"/>
      <c r="D78" s="43"/>
      <c r="E78" s="22"/>
      <c r="F78" s="42"/>
      <c r="G78" s="58"/>
      <c r="H78" s="226"/>
      <c r="I78" s="226"/>
      <c r="J78" s="105"/>
      <c r="K78" s="148"/>
      <c r="L78" s="145"/>
      <c r="M78" s="81"/>
      <c r="N78" s="82"/>
      <c r="O78" s="51"/>
      <c r="P78" s="146"/>
      <c r="Q78" s="147"/>
      <c r="R78" s="85"/>
      <c r="S78" s="152"/>
      <c r="T78" s="7"/>
      <c r="U78" s="7"/>
      <c r="V78" s="7"/>
      <c r="W78" s="7"/>
      <c r="X78" s="7"/>
      <c r="Y78" s="7"/>
      <c r="Z78" s="7"/>
      <c r="AA78" s="7"/>
      <c r="AB78" s="7"/>
    </row>
    <row r="79">
      <c r="A79" s="42"/>
      <c r="B79" s="42"/>
      <c r="C79" s="143"/>
      <c r="D79" s="43"/>
      <c r="E79" s="22"/>
      <c r="F79" s="42"/>
      <c r="G79" s="58"/>
      <c r="H79" s="226"/>
      <c r="I79" s="226"/>
      <c r="J79" s="105"/>
      <c r="K79" s="148"/>
      <c r="L79" s="145"/>
      <c r="M79" s="81"/>
      <c r="N79" s="82"/>
      <c r="O79" s="51"/>
      <c r="P79" s="146"/>
      <c r="Q79" s="147"/>
      <c r="R79" s="85"/>
      <c r="S79" s="136"/>
      <c r="T79" s="7"/>
      <c r="U79" s="7"/>
      <c r="V79" s="7"/>
      <c r="W79" s="7"/>
      <c r="X79" s="7"/>
      <c r="Y79" s="7"/>
      <c r="Z79" s="7"/>
      <c r="AA79" s="7"/>
      <c r="AB79" s="7"/>
    </row>
    <row r="80">
      <c r="A80" s="105"/>
      <c r="B80" s="42"/>
      <c r="C80" s="143"/>
      <c r="D80" s="43"/>
      <c r="E80" s="22"/>
      <c r="F80" s="42"/>
      <c r="G80" s="153"/>
      <c r="H80" s="243"/>
      <c r="I80" s="243"/>
      <c r="J80" s="105"/>
      <c r="K80" s="144"/>
      <c r="L80" s="145"/>
      <c r="M80" s="81"/>
      <c r="N80" s="82"/>
      <c r="O80" s="51"/>
      <c r="P80" s="146"/>
      <c r="Q80" s="147"/>
      <c r="R80" s="85"/>
      <c r="S80" s="154"/>
      <c r="T80" s="7"/>
      <c r="U80" s="7"/>
      <c r="V80" s="7"/>
      <c r="W80" s="7"/>
      <c r="X80" s="7"/>
      <c r="Y80" s="7"/>
      <c r="Z80" s="7"/>
      <c r="AA80" s="7"/>
      <c r="AB80" s="7"/>
    </row>
    <row r="81">
      <c r="A81" s="105"/>
      <c r="B81" s="42"/>
      <c r="C81" s="143"/>
      <c r="D81" s="43"/>
      <c r="E81" s="22"/>
      <c r="F81" s="42"/>
      <c r="G81" s="153"/>
      <c r="H81" s="243"/>
      <c r="I81" s="243"/>
      <c r="J81" s="105"/>
      <c r="K81" s="144"/>
      <c r="L81" s="145"/>
      <c r="M81" s="81"/>
      <c r="N81" s="82"/>
      <c r="O81" s="51"/>
      <c r="P81" s="146"/>
      <c r="Q81" s="147"/>
      <c r="R81" s="85"/>
      <c r="S81" s="155"/>
      <c r="T81" s="7"/>
      <c r="U81" s="7"/>
      <c r="V81" s="7"/>
      <c r="W81" s="7"/>
      <c r="X81" s="7"/>
      <c r="Y81" s="7"/>
      <c r="Z81" s="7"/>
      <c r="AA81" s="7"/>
      <c r="AB81" s="7"/>
    </row>
    <row r="82">
      <c r="A82" s="105"/>
      <c r="B82" s="42"/>
      <c r="C82" s="143"/>
      <c r="D82" s="43"/>
      <c r="E82" s="22"/>
      <c r="F82" s="42"/>
      <c r="G82" s="153"/>
      <c r="H82" s="243"/>
      <c r="I82" s="243"/>
      <c r="J82" s="105"/>
      <c r="K82" s="144"/>
      <c r="L82" s="145"/>
      <c r="M82" s="81"/>
      <c r="N82" s="82"/>
      <c r="O82" s="51"/>
      <c r="P82" s="146"/>
      <c r="Q82" s="147"/>
      <c r="R82" s="85"/>
      <c r="S82" s="155"/>
      <c r="T82" s="7"/>
      <c r="U82" s="7"/>
      <c r="V82" s="7"/>
      <c r="W82" s="7"/>
      <c r="X82" s="7"/>
      <c r="Y82" s="7"/>
      <c r="Z82" s="7"/>
      <c r="AA82" s="7"/>
      <c r="AB82" s="7"/>
    </row>
    <row r="83">
      <c r="A83" s="105"/>
      <c r="B83" s="42"/>
      <c r="C83" s="143"/>
      <c r="D83" s="43"/>
      <c r="E83" s="22"/>
      <c r="F83" s="42"/>
      <c r="G83" s="153"/>
      <c r="H83" s="243"/>
      <c r="I83" s="243"/>
      <c r="J83" s="105"/>
      <c r="K83" s="156"/>
      <c r="L83" s="157"/>
      <c r="M83" s="158"/>
      <c r="N83" s="159"/>
      <c r="O83" s="51"/>
      <c r="P83" s="160"/>
      <c r="Q83" s="161"/>
      <c r="R83" s="162"/>
      <c r="S83" s="155"/>
      <c r="T83" s="7"/>
      <c r="U83" s="7"/>
      <c r="V83" s="7"/>
      <c r="W83" s="7"/>
      <c r="X83" s="7"/>
      <c r="Y83" s="7"/>
      <c r="Z83" s="7"/>
      <c r="AA83" s="7"/>
      <c r="AB83" s="7"/>
    </row>
    <row r="84">
      <c r="A84" s="105"/>
      <c r="B84" s="42"/>
      <c r="C84" s="143"/>
      <c r="D84" s="43"/>
      <c r="E84" s="22"/>
      <c r="F84" s="42"/>
      <c r="G84" s="153"/>
      <c r="H84" s="243"/>
      <c r="I84" s="243"/>
      <c r="J84" s="105"/>
      <c r="K84" s="156"/>
      <c r="L84" s="157"/>
      <c r="M84" s="158"/>
      <c r="N84" s="159"/>
      <c r="O84" s="51"/>
      <c r="P84" s="160"/>
      <c r="Q84" s="161"/>
      <c r="R84" s="162"/>
      <c r="S84" s="155"/>
      <c r="T84" s="7"/>
      <c r="U84" s="7"/>
      <c r="V84" s="7"/>
      <c r="W84" s="7"/>
      <c r="X84" s="7"/>
      <c r="Y84" s="7"/>
      <c r="Z84" s="7"/>
      <c r="AA84" s="7"/>
      <c r="AB84" s="7"/>
    </row>
    <row r="85">
      <c r="A85" s="105"/>
      <c r="B85" s="42"/>
      <c r="C85" s="143"/>
      <c r="D85" s="43"/>
      <c r="E85" s="22"/>
      <c r="F85" s="42"/>
      <c r="G85" s="153"/>
      <c r="H85" s="243"/>
      <c r="I85" s="243"/>
      <c r="J85" s="105"/>
      <c r="K85" s="156"/>
      <c r="L85" s="157"/>
      <c r="M85" s="158"/>
      <c r="N85" s="159"/>
      <c r="O85" s="51"/>
      <c r="P85" s="160"/>
      <c r="Q85" s="161"/>
      <c r="R85" s="162"/>
      <c r="S85" s="155"/>
      <c r="T85" s="7"/>
      <c r="U85" s="7"/>
      <c r="V85" s="7"/>
      <c r="W85" s="7"/>
      <c r="X85" s="7"/>
      <c r="Y85" s="7"/>
      <c r="Z85" s="7"/>
      <c r="AA85" s="7"/>
      <c r="AB85" s="7"/>
    </row>
    <row r="86">
      <c r="A86" s="105"/>
      <c r="B86" s="42"/>
      <c r="C86" s="143"/>
      <c r="D86" s="43"/>
      <c r="E86" s="22"/>
      <c r="F86" s="42"/>
      <c r="G86" s="153"/>
      <c r="H86" s="243"/>
      <c r="I86" s="243"/>
      <c r="J86" s="105"/>
      <c r="K86" s="163"/>
      <c r="L86" s="164"/>
      <c r="M86" s="165"/>
      <c r="N86" s="166"/>
      <c r="O86" s="51"/>
      <c r="P86" s="167"/>
      <c r="Q86" s="168"/>
      <c r="R86" s="169"/>
      <c r="S86" s="155"/>
      <c r="T86" s="7"/>
      <c r="U86" s="7"/>
      <c r="V86" s="7"/>
      <c r="W86" s="7"/>
      <c r="X86" s="7"/>
      <c r="Y86" s="7"/>
      <c r="Z86" s="7"/>
      <c r="AA86" s="7"/>
      <c r="AB86" s="7"/>
    </row>
    <row r="87">
      <c r="A87" s="105"/>
      <c r="B87" s="42"/>
      <c r="C87" s="143"/>
      <c r="D87" s="43"/>
      <c r="E87" s="137"/>
      <c r="F87" s="42"/>
      <c r="G87" s="153"/>
      <c r="H87" s="243"/>
      <c r="I87" s="243"/>
      <c r="J87" s="105"/>
      <c r="K87" s="156"/>
      <c r="L87" s="157"/>
      <c r="M87" s="170"/>
      <c r="N87" s="171"/>
      <c r="O87" s="51"/>
      <c r="P87" s="160"/>
      <c r="Q87" s="161"/>
      <c r="R87" s="172"/>
      <c r="S87" s="155"/>
      <c r="T87" s="7"/>
      <c r="U87" s="7"/>
      <c r="V87" s="7"/>
      <c r="W87" s="7"/>
      <c r="X87" s="7"/>
      <c r="Y87" s="7"/>
      <c r="Z87" s="7"/>
      <c r="AA87" s="7"/>
      <c r="AB87" s="7"/>
    </row>
    <row r="88">
      <c r="A88" s="105"/>
      <c r="B88" s="42"/>
      <c r="C88" s="143"/>
      <c r="D88" s="43"/>
      <c r="E88" s="137"/>
      <c r="F88" s="42"/>
      <c r="G88" s="153"/>
      <c r="H88" s="243"/>
      <c r="I88" s="243"/>
      <c r="J88" s="105"/>
      <c r="K88" s="156"/>
      <c r="L88" s="157"/>
      <c r="M88" s="170"/>
      <c r="N88" s="171"/>
      <c r="O88" s="51"/>
      <c r="P88" s="160"/>
      <c r="Q88" s="161"/>
      <c r="R88" s="172"/>
      <c r="S88" s="155"/>
      <c r="T88" s="7"/>
      <c r="U88" s="7"/>
      <c r="V88" s="7"/>
      <c r="W88" s="7"/>
      <c r="X88" s="7"/>
      <c r="Y88" s="7"/>
      <c r="Z88" s="7"/>
      <c r="AA88" s="7"/>
      <c r="AB88" s="7"/>
    </row>
    <row r="89">
      <c r="A89" s="105"/>
      <c r="B89" s="42"/>
      <c r="C89" s="143"/>
      <c r="D89" s="43"/>
      <c r="E89" s="137"/>
      <c r="F89" s="42"/>
      <c r="G89" s="153"/>
      <c r="H89" s="243"/>
      <c r="I89" s="243"/>
      <c r="J89" s="105"/>
      <c r="K89" s="156"/>
      <c r="L89" s="157"/>
      <c r="M89" s="170"/>
      <c r="N89" s="171"/>
      <c r="O89" s="51"/>
      <c r="P89" s="160"/>
      <c r="Q89" s="161"/>
      <c r="R89" s="172"/>
      <c r="S89" s="155"/>
      <c r="T89" s="7"/>
      <c r="U89" s="7"/>
      <c r="V89" s="7"/>
      <c r="W89" s="7"/>
      <c r="X89" s="7"/>
      <c r="Y89" s="7"/>
      <c r="Z89" s="7"/>
      <c r="AA89" s="7"/>
      <c r="AB89" s="7"/>
    </row>
    <row r="90">
      <c r="A90" s="105"/>
      <c r="B90" s="42"/>
      <c r="C90" s="143"/>
      <c r="D90" s="43"/>
      <c r="E90" s="137"/>
      <c r="F90" s="42"/>
      <c r="G90" s="153"/>
      <c r="H90" s="243"/>
      <c r="I90" s="243"/>
      <c r="J90" s="105"/>
      <c r="K90" s="156"/>
      <c r="L90" s="157"/>
      <c r="M90" s="170"/>
      <c r="N90" s="171"/>
      <c r="O90" s="51"/>
      <c r="P90" s="160"/>
      <c r="Q90" s="161"/>
      <c r="R90" s="172"/>
      <c r="S90" s="155"/>
      <c r="T90" s="7"/>
      <c r="U90" s="7"/>
      <c r="V90" s="7"/>
      <c r="W90" s="7"/>
      <c r="X90" s="7"/>
      <c r="Y90" s="7"/>
      <c r="Z90" s="7"/>
      <c r="AA90" s="7"/>
      <c r="AB90" s="7"/>
    </row>
    <row r="91">
      <c r="A91" s="105"/>
      <c r="B91" s="42"/>
      <c r="C91" s="143"/>
      <c r="D91" s="43"/>
      <c r="E91" s="137"/>
      <c r="F91" s="42"/>
      <c r="G91" s="153"/>
      <c r="H91" s="243"/>
      <c r="I91" s="243"/>
      <c r="J91" s="105"/>
      <c r="K91" s="156"/>
      <c r="L91" s="157"/>
      <c r="M91" s="170"/>
      <c r="N91" s="171"/>
      <c r="O91" s="51"/>
      <c r="P91" s="160"/>
      <c r="Q91" s="161"/>
      <c r="R91" s="172"/>
      <c r="S91" s="155"/>
      <c r="T91" s="7"/>
      <c r="U91" s="7"/>
      <c r="V91" s="7"/>
      <c r="W91" s="7"/>
      <c r="X91" s="7"/>
      <c r="Y91" s="7"/>
      <c r="Z91" s="7"/>
      <c r="AA91" s="7"/>
      <c r="AB91" s="7"/>
    </row>
    <row r="92">
      <c r="A92" s="105"/>
      <c r="B92" s="42"/>
      <c r="C92" s="143"/>
      <c r="D92" s="43"/>
      <c r="E92" s="137"/>
      <c r="F92" s="42"/>
      <c r="G92" s="153"/>
      <c r="H92" s="243"/>
      <c r="I92" s="243"/>
      <c r="J92" s="105"/>
      <c r="K92" s="156"/>
      <c r="L92" s="157"/>
      <c r="M92" s="170"/>
      <c r="N92" s="171"/>
      <c r="O92" s="51"/>
      <c r="P92" s="160"/>
      <c r="Q92" s="161"/>
      <c r="R92" s="172"/>
      <c r="S92" s="155"/>
      <c r="T92" s="7"/>
      <c r="U92" s="7"/>
      <c r="V92" s="7"/>
      <c r="W92" s="7"/>
      <c r="X92" s="7"/>
      <c r="Y92" s="7"/>
      <c r="Z92" s="7"/>
      <c r="AA92" s="7"/>
      <c r="AB92" s="7"/>
    </row>
    <row r="93">
      <c r="A93" s="105"/>
      <c r="B93" s="42"/>
      <c r="C93" s="143"/>
      <c r="D93" s="43"/>
      <c r="E93" s="137"/>
      <c r="F93" s="42"/>
      <c r="G93" s="153"/>
      <c r="H93" s="243"/>
      <c r="I93" s="243"/>
      <c r="J93" s="105"/>
      <c r="K93" s="156"/>
      <c r="L93" s="157"/>
      <c r="M93" s="170"/>
      <c r="N93" s="171"/>
      <c r="O93" s="51"/>
      <c r="P93" s="160"/>
      <c r="Q93" s="161"/>
      <c r="R93" s="172"/>
      <c r="S93" s="155"/>
      <c r="T93" s="7"/>
      <c r="U93" s="7"/>
      <c r="V93" s="7"/>
      <c r="W93" s="7"/>
      <c r="X93" s="7"/>
      <c r="Y93" s="7"/>
      <c r="Z93" s="7"/>
      <c r="AA93" s="7"/>
      <c r="AB93" s="7"/>
    </row>
    <row r="94">
      <c r="A94" s="105"/>
      <c r="B94" s="42"/>
      <c r="C94" s="143"/>
      <c r="D94" s="43"/>
      <c r="E94" s="137"/>
      <c r="F94" s="42"/>
      <c r="G94" s="153"/>
      <c r="H94" s="243"/>
      <c r="I94" s="243"/>
      <c r="J94" s="105"/>
      <c r="K94" s="156"/>
      <c r="L94" s="157"/>
      <c r="M94" s="170"/>
      <c r="N94" s="173"/>
      <c r="O94" s="51"/>
      <c r="P94" s="160"/>
      <c r="Q94" s="161"/>
      <c r="R94" s="172"/>
      <c r="S94" s="155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3"/>
      <c r="D95" s="174"/>
      <c r="E95" s="175"/>
      <c r="F95" s="4"/>
      <c r="G95" s="176"/>
      <c r="H95" s="244"/>
      <c r="I95" s="245"/>
      <c r="J95" s="4"/>
      <c r="K95" s="179"/>
      <c r="L95" s="179"/>
      <c r="M95" s="179"/>
      <c r="N95" s="179"/>
      <c r="O95" s="180"/>
      <c r="P95" s="180"/>
      <c r="Q95" s="180"/>
      <c r="R95" s="181"/>
      <c r="S95" s="182">
        <f>SUM(S7:S94)</f>
        <v>5110</v>
      </c>
      <c r="T95" s="7"/>
      <c r="U95" s="7"/>
      <c r="V95" s="7"/>
      <c r="W95" s="7"/>
      <c r="X95" s="7"/>
      <c r="Y95" s="7"/>
      <c r="Z95" s="7"/>
      <c r="AA95" s="7"/>
      <c r="AB95" s="7"/>
    </row>
    <row r="96">
      <c r="A96" s="4"/>
      <c r="B96" s="4"/>
      <c r="C96" s="3"/>
      <c r="D96" s="183"/>
      <c r="E96" s="184"/>
      <c r="F96" s="2"/>
      <c r="G96" s="185"/>
      <c r="H96" s="246"/>
      <c r="I96" s="247"/>
      <c r="J96" s="2"/>
      <c r="K96" s="33" t="s">
        <v>6</v>
      </c>
      <c r="L96" s="188"/>
      <c r="M96" s="188"/>
      <c r="N96" s="188"/>
      <c r="O96" s="189"/>
      <c r="P96" s="189"/>
      <c r="Q96" s="189"/>
      <c r="R96" s="190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4"/>
      <c r="B97" s="4"/>
      <c r="C97" s="191"/>
      <c r="D97" s="16"/>
      <c r="E97" s="192"/>
      <c r="F97" s="193"/>
      <c r="G97" s="176"/>
      <c r="H97" s="5"/>
      <c r="I97" s="5"/>
      <c r="J97" s="2"/>
      <c r="K97" s="96">
        <f>SUM(K7:K94)</f>
        <v>1994</v>
      </c>
      <c r="L97" s="194" t="s">
        <v>22</v>
      </c>
      <c r="O97" s="195" t="s">
        <v>23</v>
      </c>
      <c r="Q97" s="196"/>
      <c r="R97" s="197" t="s">
        <v>24</v>
      </c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176"/>
      <c r="H98" s="5"/>
      <c r="I98" s="5"/>
      <c r="J98" s="2"/>
      <c r="K98" s="96">
        <f>SUM(K97*1%)</f>
        <v>19.94</v>
      </c>
      <c r="L98" s="34" t="s">
        <v>7</v>
      </c>
      <c r="M98" s="198"/>
      <c r="N98" s="198"/>
      <c r="O98" s="199"/>
      <c r="P98" s="200"/>
      <c r="Q98" s="196"/>
      <c r="R98" s="201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"/>
      <c r="G99" s="4"/>
      <c r="H99" s="5"/>
      <c r="I99" s="5"/>
      <c r="J99" s="2"/>
      <c r="K99" s="202"/>
      <c r="L99" s="203">
        <f>SUM(L6:L93)</f>
        <v>3244</v>
      </c>
      <c r="M99" s="35" t="s">
        <v>8</v>
      </c>
      <c r="N99" s="198"/>
      <c r="O99" s="199"/>
      <c r="P99" s="199"/>
      <c r="Q99" s="199"/>
      <c r="R99" s="201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"/>
      <c r="G100" s="204" t="s">
        <v>25</v>
      </c>
      <c r="H100" s="205">
        <f>SUM(K97,L99,M100,N101)</f>
        <v>10335</v>
      </c>
      <c r="I100" s="5"/>
      <c r="J100" s="2"/>
      <c r="K100" s="7"/>
      <c r="L100" s="76">
        <f>SUM(L99*2%)</f>
        <v>64.88</v>
      </c>
      <c r="M100" s="16">
        <f>SUM(M6:M93)</f>
        <v>3150</v>
      </c>
      <c r="N100" s="36" t="s">
        <v>9</v>
      </c>
      <c r="O100" s="199"/>
      <c r="P100" s="199"/>
      <c r="Q100" s="199"/>
      <c r="R100" s="181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06"/>
      <c r="G101" s="207" t="s">
        <v>26</v>
      </c>
      <c r="H101" s="205">
        <f>SUM(O102,P105,Q106)</f>
        <v>4234</v>
      </c>
      <c r="I101" s="5"/>
      <c r="J101" s="2"/>
      <c r="K101" s="7"/>
      <c r="L101" s="17"/>
      <c r="M101" s="76">
        <f>SUM(M100*2%)</f>
        <v>63</v>
      </c>
      <c r="N101" s="16">
        <f>SUM(N6:N94)</f>
        <v>1947</v>
      </c>
      <c r="O101" s="37" t="s">
        <v>10</v>
      </c>
      <c r="P101" s="199"/>
      <c r="Q101" s="199"/>
      <c r="R101" s="208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06"/>
      <c r="G102" s="209" t="s">
        <v>27</v>
      </c>
      <c r="H102" s="205">
        <f>SUM(R107)</f>
        <v>70</v>
      </c>
      <c r="I102" s="5"/>
      <c r="J102" s="2"/>
      <c r="K102" s="7"/>
      <c r="L102" s="2"/>
      <c r="M102" s="2"/>
      <c r="N102" s="76">
        <f>SUM(N101*2%)</f>
        <v>38.94</v>
      </c>
      <c r="O102" s="16">
        <f>SUM(O6:O95)</f>
        <v>1794</v>
      </c>
      <c r="P102" s="199"/>
      <c r="Q102" s="199"/>
      <c r="R102" s="208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4"/>
      <c r="H103" s="5"/>
      <c r="I103" s="5"/>
      <c r="J103" s="2"/>
      <c r="K103" s="7"/>
      <c r="L103" s="2"/>
      <c r="M103" s="2"/>
      <c r="N103" s="2"/>
      <c r="O103" s="76">
        <f>SUM(O102*1%)</f>
        <v>17.94</v>
      </c>
      <c r="P103" s="199"/>
      <c r="Q103" s="199"/>
      <c r="R103" s="208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10" t="s">
        <v>28</v>
      </c>
      <c r="H104" s="248">
        <f>SUM(M7,Q11,L14,L21,P24,L25,O26,M28,O29,N38,O39,O40,N41,M42,L44,N46,P49)</f>
        <v>6791</v>
      </c>
      <c r="I104" s="249">
        <f>SUM(N38)</f>
        <v>350</v>
      </c>
      <c r="J104" s="2"/>
      <c r="K104" s="7"/>
      <c r="L104" s="2"/>
      <c r="M104" s="2"/>
      <c r="N104" s="2"/>
      <c r="O104" s="2"/>
      <c r="P104" s="38" t="s">
        <v>11</v>
      </c>
      <c r="Q104" s="199"/>
      <c r="R104" s="208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212" t="s">
        <v>29</v>
      </c>
      <c r="H105" s="253">
        <f>SUM(L10,Q16,K23,N27,K30,L32,K34,K35,N36,L43,M45,M47,M48)</f>
        <v>5284</v>
      </c>
      <c r="I105" s="249">
        <f>SUM(N27,K30)</f>
        <v>600</v>
      </c>
      <c r="J105" s="2"/>
      <c r="K105" s="7"/>
      <c r="L105" s="2"/>
      <c r="M105" s="2"/>
      <c r="N105" s="2"/>
      <c r="O105" s="2"/>
      <c r="P105" s="16">
        <f>SUM(P6:P93)</f>
        <v>1100</v>
      </c>
      <c r="Q105" s="39" t="s">
        <v>12</v>
      </c>
      <c r="R105" s="208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3"/>
      <c r="D106" s="16"/>
      <c r="E106" s="2"/>
      <c r="F106" s="2"/>
      <c r="G106" s="214" t="s">
        <v>30</v>
      </c>
      <c r="H106" s="248">
        <f>SUM(M8,N15,O22,K37,P33)</f>
        <v>1694</v>
      </c>
      <c r="I106" s="263">
        <v>0.0</v>
      </c>
      <c r="J106" s="2"/>
      <c r="K106" s="7"/>
      <c r="L106" s="2"/>
      <c r="M106" s="2"/>
      <c r="N106" s="2"/>
      <c r="O106" s="2"/>
      <c r="P106" s="76">
        <f>SUM(P105*1%)</f>
        <v>11</v>
      </c>
      <c r="Q106" s="16">
        <f>SUM(Q6:Q93)</f>
        <v>1340</v>
      </c>
      <c r="R106" s="215" t="s">
        <v>13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3"/>
      <c r="D107" s="16"/>
      <c r="E107" s="2"/>
      <c r="F107" s="2"/>
      <c r="G107" s="206"/>
      <c r="H107" s="11"/>
      <c r="I107" s="255"/>
      <c r="J107" s="2"/>
      <c r="K107" s="7"/>
      <c r="L107" s="2"/>
      <c r="M107" s="2"/>
      <c r="N107" s="2"/>
      <c r="O107" s="2"/>
      <c r="P107" s="2"/>
      <c r="Q107" s="76">
        <f>SUM(Q106*1%)</f>
        <v>13.4</v>
      </c>
      <c r="R107" s="96">
        <f>SUM(R7:R95)</f>
        <v>70</v>
      </c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216" t="s">
        <v>31</v>
      </c>
      <c r="H108" s="217">
        <f>SUM(N27,K30,N38)</f>
        <v>950</v>
      </c>
      <c r="I108" s="5"/>
      <c r="J108" s="2"/>
      <c r="K108" s="7"/>
      <c r="L108" s="2"/>
      <c r="M108" s="2"/>
      <c r="N108" s="2"/>
      <c r="O108" s="2"/>
      <c r="P108" s="2"/>
      <c r="Q108" s="2"/>
      <c r="R108" s="96">
        <f>SUM(R107*2%)</f>
        <v>1.4</v>
      </c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216" t="s">
        <v>32</v>
      </c>
      <c r="H109" s="249">
        <f>SUM(S13,S27,S30,S31,S38)</f>
        <v>250</v>
      </c>
      <c r="I109" s="5"/>
      <c r="J109" s="2"/>
      <c r="K109" s="7"/>
      <c r="L109" s="2"/>
      <c r="M109" s="2"/>
      <c r="N109" s="2"/>
      <c r="O109" s="2"/>
      <c r="P109" s="2"/>
      <c r="Q109" s="2"/>
      <c r="R109" s="16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218" t="s">
        <v>33</v>
      </c>
      <c r="H110" s="251">
        <f>SUM(L13,K31)</f>
        <v>600</v>
      </c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107"/>
      <c r="D226" s="16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107"/>
      <c r="D227" s="16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19"/>
      <c r="D228" s="219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19"/>
      <c r="D229" s="219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19"/>
      <c r="D230" s="219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19"/>
      <c r="D231" s="219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19"/>
      <c r="D232" s="219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19"/>
      <c r="D233" s="219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19"/>
      <c r="D234" s="219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19"/>
      <c r="D235" s="219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19"/>
      <c r="D236" s="219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19"/>
      <c r="D237" s="219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19"/>
      <c r="D238" s="219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19"/>
      <c r="D239" s="219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19"/>
      <c r="D240" s="219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19"/>
      <c r="D241" s="219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19"/>
      <c r="D242" s="219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19"/>
      <c r="D243" s="219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19"/>
      <c r="D244" s="219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19"/>
      <c r="D245" s="219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19"/>
      <c r="D246" s="219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19"/>
      <c r="D247" s="219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19"/>
      <c r="D248" s="219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19"/>
      <c r="D249" s="219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19"/>
      <c r="D250" s="219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19"/>
      <c r="D251" s="219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19"/>
      <c r="D252" s="219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19"/>
      <c r="D253" s="219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19"/>
      <c r="D254" s="219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19"/>
      <c r="D255" s="219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19"/>
      <c r="D256" s="219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19"/>
      <c r="D257" s="219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19"/>
      <c r="D258" s="219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19"/>
      <c r="D259" s="219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19"/>
      <c r="D260" s="219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19"/>
      <c r="D261" s="219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19"/>
      <c r="D262" s="219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19"/>
      <c r="D263" s="219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19"/>
      <c r="D264" s="219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19"/>
      <c r="D265" s="219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19"/>
      <c r="D266" s="219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19"/>
      <c r="D267" s="219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19"/>
      <c r="D268" s="219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19"/>
      <c r="D269" s="219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19"/>
      <c r="D270" s="219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19"/>
      <c r="D271" s="219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19"/>
      <c r="D272" s="219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19"/>
      <c r="D273" s="219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19"/>
      <c r="D274" s="219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19"/>
      <c r="D275" s="219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19"/>
      <c r="D276" s="219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19"/>
      <c r="D277" s="219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19"/>
      <c r="D278" s="219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19"/>
      <c r="D279" s="219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19"/>
      <c r="D280" s="219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19"/>
      <c r="D281" s="219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19"/>
      <c r="D282" s="219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19"/>
      <c r="D283" s="219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19"/>
      <c r="D284" s="219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19"/>
      <c r="D285" s="219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19"/>
      <c r="D286" s="219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19"/>
      <c r="D287" s="219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19"/>
      <c r="D288" s="219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19"/>
      <c r="D289" s="219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19"/>
      <c r="D290" s="219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19"/>
      <c r="D291" s="219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19"/>
      <c r="D292" s="219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19"/>
      <c r="D293" s="219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19"/>
      <c r="D294" s="219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19"/>
      <c r="D295" s="219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19"/>
      <c r="D296" s="219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19"/>
      <c r="D297" s="219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19"/>
      <c r="D298" s="219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19"/>
      <c r="D299" s="219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19"/>
      <c r="D300" s="219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19"/>
      <c r="D301" s="219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19"/>
      <c r="D302" s="219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19"/>
      <c r="D303" s="219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19"/>
      <c r="D304" s="219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19"/>
      <c r="D305" s="219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19"/>
      <c r="D306" s="219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19"/>
      <c r="D307" s="219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19"/>
      <c r="D308" s="219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19"/>
      <c r="D309" s="219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19"/>
      <c r="D310" s="219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19"/>
      <c r="D311" s="219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19"/>
      <c r="D312" s="219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19"/>
      <c r="D313" s="219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19"/>
      <c r="D314" s="219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19"/>
      <c r="D315" s="219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19"/>
      <c r="D316" s="219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19"/>
      <c r="D317" s="219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19"/>
      <c r="D318" s="219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19"/>
      <c r="D319" s="219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19"/>
      <c r="D320" s="219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19"/>
      <c r="D321" s="219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19"/>
      <c r="D322" s="219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19"/>
      <c r="D323" s="219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19"/>
      <c r="D324" s="219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19"/>
      <c r="D325" s="219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19"/>
      <c r="D326" s="219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19"/>
      <c r="D327" s="219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19"/>
      <c r="D328" s="219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19"/>
      <c r="D329" s="219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19"/>
      <c r="D330" s="219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19"/>
      <c r="D331" s="219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19"/>
      <c r="D332" s="219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19"/>
      <c r="D333" s="219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19"/>
      <c r="D334" s="219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19"/>
      <c r="D335" s="219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19"/>
      <c r="D336" s="219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19"/>
      <c r="D337" s="219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19"/>
      <c r="D338" s="219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19"/>
      <c r="D339" s="219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19"/>
      <c r="D340" s="219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19"/>
      <c r="D341" s="219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19"/>
      <c r="D342" s="219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19"/>
      <c r="D343" s="219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19"/>
      <c r="D344" s="219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19"/>
      <c r="D345" s="219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19"/>
      <c r="D346" s="219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19"/>
      <c r="D347" s="219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19"/>
      <c r="D348" s="219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19"/>
      <c r="D349" s="219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19"/>
      <c r="D350" s="219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19"/>
      <c r="D351" s="219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19"/>
      <c r="D352" s="219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19"/>
      <c r="D353" s="219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19"/>
      <c r="D354" s="219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19"/>
      <c r="D355" s="219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19"/>
      <c r="D356" s="219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19"/>
      <c r="D357" s="219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19"/>
      <c r="D358" s="219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19"/>
      <c r="D359" s="219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19"/>
      <c r="D360" s="219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19"/>
      <c r="D361" s="219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19"/>
      <c r="D362" s="219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19"/>
      <c r="D363" s="219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19"/>
      <c r="D364" s="219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19"/>
      <c r="D365" s="219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19"/>
      <c r="D366" s="219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19"/>
      <c r="D367" s="219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19"/>
      <c r="D368" s="219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19"/>
      <c r="D369" s="219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19"/>
      <c r="D370" s="219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19"/>
      <c r="D371" s="219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19"/>
      <c r="D372" s="219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19"/>
      <c r="D373" s="219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19"/>
      <c r="D374" s="219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19"/>
      <c r="D375" s="219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19"/>
      <c r="D376" s="219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19"/>
      <c r="D377" s="219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19"/>
      <c r="D378" s="219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19"/>
      <c r="D379" s="219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19"/>
      <c r="D380" s="219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19"/>
      <c r="D381" s="219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19"/>
      <c r="D382" s="219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19"/>
      <c r="D383" s="219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19"/>
      <c r="D384" s="219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19"/>
      <c r="D385" s="219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19"/>
      <c r="D386" s="219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19"/>
      <c r="D387" s="219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19"/>
      <c r="D388" s="219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19"/>
      <c r="D389" s="219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19"/>
      <c r="D390" s="219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19"/>
      <c r="D391" s="219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19"/>
      <c r="D392" s="219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19"/>
      <c r="D393" s="219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19"/>
      <c r="D394" s="219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19"/>
      <c r="D395" s="219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19"/>
      <c r="D396" s="219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19"/>
      <c r="D397" s="219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19"/>
      <c r="D398" s="219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19"/>
      <c r="D399" s="219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19"/>
      <c r="D400" s="219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19"/>
      <c r="D401" s="219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19"/>
      <c r="D402" s="219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19"/>
      <c r="D403" s="219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19"/>
      <c r="D404" s="219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19"/>
      <c r="D405" s="219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19"/>
      <c r="D406" s="219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19"/>
      <c r="D407" s="219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19"/>
      <c r="D408" s="219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19"/>
      <c r="D409" s="219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19"/>
      <c r="D410" s="219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19"/>
      <c r="D411" s="219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19"/>
      <c r="D412" s="219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19"/>
      <c r="D413" s="219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19"/>
      <c r="D414" s="219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19"/>
      <c r="D415" s="219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19"/>
      <c r="D416" s="219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19"/>
      <c r="D417" s="219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19"/>
      <c r="D418" s="219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19"/>
      <c r="D419" s="219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19"/>
      <c r="D420" s="219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19"/>
      <c r="D421" s="219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19"/>
      <c r="D422" s="219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19"/>
      <c r="D423" s="219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19"/>
      <c r="D424" s="219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19"/>
      <c r="D425" s="219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19"/>
      <c r="D426" s="219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19"/>
      <c r="D427" s="219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19"/>
      <c r="D428" s="219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19"/>
      <c r="D429" s="219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19"/>
      <c r="D430" s="219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19"/>
      <c r="D431" s="219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19"/>
      <c r="D432" s="219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19"/>
      <c r="D433" s="219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19"/>
      <c r="D434" s="219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19"/>
      <c r="D435" s="219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19"/>
      <c r="D436" s="219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19"/>
      <c r="D437" s="219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19"/>
      <c r="D438" s="219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19"/>
      <c r="D439" s="219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19"/>
      <c r="D440" s="219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19"/>
      <c r="D441" s="219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19"/>
      <c r="D442" s="219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19"/>
      <c r="D443" s="219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19"/>
      <c r="D444" s="219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19"/>
      <c r="D445" s="219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19"/>
      <c r="D446" s="219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19"/>
      <c r="D447" s="219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19"/>
      <c r="D448" s="219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19"/>
      <c r="D449" s="219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19"/>
      <c r="D450" s="219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19"/>
      <c r="D451" s="219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19"/>
      <c r="D452" s="219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19"/>
      <c r="D453" s="219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19"/>
      <c r="D454" s="219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19"/>
      <c r="D455" s="219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19"/>
      <c r="D456" s="219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19"/>
      <c r="D457" s="219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19"/>
      <c r="D458" s="219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19"/>
      <c r="D459" s="219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19"/>
      <c r="D460" s="219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19"/>
      <c r="D461" s="219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19"/>
      <c r="D462" s="219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19"/>
      <c r="D463" s="219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19"/>
      <c r="D464" s="219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19"/>
      <c r="D465" s="219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19"/>
      <c r="D466" s="219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19"/>
      <c r="D467" s="219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19"/>
      <c r="D468" s="219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19"/>
      <c r="D469" s="219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19"/>
      <c r="D470" s="219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19"/>
      <c r="D471" s="219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19"/>
      <c r="D472" s="219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19"/>
      <c r="D473" s="219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19"/>
      <c r="D474" s="219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19"/>
      <c r="D475" s="219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19"/>
      <c r="D476" s="219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19"/>
      <c r="D477" s="219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19"/>
      <c r="D478" s="219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19"/>
      <c r="D479" s="219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19"/>
      <c r="D480" s="219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19"/>
      <c r="D481" s="219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19"/>
      <c r="D482" s="219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19"/>
      <c r="D483" s="219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19"/>
      <c r="D484" s="219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19"/>
      <c r="D485" s="219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19"/>
      <c r="D486" s="219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19"/>
      <c r="D487" s="219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19"/>
      <c r="D488" s="219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19"/>
      <c r="D489" s="219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19"/>
      <c r="D490" s="219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19"/>
      <c r="D491" s="219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19"/>
      <c r="D492" s="219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19"/>
      <c r="D493" s="219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19"/>
      <c r="D494" s="219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19"/>
      <c r="D495" s="219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19"/>
      <c r="D496" s="219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19"/>
      <c r="D497" s="219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19"/>
      <c r="D498" s="219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19"/>
      <c r="D499" s="219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19"/>
      <c r="D500" s="219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19"/>
      <c r="D501" s="219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19"/>
      <c r="D502" s="219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19"/>
      <c r="D503" s="219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19"/>
      <c r="D504" s="219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19"/>
      <c r="D505" s="219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19"/>
      <c r="D506" s="219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19"/>
      <c r="D507" s="219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19"/>
      <c r="D508" s="219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19"/>
      <c r="D509" s="219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19"/>
      <c r="D510" s="219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19"/>
      <c r="D511" s="219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19"/>
      <c r="D512" s="219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19"/>
      <c r="D513" s="219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19"/>
      <c r="D514" s="219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19"/>
      <c r="D515" s="219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19"/>
      <c r="D516" s="219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19"/>
      <c r="D517" s="219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19"/>
      <c r="D518" s="219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19"/>
      <c r="D519" s="219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19"/>
      <c r="D520" s="219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19"/>
      <c r="D521" s="219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19"/>
      <c r="D522" s="219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19"/>
      <c r="D523" s="219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19"/>
      <c r="D524" s="219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19"/>
      <c r="D525" s="219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19"/>
      <c r="D526" s="219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19"/>
      <c r="D527" s="219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19"/>
      <c r="D528" s="219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19"/>
      <c r="D529" s="219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19"/>
      <c r="D530" s="219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19"/>
      <c r="D531" s="219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19"/>
      <c r="D532" s="219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19"/>
      <c r="D533" s="219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19"/>
      <c r="D534" s="219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19"/>
      <c r="D535" s="219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19"/>
      <c r="D536" s="219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19"/>
      <c r="D537" s="219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19"/>
      <c r="D538" s="219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19"/>
      <c r="D539" s="219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19"/>
      <c r="D540" s="219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19"/>
      <c r="D541" s="219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19"/>
      <c r="D542" s="219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19"/>
      <c r="D543" s="219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19"/>
      <c r="D544" s="219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19"/>
      <c r="D545" s="219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19"/>
      <c r="D546" s="219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19"/>
      <c r="D547" s="219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19"/>
      <c r="D548" s="219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19"/>
      <c r="D549" s="219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19"/>
      <c r="D550" s="219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19"/>
      <c r="D551" s="219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19"/>
      <c r="D552" s="219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19"/>
      <c r="D553" s="219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19"/>
      <c r="D554" s="219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19"/>
      <c r="D555" s="219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19"/>
      <c r="D556" s="219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19"/>
      <c r="D557" s="219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19"/>
      <c r="D558" s="219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19"/>
      <c r="D559" s="219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19"/>
      <c r="D560" s="219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19"/>
      <c r="D561" s="219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19"/>
      <c r="D562" s="219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19"/>
      <c r="D563" s="219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19"/>
      <c r="D564" s="219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19"/>
      <c r="D565" s="219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19"/>
      <c r="D566" s="219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19"/>
      <c r="D567" s="219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19"/>
      <c r="D568" s="219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19"/>
      <c r="D569" s="219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19"/>
      <c r="D570" s="219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19"/>
      <c r="D571" s="219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19"/>
      <c r="D572" s="219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19"/>
      <c r="D573" s="219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19"/>
      <c r="D574" s="219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19"/>
      <c r="D575" s="219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19"/>
      <c r="D576" s="219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19"/>
      <c r="D577" s="219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19"/>
      <c r="D578" s="219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19"/>
      <c r="D579" s="219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19"/>
      <c r="D580" s="219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19"/>
      <c r="D581" s="219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19"/>
      <c r="D582" s="219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19"/>
      <c r="D583" s="219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19"/>
      <c r="D584" s="219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19"/>
      <c r="D585" s="219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19"/>
      <c r="D586" s="219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19"/>
      <c r="D587" s="219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19"/>
      <c r="D588" s="219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19"/>
      <c r="D589" s="219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19"/>
      <c r="D590" s="219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19"/>
      <c r="D591" s="219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19"/>
      <c r="D592" s="219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19"/>
      <c r="D593" s="219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19"/>
      <c r="D594" s="219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19"/>
      <c r="D595" s="219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19"/>
      <c r="D596" s="219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19"/>
      <c r="D597" s="219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19"/>
      <c r="D598" s="219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19"/>
      <c r="D599" s="219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19"/>
      <c r="D600" s="219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19"/>
      <c r="D601" s="219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19"/>
      <c r="D602" s="219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19"/>
      <c r="D603" s="219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19"/>
      <c r="D604" s="219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19"/>
      <c r="D605" s="219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19"/>
      <c r="D606" s="219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19"/>
      <c r="D607" s="219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19"/>
      <c r="D608" s="219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19"/>
      <c r="D609" s="219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19"/>
      <c r="D610" s="219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19"/>
      <c r="D611" s="219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19"/>
      <c r="D612" s="219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19"/>
      <c r="D613" s="219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19"/>
      <c r="D614" s="219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19"/>
      <c r="D615" s="219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19"/>
      <c r="D616" s="219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19"/>
      <c r="D617" s="219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19"/>
      <c r="D618" s="219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19"/>
      <c r="D619" s="219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19"/>
      <c r="D620" s="219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19"/>
      <c r="D621" s="219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19"/>
      <c r="D622" s="219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19"/>
      <c r="D623" s="219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19"/>
      <c r="D624" s="219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19"/>
      <c r="D625" s="219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19"/>
      <c r="D626" s="219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19"/>
      <c r="D627" s="219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19"/>
      <c r="D628" s="219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19"/>
      <c r="D629" s="219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19"/>
      <c r="D630" s="219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19"/>
      <c r="D631" s="219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19"/>
      <c r="D632" s="219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19"/>
      <c r="D633" s="219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19"/>
      <c r="D634" s="219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19"/>
      <c r="D635" s="219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19"/>
      <c r="D636" s="219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19"/>
      <c r="D637" s="219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19"/>
      <c r="D638" s="219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19"/>
      <c r="D639" s="219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19"/>
      <c r="D640" s="219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19"/>
      <c r="D641" s="219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19"/>
      <c r="D642" s="219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19"/>
      <c r="D643" s="219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19"/>
      <c r="D644" s="219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19"/>
      <c r="D645" s="219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19"/>
      <c r="D646" s="219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19"/>
      <c r="D647" s="219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19"/>
      <c r="D648" s="219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19"/>
      <c r="D649" s="219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19"/>
      <c r="D650" s="219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19"/>
      <c r="D651" s="219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19"/>
      <c r="D652" s="219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19"/>
      <c r="D653" s="219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19"/>
      <c r="D654" s="219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19"/>
      <c r="D655" s="219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19"/>
      <c r="D656" s="219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19"/>
      <c r="D657" s="219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19"/>
      <c r="D658" s="219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19"/>
      <c r="D659" s="219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19"/>
      <c r="D660" s="219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19"/>
      <c r="D661" s="219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19"/>
      <c r="D662" s="219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19"/>
      <c r="D663" s="219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19"/>
      <c r="D664" s="219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19"/>
      <c r="D665" s="219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19"/>
      <c r="D666" s="219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19"/>
      <c r="D667" s="219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19"/>
      <c r="D668" s="219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19"/>
      <c r="D669" s="219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19"/>
      <c r="D670" s="219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19"/>
      <c r="D671" s="219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19"/>
      <c r="D672" s="219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19"/>
      <c r="D673" s="219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19"/>
      <c r="D674" s="219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19"/>
      <c r="D675" s="219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19"/>
      <c r="D676" s="219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19"/>
      <c r="D677" s="219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19"/>
      <c r="D678" s="219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19"/>
      <c r="D679" s="219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19"/>
      <c r="D680" s="219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19"/>
      <c r="D681" s="219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19"/>
      <c r="D682" s="219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19"/>
      <c r="D683" s="219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19"/>
      <c r="D684" s="219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19"/>
      <c r="D685" s="219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19"/>
      <c r="D686" s="219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19"/>
      <c r="D687" s="219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19"/>
      <c r="D688" s="219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19"/>
      <c r="D689" s="219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19"/>
      <c r="D690" s="219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19"/>
      <c r="D691" s="219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19"/>
      <c r="D692" s="219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19"/>
      <c r="D693" s="219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19"/>
      <c r="D694" s="219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19"/>
      <c r="D695" s="219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19"/>
      <c r="D696" s="219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19"/>
      <c r="D697" s="219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19"/>
      <c r="D698" s="219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19"/>
      <c r="D699" s="219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19"/>
      <c r="D700" s="219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19"/>
      <c r="D701" s="219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19"/>
      <c r="D702" s="219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19"/>
      <c r="D703" s="219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19"/>
      <c r="D704" s="219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19"/>
      <c r="D705" s="219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19"/>
      <c r="D706" s="219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19"/>
      <c r="D707" s="219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19"/>
      <c r="D708" s="219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19"/>
      <c r="D709" s="219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19"/>
      <c r="D710" s="219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19"/>
      <c r="D711" s="219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19"/>
      <c r="D712" s="219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19"/>
      <c r="D713" s="219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19"/>
      <c r="D714" s="219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19"/>
      <c r="D715" s="219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19"/>
      <c r="D716" s="219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19"/>
      <c r="D717" s="219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19"/>
      <c r="D718" s="219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19"/>
      <c r="D719" s="219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19"/>
      <c r="D720" s="219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19"/>
      <c r="D721" s="219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19"/>
      <c r="D722" s="219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19"/>
      <c r="D723" s="219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19"/>
      <c r="D724" s="219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19"/>
      <c r="D725" s="219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19"/>
      <c r="D726" s="219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19"/>
      <c r="D727" s="219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19"/>
      <c r="D728" s="219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19"/>
      <c r="D729" s="219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19"/>
      <c r="D730" s="219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19"/>
      <c r="D731" s="219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19"/>
      <c r="D732" s="219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19"/>
      <c r="D733" s="219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19"/>
      <c r="D734" s="219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19"/>
      <c r="D735" s="219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19"/>
      <c r="D736" s="219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19"/>
      <c r="D737" s="219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19"/>
      <c r="D738" s="219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19"/>
      <c r="D739" s="219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19"/>
      <c r="D740" s="219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19"/>
      <c r="D741" s="219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19"/>
      <c r="D742" s="219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19"/>
      <c r="D743" s="219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19"/>
      <c r="D744" s="219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19"/>
      <c r="D745" s="219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19"/>
      <c r="D746" s="219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19"/>
      <c r="D747" s="219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19"/>
      <c r="D748" s="219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19"/>
      <c r="D749" s="219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19"/>
      <c r="D750" s="219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19"/>
      <c r="D751" s="219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19"/>
      <c r="D752" s="219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19"/>
      <c r="D753" s="219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19"/>
      <c r="D754" s="219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19"/>
      <c r="D755" s="219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19"/>
      <c r="D756" s="219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19"/>
      <c r="D757" s="219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19"/>
      <c r="D758" s="219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19"/>
      <c r="D759" s="219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19"/>
      <c r="D760" s="219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19"/>
      <c r="D761" s="219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19"/>
      <c r="D762" s="219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19"/>
      <c r="D763" s="219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19"/>
      <c r="D764" s="219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19"/>
      <c r="D765" s="219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19"/>
      <c r="D766" s="219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19"/>
      <c r="D767" s="219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19"/>
      <c r="D768" s="219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19"/>
      <c r="D769" s="219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19"/>
      <c r="D770" s="219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19"/>
      <c r="D771" s="219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19"/>
      <c r="D772" s="219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19"/>
      <c r="D773" s="219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19"/>
      <c r="D774" s="219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19"/>
      <c r="D775" s="219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19"/>
      <c r="D776" s="219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19"/>
      <c r="D777" s="219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19"/>
      <c r="D778" s="219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19"/>
      <c r="D779" s="219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19"/>
      <c r="D780" s="219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19"/>
      <c r="D781" s="219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19"/>
      <c r="D782" s="219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19"/>
      <c r="D783" s="219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19"/>
      <c r="D784" s="219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19"/>
      <c r="D785" s="219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19"/>
      <c r="D786" s="219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19"/>
      <c r="D787" s="219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19"/>
      <c r="D788" s="219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19"/>
      <c r="D789" s="219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19"/>
      <c r="D790" s="219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19"/>
      <c r="D791" s="219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19"/>
      <c r="D792" s="219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19"/>
      <c r="D793" s="219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19"/>
      <c r="D794" s="219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19"/>
      <c r="D795" s="219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19"/>
      <c r="D796" s="219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19"/>
      <c r="D797" s="219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19"/>
      <c r="D798" s="219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19"/>
      <c r="D799" s="219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19"/>
      <c r="D800" s="219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19"/>
      <c r="D801" s="219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19"/>
      <c r="D802" s="219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19"/>
      <c r="D803" s="219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19"/>
      <c r="D804" s="219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19"/>
      <c r="D805" s="219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19"/>
      <c r="D806" s="219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19"/>
      <c r="D807" s="219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19"/>
      <c r="D808" s="219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19"/>
      <c r="D809" s="219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19"/>
      <c r="D810" s="219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19"/>
      <c r="D811" s="219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19"/>
      <c r="D812" s="219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19"/>
      <c r="D813" s="219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19"/>
      <c r="D814" s="219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19"/>
      <c r="D815" s="219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19"/>
      <c r="D816" s="219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19"/>
      <c r="D817" s="219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19"/>
      <c r="D818" s="219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19"/>
      <c r="D819" s="219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19"/>
      <c r="D820" s="219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19"/>
      <c r="D821" s="219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19"/>
      <c r="D822" s="219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19"/>
      <c r="D823" s="219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19"/>
      <c r="D824" s="219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19"/>
      <c r="D825" s="219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19"/>
      <c r="D826" s="219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19"/>
      <c r="D827" s="219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19"/>
      <c r="D828" s="219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19"/>
      <c r="D829" s="219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19"/>
      <c r="D830" s="219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19"/>
      <c r="D831" s="219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19"/>
      <c r="D832" s="219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19"/>
      <c r="D833" s="219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19"/>
      <c r="D834" s="219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19"/>
      <c r="D835" s="219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19"/>
      <c r="D836" s="219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19"/>
      <c r="D837" s="219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19"/>
      <c r="D838" s="219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19"/>
      <c r="D839" s="219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19"/>
      <c r="D840" s="219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19"/>
      <c r="D841" s="219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19"/>
      <c r="D842" s="219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19"/>
      <c r="D843" s="219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19"/>
      <c r="D844" s="219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19"/>
      <c r="D845" s="219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19"/>
      <c r="D846" s="219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19"/>
      <c r="D847" s="219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19"/>
      <c r="D848" s="219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19"/>
      <c r="D849" s="219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19"/>
      <c r="D850" s="219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19"/>
      <c r="D851" s="219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19"/>
      <c r="D852" s="219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19"/>
      <c r="D853" s="219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19"/>
      <c r="D854" s="219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19"/>
      <c r="D855" s="219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19"/>
      <c r="D856" s="219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19"/>
      <c r="D857" s="219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19"/>
      <c r="D858" s="219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19"/>
      <c r="D859" s="219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19"/>
      <c r="D860" s="219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19"/>
      <c r="D861" s="219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19"/>
      <c r="D862" s="219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19"/>
      <c r="D863" s="219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19"/>
      <c r="D864" s="219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19"/>
      <c r="D865" s="219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19"/>
      <c r="D866" s="219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19"/>
      <c r="D867" s="219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19"/>
      <c r="D868" s="219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19"/>
      <c r="D869" s="219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19"/>
      <c r="D870" s="219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19"/>
      <c r="D871" s="219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19"/>
      <c r="D872" s="219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19"/>
      <c r="D873" s="219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19"/>
      <c r="D874" s="219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19"/>
      <c r="D875" s="219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19"/>
      <c r="D876" s="219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19"/>
      <c r="D877" s="219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19"/>
      <c r="D878" s="219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19"/>
      <c r="D879" s="219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19"/>
      <c r="D880" s="219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19"/>
      <c r="D881" s="219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19"/>
      <c r="D882" s="219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19"/>
      <c r="D883" s="219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19"/>
      <c r="D884" s="219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19"/>
      <c r="D885" s="219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19"/>
      <c r="D886" s="219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19"/>
      <c r="D887" s="219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19"/>
      <c r="D888" s="219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19"/>
      <c r="D889" s="219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19"/>
      <c r="D890" s="219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19"/>
      <c r="D891" s="219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19"/>
      <c r="D892" s="219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19"/>
      <c r="D893" s="219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19"/>
      <c r="D894" s="219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19"/>
      <c r="D895" s="219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19"/>
      <c r="D896" s="219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19"/>
      <c r="D897" s="219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19"/>
      <c r="D898" s="219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19"/>
      <c r="D899" s="219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19"/>
      <c r="D900" s="219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19"/>
      <c r="D901" s="219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19"/>
      <c r="D902" s="219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19"/>
      <c r="D903" s="219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19"/>
      <c r="D904" s="219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19"/>
      <c r="D905" s="219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19"/>
      <c r="D906" s="219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19"/>
      <c r="D907" s="219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19"/>
      <c r="D908" s="219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19"/>
      <c r="D909" s="219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19"/>
      <c r="D910" s="219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19"/>
      <c r="D911" s="219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19"/>
      <c r="D912" s="219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19"/>
      <c r="D913" s="219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19"/>
      <c r="D914" s="219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19"/>
      <c r="D915" s="219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19"/>
      <c r="D916" s="219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19"/>
      <c r="D917" s="219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19"/>
      <c r="D918" s="219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19"/>
      <c r="D919" s="219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19"/>
      <c r="D920" s="219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19"/>
      <c r="D921" s="219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19"/>
      <c r="D922" s="219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19"/>
      <c r="D923" s="219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19"/>
      <c r="D924" s="219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19"/>
      <c r="D925" s="219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19"/>
      <c r="D926" s="219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19"/>
      <c r="D927" s="219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19"/>
      <c r="D928" s="219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19"/>
      <c r="D929" s="219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19"/>
      <c r="D930" s="219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19"/>
      <c r="D931" s="219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19"/>
      <c r="D932" s="219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19"/>
      <c r="D933" s="219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19"/>
      <c r="D934" s="219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19"/>
      <c r="D935" s="219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19"/>
      <c r="D936" s="219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19"/>
      <c r="D937" s="219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19"/>
      <c r="D938" s="219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19"/>
      <c r="D939" s="219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19"/>
      <c r="D940" s="219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19"/>
      <c r="D941" s="219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19"/>
      <c r="D942" s="219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19"/>
      <c r="D943" s="219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19"/>
      <c r="D944" s="219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19"/>
      <c r="D945" s="219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19"/>
      <c r="D946" s="219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19"/>
      <c r="D947" s="219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19"/>
      <c r="D948" s="219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19"/>
      <c r="D949" s="219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19"/>
      <c r="D950" s="219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19"/>
      <c r="D951" s="219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19"/>
      <c r="D952" s="219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19"/>
      <c r="D953" s="219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19"/>
      <c r="D954" s="219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19"/>
      <c r="D955" s="219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19"/>
      <c r="D956" s="219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19"/>
      <c r="D957" s="219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19"/>
      <c r="D958" s="219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19"/>
      <c r="D959" s="219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19"/>
      <c r="D960" s="219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19"/>
      <c r="D961" s="219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19"/>
      <c r="D962" s="219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19"/>
      <c r="D963" s="219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19"/>
      <c r="D964" s="219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19"/>
      <c r="D965" s="219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19"/>
      <c r="D966" s="219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19"/>
      <c r="D967" s="219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19"/>
      <c r="D968" s="219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19"/>
      <c r="D969" s="219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19"/>
      <c r="D970" s="219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19"/>
      <c r="D971" s="219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19"/>
      <c r="D972" s="219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19"/>
      <c r="D973" s="219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19"/>
      <c r="D974" s="219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19"/>
      <c r="D975" s="219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19"/>
      <c r="D976" s="219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19"/>
      <c r="D977" s="219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19"/>
      <c r="D978" s="219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19"/>
      <c r="D979" s="219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19"/>
      <c r="D980" s="219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19"/>
      <c r="D981" s="219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19"/>
      <c r="D982" s="219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19"/>
      <c r="D983" s="219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19"/>
      <c r="D984" s="219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19"/>
      <c r="D985" s="219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19"/>
      <c r="D986" s="219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19"/>
      <c r="D987" s="219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19"/>
      <c r="D988" s="219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19"/>
      <c r="D989" s="219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19"/>
      <c r="D990" s="219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19"/>
      <c r="D991" s="219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19"/>
      <c r="D992" s="219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19"/>
      <c r="D993" s="219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19"/>
      <c r="D994" s="219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19"/>
      <c r="D995" s="219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19"/>
      <c r="D996" s="219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19"/>
      <c r="D997" s="219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19"/>
      <c r="D998" s="219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19"/>
      <c r="D999" s="219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19"/>
      <c r="D1000" s="219"/>
      <c r="E1000" s="2"/>
      <c r="F1000" s="2"/>
      <c r="G1000" s="4"/>
      <c r="H1000" s="5"/>
      <c r="I1000" s="5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W1000" s="7"/>
      <c r="X1000" s="7"/>
      <c r="Y1000" s="7"/>
      <c r="Z1000" s="7"/>
      <c r="AA1000" s="7"/>
      <c r="AB1000" s="7"/>
    </row>
    <row r="1001">
      <c r="A1001" s="2"/>
      <c r="B1001" s="2"/>
      <c r="C1001" s="219"/>
      <c r="D1001" s="219"/>
      <c r="E1001" s="2"/>
      <c r="F1001" s="2"/>
      <c r="G1001" s="220"/>
      <c r="I1001" s="5"/>
      <c r="J1001" s="2"/>
      <c r="K1001" s="7"/>
      <c r="L1001" s="2"/>
      <c r="M1001" s="2"/>
      <c r="N1001" s="2"/>
      <c r="O1001" s="2"/>
      <c r="P1001" s="2"/>
      <c r="Q1001" s="2"/>
      <c r="R1001" s="2"/>
      <c r="S1001" s="7"/>
      <c r="V1001" s="7"/>
      <c r="W1001" s="7"/>
      <c r="X1001" s="7"/>
      <c r="Y1001" s="7"/>
      <c r="Z1001" s="7"/>
      <c r="AA1001" s="7"/>
      <c r="AB1001" s="7"/>
    </row>
    <row r="1002">
      <c r="A1002" s="2"/>
      <c r="B1002" s="2"/>
      <c r="C1002" s="219"/>
      <c r="D1002" s="219"/>
      <c r="E1002" s="2"/>
      <c r="F1002" s="2"/>
      <c r="J1002" s="2"/>
      <c r="K1002" s="7"/>
      <c r="L1002" s="2"/>
      <c r="M1002" s="2"/>
      <c r="N1002" s="2"/>
      <c r="O1002" s="2"/>
      <c r="P1002" s="2"/>
      <c r="Q1002" s="2"/>
      <c r="R1002" s="2"/>
      <c r="S1002" s="7"/>
      <c r="V1002" s="7"/>
      <c r="Y1002" s="7"/>
      <c r="Z1002" s="7"/>
      <c r="AA1002" s="7"/>
      <c r="AB1002" s="7"/>
    </row>
    <row r="1003">
      <c r="L1003" s="220"/>
      <c r="M1003" s="220"/>
      <c r="N1003" s="220"/>
      <c r="O1003" s="220"/>
      <c r="P1003" s="220"/>
      <c r="Q1003" s="220"/>
      <c r="R1003" s="220"/>
    </row>
  </sheetData>
  <mergeCells count="6">
    <mergeCell ref="A2:J2"/>
    <mergeCell ref="A3:J3"/>
    <mergeCell ref="K3:R3"/>
    <mergeCell ref="T22:U22"/>
    <mergeCell ref="L97:N97"/>
    <mergeCell ref="O97:P97"/>
  </mergeCells>
  <dataValidations>
    <dataValidation type="list" allowBlank="1" showErrorMessage="1" sqref="F7:F94">
      <formula1>"White board,Cartoon ,3D ,3D personalizado,3D Premium,VSL,Logo,Post,Influencer Nayara,3D Estatico ,3D Realista,Edição audio,Pov,Flow,Dia dos Pais 3D,Dia dos Pais Influencer,Mascote,locução,Influencer  JOÃO,Gerenciamento"</formula1>
    </dataValidation>
    <dataValidation type="list" allowBlank="1" showErrorMessage="1" sqref="B7:B94">
      <formula1>"Pix,Cartão,Pacote ,Pago "</formula1>
    </dataValidation>
    <dataValidation type="list" allowBlank="1" showErrorMessage="1" sqref="A7:A94">
      <formula1>"Nobre,INFLUENZI"</formula1>
    </dataValidation>
    <dataValidation type="list" allowBlank="1" showErrorMessage="1" sqref="E7:E94 E211:F1002">
      <formula1>"Vinicius,Kaua,Caio,Julia,Jhonatas,Diogo,Caio Ferreira,Pamelah,Caio Alves,Camila,Wiliam ,Gabriel ,Fernanda,Kaua Pessoni,Gabriel Batista,Gustavo Pereira"</formula1>
    </dataValidation>
    <dataValidation type="list" allowBlank="1" showErrorMessage="1" sqref="J7:J94">
      <formula1>"Mel,Flavia,Fernanda,Carla,AMANDA,Leticia"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0.75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>
        <v>7.0</v>
      </c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221"/>
      <c r="I4" s="5"/>
      <c r="J4" s="4"/>
      <c r="K4" s="5"/>
      <c r="L4" s="4"/>
      <c r="M4" s="4"/>
      <c r="N4" s="4"/>
      <c r="O4" s="4"/>
      <c r="P4" s="18"/>
      <c r="Q4" s="4"/>
      <c r="R4" s="4"/>
      <c r="S4" s="19"/>
      <c r="T4" s="20"/>
      <c r="U4" s="21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2"/>
      <c r="F5" s="23"/>
      <c r="G5" s="24"/>
      <c r="H5" s="222"/>
      <c r="I5" s="223"/>
      <c r="J5" s="26"/>
      <c r="K5" s="27"/>
      <c r="L5" s="26"/>
      <c r="M5" s="26"/>
      <c r="N5" s="26"/>
      <c r="O5" s="26"/>
      <c r="P5" s="26"/>
      <c r="Q5" s="26"/>
      <c r="R5" s="23"/>
      <c r="S5" s="28"/>
      <c r="T5" s="7"/>
      <c r="U5" s="7"/>
      <c r="V5" s="7"/>
      <c r="W5" s="7"/>
      <c r="X5" s="7"/>
      <c r="Y5" s="7"/>
      <c r="Z5" s="7"/>
      <c r="AA5" s="7"/>
      <c r="AB5" s="7"/>
    </row>
    <row r="6">
      <c r="A6" s="29" t="s">
        <v>2</v>
      </c>
      <c r="B6" s="29" t="s">
        <v>36</v>
      </c>
      <c r="C6" s="30" t="s">
        <v>0</v>
      </c>
      <c r="D6" s="31" t="s">
        <v>37</v>
      </c>
      <c r="E6" s="32" t="s">
        <v>1</v>
      </c>
      <c r="F6" s="29" t="s">
        <v>38</v>
      </c>
      <c r="G6" s="32" t="s">
        <v>2</v>
      </c>
      <c r="H6" s="32" t="s">
        <v>3</v>
      </c>
      <c r="I6" s="29" t="s">
        <v>4</v>
      </c>
      <c r="J6" s="29" t="s">
        <v>5</v>
      </c>
      <c r="K6" s="33" t="s">
        <v>6</v>
      </c>
      <c r="L6" s="34" t="s">
        <v>7</v>
      </c>
      <c r="M6" s="35" t="s">
        <v>8</v>
      </c>
      <c r="N6" s="36" t="s">
        <v>9</v>
      </c>
      <c r="O6" s="37" t="s">
        <v>10</v>
      </c>
      <c r="P6" s="38" t="s">
        <v>11</v>
      </c>
      <c r="Q6" s="39" t="s">
        <v>12</v>
      </c>
      <c r="R6" s="40" t="s">
        <v>13</v>
      </c>
      <c r="S6" s="34" t="s">
        <v>14</v>
      </c>
      <c r="T6" s="7"/>
      <c r="U6" s="7"/>
      <c r="V6" s="41"/>
      <c r="Y6" s="7"/>
      <c r="Z6" s="7"/>
      <c r="AA6" s="7"/>
      <c r="AB6" s="7"/>
    </row>
    <row r="7">
      <c r="A7" s="42" t="s">
        <v>39</v>
      </c>
      <c r="B7" s="42" t="s">
        <v>40</v>
      </c>
      <c r="C7" s="43"/>
      <c r="D7" s="44" t="s">
        <v>41</v>
      </c>
      <c r="E7" s="45" t="s">
        <v>103</v>
      </c>
      <c r="F7" s="42" t="s">
        <v>49</v>
      </c>
      <c r="G7" s="224" t="s">
        <v>1479</v>
      </c>
      <c r="H7" s="225" t="s">
        <v>1480</v>
      </c>
      <c r="I7" s="48" t="s">
        <v>1481</v>
      </c>
      <c r="J7" s="42" t="s">
        <v>46</v>
      </c>
      <c r="K7" s="49"/>
      <c r="L7" s="50"/>
      <c r="M7" s="35">
        <v>350.0</v>
      </c>
      <c r="N7" s="36"/>
      <c r="O7" s="51"/>
      <c r="P7" s="52"/>
      <c r="Q7" s="53"/>
      <c r="R7" s="54"/>
      <c r="S7" s="55">
        <v>50.0</v>
      </c>
      <c r="T7" s="56" t="s">
        <v>6</v>
      </c>
      <c r="U7" s="57">
        <f>SUM(K7:K91)</f>
        <v>4034</v>
      </c>
      <c r="V7" s="7"/>
      <c r="Y7" s="7"/>
      <c r="Z7" s="7"/>
      <c r="AA7" s="7"/>
      <c r="AB7" s="7"/>
    </row>
    <row r="8">
      <c r="A8" s="42" t="s">
        <v>39</v>
      </c>
      <c r="B8" s="42" t="s">
        <v>40</v>
      </c>
      <c r="C8" s="43"/>
      <c r="D8" s="44" t="s">
        <v>1482</v>
      </c>
      <c r="E8" s="45" t="s">
        <v>90</v>
      </c>
      <c r="F8" s="42" t="s">
        <v>49</v>
      </c>
      <c r="G8" s="224" t="s">
        <v>1483</v>
      </c>
      <c r="H8" s="226" t="s">
        <v>1484</v>
      </c>
      <c r="I8" s="227" t="s">
        <v>1485</v>
      </c>
      <c r="J8" s="42" t="s">
        <v>29</v>
      </c>
      <c r="K8" s="60"/>
      <c r="L8" s="50"/>
      <c r="M8" s="61"/>
      <c r="N8" s="62"/>
      <c r="O8" s="51"/>
      <c r="P8" s="52">
        <v>294.0</v>
      </c>
      <c r="Q8" s="53"/>
      <c r="R8" s="63"/>
      <c r="S8" s="55">
        <v>50.0</v>
      </c>
      <c r="T8" s="56" t="s">
        <v>7</v>
      </c>
      <c r="U8" s="57">
        <f>SUM(L96)</f>
        <v>1550</v>
      </c>
      <c r="V8" s="7"/>
      <c r="Y8" s="7"/>
      <c r="Z8" s="7"/>
      <c r="AA8" s="7"/>
      <c r="AB8" s="7"/>
    </row>
    <row r="9">
      <c r="A9" s="42" t="s">
        <v>39</v>
      </c>
      <c r="B9" s="42" t="s">
        <v>40</v>
      </c>
      <c r="C9" s="64"/>
      <c r="D9" s="44" t="s">
        <v>1486</v>
      </c>
      <c r="E9" s="45" t="s">
        <v>58</v>
      </c>
      <c r="F9" s="42" t="s">
        <v>49</v>
      </c>
      <c r="G9" s="224" t="s">
        <v>1487</v>
      </c>
      <c r="H9" s="226" t="s">
        <v>1488</v>
      </c>
      <c r="I9" s="65" t="s">
        <v>1489</v>
      </c>
      <c r="J9" s="42" t="s">
        <v>46</v>
      </c>
      <c r="K9" s="60">
        <v>350.0</v>
      </c>
      <c r="L9" s="50"/>
      <c r="M9" s="61"/>
      <c r="N9" s="62"/>
      <c r="O9" s="51"/>
      <c r="P9" s="52"/>
      <c r="Q9" s="53"/>
      <c r="R9" s="63"/>
      <c r="S9" s="55">
        <v>50.0</v>
      </c>
      <c r="T9" s="56" t="s">
        <v>8</v>
      </c>
      <c r="U9" s="57">
        <f>SUM(M97)</f>
        <v>3100</v>
      </c>
      <c r="V9" s="7"/>
      <c r="Y9" s="7"/>
      <c r="Z9" s="7"/>
      <c r="AA9" s="7"/>
      <c r="AB9" s="7"/>
    </row>
    <row r="10" ht="16.5" customHeight="1">
      <c r="A10" s="42" t="s">
        <v>39</v>
      </c>
      <c r="B10" s="42" t="s">
        <v>96</v>
      </c>
      <c r="C10" s="66"/>
      <c r="D10" s="67" t="s">
        <v>1490</v>
      </c>
      <c r="E10" s="45"/>
      <c r="F10" s="42" t="s">
        <v>49</v>
      </c>
      <c r="G10" s="320" t="s">
        <v>1491</v>
      </c>
      <c r="H10" s="226" t="s">
        <v>1492</v>
      </c>
      <c r="I10" s="48" t="s">
        <v>1493</v>
      </c>
      <c r="J10" s="42" t="s">
        <v>46</v>
      </c>
      <c r="K10" s="49"/>
      <c r="L10" s="68"/>
      <c r="M10" s="35"/>
      <c r="N10" s="36"/>
      <c r="O10" s="51"/>
      <c r="P10" s="52">
        <v>950.0</v>
      </c>
      <c r="Q10" s="70"/>
      <c r="R10" s="54"/>
      <c r="S10" s="230">
        <v>950.0</v>
      </c>
      <c r="T10" s="71" t="s">
        <v>9</v>
      </c>
      <c r="U10" s="57">
        <f>SUM(N98)</f>
        <v>5544</v>
      </c>
      <c r="V10" s="7"/>
      <c r="W10" s="7"/>
      <c r="X10" s="7"/>
      <c r="Y10" s="7"/>
      <c r="Z10" s="7"/>
      <c r="AA10" s="7"/>
      <c r="AB10" s="7"/>
    </row>
    <row r="11">
      <c r="A11" s="42" t="s">
        <v>39</v>
      </c>
      <c r="B11" s="42" t="s">
        <v>96</v>
      </c>
      <c r="C11" s="43"/>
      <c r="D11" s="76"/>
      <c r="E11" s="45" t="s">
        <v>103</v>
      </c>
      <c r="F11" s="42" t="s">
        <v>43</v>
      </c>
      <c r="G11" s="224" t="s">
        <v>1494</v>
      </c>
      <c r="H11" s="225" t="s">
        <v>1495</v>
      </c>
      <c r="I11" s="227" t="s">
        <v>1496</v>
      </c>
      <c r="J11" s="42" t="s">
        <v>46</v>
      </c>
      <c r="K11" s="49"/>
      <c r="L11" s="50"/>
      <c r="M11" s="35"/>
      <c r="N11" s="36"/>
      <c r="O11" s="51"/>
      <c r="P11" s="52">
        <v>350.0</v>
      </c>
      <c r="Q11" s="53"/>
      <c r="R11" s="54"/>
      <c r="S11" s="55">
        <v>50.0</v>
      </c>
      <c r="T11" s="72" t="s">
        <v>15</v>
      </c>
      <c r="U11" s="73">
        <f>SUM(U7:U10)</f>
        <v>14228</v>
      </c>
      <c r="V11" s="333" t="s">
        <v>1148</v>
      </c>
      <c r="Y11" s="7"/>
      <c r="Z11" s="7"/>
      <c r="AA11" s="7"/>
      <c r="AB11" s="7"/>
    </row>
    <row r="12">
      <c r="A12" s="42" t="s">
        <v>39</v>
      </c>
      <c r="B12" s="42" t="s">
        <v>40</v>
      </c>
      <c r="C12" s="43"/>
      <c r="D12" s="44" t="s">
        <v>1497</v>
      </c>
      <c r="E12" s="45" t="s">
        <v>58</v>
      </c>
      <c r="F12" s="42" t="s">
        <v>49</v>
      </c>
      <c r="G12" s="224" t="s">
        <v>1498</v>
      </c>
      <c r="H12" s="225" t="s">
        <v>1499</v>
      </c>
      <c r="I12" s="65" t="s">
        <v>1500</v>
      </c>
      <c r="J12" s="42" t="s">
        <v>46</v>
      </c>
      <c r="K12" s="49">
        <v>350.0</v>
      </c>
      <c r="L12" s="50"/>
      <c r="M12" s="61"/>
      <c r="N12" s="62"/>
      <c r="O12" s="51"/>
      <c r="P12" s="52"/>
      <c r="Q12" s="53"/>
      <c r="R12" s="63"/>
      <c r="S12" s="55">
        <v>50.0</v>
      </c>
      <c r="V12" s="7"/>
      <c r="W12" s="7"/>
      <c r="X12" s="7"/>
      <c r="Y12" s="7"/>
      <c r="Z12" s="7"/>
      <c r="AA12" s="7"/>
      <c r="AB12" s="7"/>
    </row>
    <row r="13">
      <c r="A13" s="42" t="s">
        <v>39</v>
      </c>
      <c r="B13" s="42" t="s">
        <v>40</v>
      </c>
      <c r="C13" s="43"/>
      <c r="D13" s="44"/>
      <c r="E13" s="45" t="s">
        <v>29</v>
      </c>
      <c r="F13" s="42" t="s">
        <v>49</v>
      </c>
      <c r="G13" s="224" t="s">
        <v>1501</v>
      </c>
      <c r="H13" s="226"/>
      <c r="I13" s="48" t="s">
        <v>1502</v>
      </c>
      <c r="J13" s="42" t="s">
        <v>46</v>
      </c>
      <c r="K13" s="49"/>
      <c r="L13" s="50"/>
      <c r="M13" s="61"/>
      <c r="N13" s="62">
        <v>350.0</v>
      </c>
      <c r="O13" s="51"/>
      <c r="P13" s="52"/>
      <c r="Q13" s="53"/>
      <c r="R13" s="63"/>
      <c r="S13" s="55">
        <v>50.0</v>
      </c>
      <c r="V13" s="7"/>
      <c r="W13" s="7"/>
      <c r="X13" s="7"/>
      <c r="Y13" s="7"/>
      <c r="Z13" s="7"/>
      <c r="AA13" s="7"/>
      <c r="AB13" s="7"/>
    </row>
    <row r="14">
      <c r="A14" s="42" t="s">
        <v>39</v>
      </c>
      <c r="B14" s="42" t="s">
        <v>40</v>
      </c>
      <c r="C14" s="66"/>
      <c r="D14" s="76"/>
      <c r="E14" s="45" t="s">
        <v>29</v>
      </c>
      <c r="F14" s="42" t="s">
        <v>49</v>
      </c>
      <c r="G14" s="228" t="s">
        <v>1503</v>
      </c>
      <c r="H14" s="226"/>
      <c r="I14" s="48" t="s">
        <v>1504</v>
      </c>
      <c r="J14" s="42" t="s">
        <v>46</v>
      </c>
      <c r="K14" s="49"/>
      <c r="L14" s="50"/>
      <c r="M14" s="35"/>
      <c r="N14" s="36">
        <v>350.0</v>
      </c>
      <c r="O14" s="51"/>
      <c r="P14" s="52"/>
      <c r="Q14" s="53"/>
      <c r="R14" s="54"/>
      <c r="S14" s="55">
        <v>50.0</v>
      </c>
      <c r="V14" s="7"/>
      <c r="W14" s="7"/>
      <c r="X14" s="7"/>
      <c r="Y14" s="7"/>
      <c r="Z14" s="7"/>
      <c r="AA14" s="7"/>
      <c r="AB14" s="7"/>
    </row>
    <row r="15">
      <c r="A15" s="42" t="s">
        <v>39</v>
      </c>
      <c r="B15" s="42" t="s">
        <v>40</v>
      </c>
      <c r="C15" s="66"/>
      <c r="D15" s="76"/>
      <c r="E15" s="45" t="s">
        <v>90</v>
      </c>
      <c r="F15" s="42" t="s">
        <v>49</v>
      </c>
      <c r="G15" s="229" t="s">
        <v>1505</v>
      </c>
      <c r="H15" s="74" t="s">
        <v>1506</v>
      </c>
      <c r="I15" s="227" t="s">
        <v>1507</v>
      </c>
      <c r="J15" s="42" t="s">
        <v>29</v>
      </c>
      <c r="K15" s="49"/>
      <c r="L15" s="50"/>
      <c r="M15" s="61"/>
      <c r="N15" s="62"/>
      <c r="O15" s="51"/>
      <c r="P15" s="52">
        <v>275.0</v>
      </c>
      <c r="Q15" s="53"/>
      <c r="R15" s="63"/>
      <c r="S15" s="55">
        <v>75.0</v>
      </c>
      <c r="T15" s="75" t="s">
        <v>10</v>
      </c>
      <c r="U15" s="44">
        <f>SUM(O99)</f>
        <v>4642</v>
      </c>
      <c r="V15" s="7"/>
      <c r="W15" s="7"/>
      <c r="X15" s="7"/>
      <c r="Y15" s="7"/>
      <c r="Z15" s="7"/>
      <c r="AA15" s="7"/>
      <c r="AB15" s="7"/>
    </row>
    <row r="16">
      <c r="A16" s="42" t="s">
        <v>39</v>
      </c>
      <c r="B16" s="42" t="s">
        <v>40</v>
      </c>
      <c r="C16" s="43"/>
      <c r="D16" s="76"/>
      <c r="E16" s="45" t="s">
        <v>65</v>
      </c>
      <c r="F16" s="42" t="s">
        <v>49</v>
      </c>
      <c r="G16" s="229" t="s">
        <v>1508</v>
      </c>
      <c r="H16" s="74" t="s">
        <v>1509</v>
      </c>
      <c r="I16" s="227" t="s">
        <v>1510</v>
      </c>
      <c r="J16" s="42" t="s">
        <v>29</v>
      </c>
      <c r="K16" s="49"/>
      <c r="L16" s="50">
        <v>350.0</v>
      </c>
      <c r="M16" s="61"/>
      <c r="N16" s="62"/>
      <c r="O16" s="51"/>
      <c r="P16" s="52"/>
      <c r="Q16" s="53"/>
      <c r="R16" s="63"/>
      <c r="S16" s="55">
        <v>50.0</v>
      </c>
      <c r="T16" s="77" t="s">
        <v>11</v>
      </c>
      <c r="U16" s="78">
        <f>SUM(P7:P91)</f>
        <v>3082</v>
      </c>
      <c r="V16" s="7"/>
      <c r="W16" s="7"/>
      <c r="X16" s="79"/>
      <c r="Y16" s="7"/>
      <c r="Z16" s="7"/>
      <c r="AA16" s="7"/>
      <c r="AB16" s="7"/>
    </row>
    <row r="17" ht="15.75" customHeight="1">
      <c r="A17" s="42" t="s">
        <v>39</v>
      </c>
      <c r="B17" s="42" t="s">
        <v>40</v>
      </c>
      <c r="C17" s="43"/>
      <c r="D17" s="44" t="s">
        <v>1511</v>
      </c>
      <c r="E17" s="45" t="s">
        <v>29</v>
      </c>
      <c r="F17" s="42" t="s">
        <v>49</v>
      </c>
      <c r="G17" s="224" t="s">
        <v>1512</v>
      </c>
      <c r="H17" s="226" t="s">
        <v>1078</v>
      </c>
      <c r="I17" s="65" t="s">
        <v>1513</v>
      </c>
      <c r="J17" s="42" t="s">
        <v>46</v>
      </c>
      <c r="K17" s="49">
        <v>250.0</v>
      </c>
      <c r="L17" s="80"/>
      <c r="M17" s="81"/>
      <c r="N17" s="82"/>
      <c r="O17" s="51"/>
      <c r="P17" s="83"/>
      <c r="Q17" s="84"/>
      <c r="R17" s="85"/>
      <c r="S17" s="55">
        <v>50.0</v>
      </c>
      <c r="T17" s="86" t="s">
        <v>12</v>
      </c>
      <c r="U17" s="78">
        <f>SUM(Q2:Q86)</f>
        <v>1940</v>
      </c>
      <c r="V17" s="7"/>
      <c r="W17" s="7"/>
      <c r="X17" s="7"/>
      <c r="Y17" s="7"/>
      <c r="Z17" s="7"/>
      <c r="AA17" s="7"/>
      <c r="AB17" s="7"/>
    </row>
    <row r="18" ht="17.25" customHeight="1">
      <c r="A18" s="42" t="s">
        <v>39</v>
      </c>
      <c r="B18" s="42" t="s">
        <v>40</v>
      </c>
      <c r="C18" s="43"/>
      <c r="D18" s="44" t="s">
        <v>1514</v>
      </c>
      <c r="E18" s="45" t="s">
        <v>29</v>
      </c>
      <c r="F18" s="42" t="s">
        <v>49</v>
      </c>
      <c r="G18" s="229" t="s">
        <v>1515</v>
      </c>
      <c r="H18" s="74" t="s">
        <v>1516</v>
      </c>
      <c r="I18" s="227" t="s">
        <v>1517</v>
      </c>
      <c r="J18" s="42" t="s">
        <v>46</v>
      </c>
      <c r="K18" s="49"/>
      <c r="L18" s="80"/>
      <c r="M18" s="61"/>
      <c r="N18" s="62"/>
      <c r="O18" s="51">
        <v>350.0</v>
      </c>
      <c r="P18" s="83"/>
      <c r="Q18" s="84"/>
      <c r="R18" s="63"/>
      <c r="S18" s="55">
        <v>50.0</v>
      </c>
      <c r="T18" s="87" t="s">
        <v>16</v>
      </c>
      <c r="U18" s="88">
        <f>SUM(U15,U16,U17)</f>
        <v>9664</v>
      </c>
      <c r="V18" s="7"/>
      <c r="W18" s="7"/>
      <c r="X18" s="7"/>
      <c r="Y18" s="7"/>
      <c r="Z18" s="7"/>
      <c r="AA18" s="7"/>
      <c r="AB18" s="7"/>
    </row>
    <row r="19">
      <c r="A19" s="42" t="s">
        <v>39</v>
      </c>
      <c r="B19" s="42" t="s">
        <v>40</v>
      </c>
      <c r="C19" s="43"/>
      <c r="D19" s="76"/>
      <c r="E19" s="45"/>
      <c r="F19" s="42" t="s">
        <v>49</v>
      </c>
      <c r="G19" s="320" t="s">
        <v>1518</v>
      </c>
      <c r="H19" s="226" t="s">
        <v>1519</v>
      </c>
      <c r="I19" s="48" t="s">
        <v>1520</v>
      </c>
      <c r="J19" s="42" t="s">
        <v>29</v>
      </c>
      <c r="K19" s="49"/>
      <c r="L19" s="50"/>
      <c r="M19" s="61"/>
      <c r="N19" s="62"/>
      <c r="O19" s="51"/>
      <c r="P19" s="52"/>
      <c r="Q19" s="53">
        <v>990.0</v>
      </c>
      <c r="R19" s="63"/>
      <c r="S19" s="230">
        <v>990.0</v>
      </c>
      <c r="V19" s="7"/>
      <c r="W19" s="7"/>
      <c r="X19" s="7"/>
      <c r="Y19" s="7"/>
      <c r="Z19" s="7"/>
      <c r="AA19" s="7"/>
      <c r="AB19" s="7"/>
    </row>
    <row r="20">
      <c r="A20" s="42" t="s">
        <v>39</v>
      </c>
      <c r="B20" s="42" t="s">
        <v>137</v>
      </c>
      <c r="C20" s="43"/>
      <c r="D20" s="44" t="s">
        <v>138</v>
      </c>
      <c r="E20" s="45" t="s">
        <v>80</v>
      </c>
      <c r="F20" s="42" t="s">
        <v>49</v>
      </c>
      <c r="G20" s="224" t="s">
        <v>1521</v>
      </c>
      <c r="H20" s="226" t="s">
        <v>1519</v>
      </c>
      <c r="I20" s="65" t="s">
        <v>1520</v>
      </c>
      <c r="J20" s="42" t="s">
        <v>29</v>
      </c>
      <c r="K20" s="49"/>
      <c r="L20" s="50"/>
      <c r="M20" s="61"/>
      <c r="N20" s="62"/>
      <c r="O20" s="51"/>
      <c r="P20" s="52"/>
      <c r="Q20" s="53" t="s">
        <v>158</v>
      </c>
      <c r="R20" s="63"/>
      <c r="S20" s="55" t="s">
        <v>138</v>
      </c>
      <c r="T20" s="89"/>
      <c r="U20" s="90"/>
      <c r="V20" s="7"/>
      <c r="W20" s="7"/>
      <c r="X20" s="7"/>
      <c r="Y20" s="7"/>
      <c r="Z20" s="7"/>
      <c r="AA20" s="7"/>
      <c r="AB20" s="7"/>
    </row>
    <row r="21">
      <c r="A21" s="42" t="s">
        <v>39</v>
      </c>
      <c r="B21" s="42" t="s">
        <v>137</v>
      </c>
      <c r="C21" s="43"/>
      <c r="D21" s="44" t="s">
        <v>138</v>
      </c>
      <c r="E21" s="45" t="s">
        <v>80</v>
      </c>
      <c r="F21" s="42" t="s">
        <v>49</v>
      </c>
      <c r="G21" s="224" t="s">
        <v>1522</v>
      </c>
      <c r="H21" s="226" t="s">
        <v>1519</v>
      </c>
      <c r="I21" s="65" t="s">
        <v>1520</v>
      </c>
      <c r="J21" s="42" t="s">
        <v>29</v>
      </c>
      <c r="K21" s="49"/>
      <c r="L21" s="50"/>
      <c r="M21" s="61"/>
      <c r="N21" s="62"/>
      <c r="O21" s="51"/>
      <c r="P21" s="52"/>
      <c r="Q21" s="53" t="s">
        <v>158</v>
      </c>
      <c r="R21" s="63"/>
      <c r="S21" s="55" t="s">
        <v>138</v>
      </c>
      <c r="T21" s="91" t="s">
        <v>17</v>
      </c>
      <c r="U21" s="10"/>
      <c r="V21" s="7"/>
      <c r="W21" s="7"/>
      <c r="X21" s="7"/>
      <c r="Y21" s="7"/>
      <c r="Z21" s="7"/>
      <c r="AA21" s="7"/>
      <c r="AB21" s="7"/>
    </row>
    <row r="22">
      <c r="A22" s="42" t="s">
        <v>39</v>
      </c>
      <c r="B22" s="42" t="s">
        <v>137</v>
      </c>
      <c r="C22" s="43"/>
      <c r="D22" s="44" t="s">
        <v>138</v>
      </c>
      <c r="E22" s="45" t="s">
        <v>80</v>
      </c>
      <c r="F22" s="42" t="s">
        <v>49</v>
      </c>
      <c r="G22" s="224" t="s">
        <v>1523</v>
      </c>
      <c r="H22" s="226" t="s">
        <v>1519</v>
      </c>
      <c r="I22" s="48" t="s">
        <v>1520</v>
      </c>
      <c r="J22" s="42" t="s">
        <v>1524</v>
      </c>
      <c r="K22" s="49"/>
      <c r="L22" s="50"/>
      <c r="M22" s="61"/>
      <c r="N22" s="62"/>
      <c r="O22" s="51"/>
      <c r="P22" s="52"/>
      <c r="Q22" s="53" t="s">
        <v>158</v>
      </c>
      <c r="R22" s="63"/>
      <c r="S22" s="55" t="s">
        <v>138</v>
      </c>
      <c r="T22" s="92" t="s">
        <v>18</v>
      </c>
      <c r="U22" s="93">
        <f t="shared" ref="U22:U23" si="1">SUM(U7,U9)</f>
        <v>7134</v>
      </c>
      <c r="V22" s="7"/>
      <c r="W22" s="7"/>
      <c r="X22" s="7"/>
      <c r="Y22" s="7"/>
      <c r="Z22" s="7"/>
      <c r="AA22" s="7"/>
      <c r="AB22" s="7"/>
    </row>
    <row r="23" ht="17.25" customHeight="1">
      <c r="A23" s="42" t="s">
        <v>39</v>
      </c>
      <c r="B23" s="42" t="s">
        <v>137</v>
      </c>
      <c r="C23" s="43"/>
      <c r="D23" s="94" t="s">
        <v>138</v>
      </c>
      <c r="E23" s="45" t="s">
        <v>80</v>
      </c>
      <c r="F23" s="42" t="s">
        <v>49</v>
      </c>
      <c r="G23" s="224" t="s">
        <v>1525</v>
      </c>
      <c r="H23" s="226" t="s">
        <v>1519</v>
      </c>
      <c r="I23" s="65" t="s">
        <v>1520</v>
      </c>
      <c r="J23" s="42" t="s">
        <v>1524</v>
      </c>
      <c r="K23" s="231"/>
      <c r="L23" s="50"/>
      <c r="M23" s="61"/>
      <c r="N23" s="62"/>
      <c r="O23" s="51"/>
      <c r="P23" s="52"/>
      <c r="Q23" s="53" t="s">
        <v>158</v>
      </c>
      <c r="R23" s="63"/>
      <c r="S23" s="55" t="s">
        <v>138</v>
      </c>
      <c r="T23" s="92" t="s">
        <v>19</v>
      </c>
      <c r="U23" s="93">
        <f t="shared" si="1"/>
        <v>7094</v>
      </c>
      <c r="V23" s="7"/>
      <c r="W23" s="7"/>
      <c r="X23" s="7"/>
      <c r="Y23" s="7"/>
      <c r="Z23" s="7"/>
      <c r="AA23" s="7"/>
      <c r="AB23" s="7"/>
    </row>
    <row r="24" ht="15.75" customHeight="1">
      <c r="A24" s="42" t="s">
        <v>39</v>
      </c>
      <c r="B24" s="42" t="s">
        <v>40</v>
      </c>
      <c r="C24" s="43"/>
      <c r="D24" s="66"/>
      <c r="E24" s="103"/>
      <c r="F24" s="42" t="s">
        <v>49</v>
      </c>
      <c r="G24" s="320" t="s">
        <v>1526</v>
      </c>
      <c r="H24" s="226" t="s">
        <v>1527</v>
      </c>
      <c r="I24" s="48" t="s">
        <v>1528</v>
      </c>
      <c r="J24" s="42"/>
      <c r="K24" s="49">
        <v>350.0</v>
      </c>
      <c r="L24" s="68"/>
      <c r="M24" s="61"/>
      <c r="N24" s="62"/>
      <c r="O24" s="51"/>
      <c r="P24" s="69"/>
      <c r="Q24" s="70"/>
      <c r="R24" s="63"/>
      <c r="S24" s="230">
        <v>350.0</v>
      </c>
      <c r="T24" s="95" t="s">
        <v>20</v>
      </c>
      <c r="U24" s="96">
        <f>SUM(U15,U16)</f>
        <v>7724</v>
      </c>
      <c r="V24" s="7"/>
      <c r="W24" s="7"/>
      <c r="X24" s="7"/>
      <c r="Y24" s="7"/>
      <c r="Z24" s="7"/>
      <c r="AA24" s="7"/>
      <c r="AB24" s="7"/>
    </row>
    <row r="25">
      <c r="A25" s="42" t="s">
        <v>39</v>
      </c>
      <c r="B25" s="42" t="s">
        <v>40</v>
      </c>
      <c r="C25" s="66"/>
      <c r="D25" s="76"/>
      <c r="E25" s="45" t="s">
        <v>192</v>
      </c>
      <c r="F25" s="42" t="s">
        <v>49</v>
      </c>
      <c r="G25" s="224" t="s">
        <v>1529</v>
      </c>
      <c r="H25" s="226" t="s">
        <v>1529</v>
      </c>
      <c r="I25" s="58" t="s">
        <v>1530</v>
      </c>
      <c r="J25" s="42" t="s">
        <v>29</v>
      </c>
      <c r="K25" s="60"/>
      <c r="L25" s="50">
        <v>350.0</v>
      </c>
      <c r="M25" s="61"/>
      <c r="N25" s="82"/>
      <c r="O25" s="51"/>
      <c r="P25" s="97"/>
      <c r="Q25" s="98"/>
      <c r="R25" s="85"/>
      <c r="S25" s="55">
        <v>50.0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2" t="s">
        <v>39</v>
      </c>
      <c r="B26" s="42" t="s">
        <v>40</v>
      </c>
      <c r="C26" s="66"/>
      <c r="D26" s="44" t="s">
        <v>1531</v>
      </c>
      <c r="E26" s="45" t="s">
        <v>192</v>
      </c>
      <c r="F26" s="42" t="s">
        <v>49</v>
      </c>
      <c r="G26" s="224" t="s">
        <v>1532</v>
      </c>
      <c r="H26" s="226" t="s">
        <v>1533</v>
      </c>
      <c r="I26" s="58" t="s">
        <v>1534</v>
      </c>
      <c r="J26" s="42" t="s">
        <v>29</v>
      </c>
      <c r="K26" s="99"/>
      <c r="L26" s="80">
        <v>350.0</v>
      </c>
      <c r="M26" s="61"/>
      <c r="N26" s="62"/>
      <c r="O26" s="51"/>
      <c r="P26" s="83"/>
      <c r="Q26" s="84"/>
      <c r="R26" s="63"/>
      <c r="S26" s="55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2" t="s">
        <v>39</v>
      </c>
      <c r="B27" s="42" t="s">
        <v>40</v>
      </c>
      <c r="C27" s="66"/>
      <c r="D27" s="44" t="s">
        <v>1535</v>
      </c>
      <c r="E27" s="45" t="s">
        <v>29</v>
      </c>
      <c r="F27" s="42" t="s">
        <v>49</v>
      </c>
      <c r="G27" s="224">
        <v>3.0</v>
      </c>
      <c r="H27" s="226" t="s">
        <v>1536</v>
      </c>
      <c r="I27" s="227" t="s">
        <v>1537</v>
      </c>
      <c r="J27" s="42" t="s">
        <v>46</v>
      </c>
      <c r="K27" s="99"/>
      <c r="L27" s="50"/>
      <c r="M27" s="61"/>
      <c r="N27" s="62"/>
      <c r="O27" s="51">
        <v>350.0</v>
      </c>
      <c r="P27" s="52"/>
      <c r="Q27" s="53"/>
      <c r="R27" s="63"/>
      <c r="S27" s="55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2" t="s">
        <v>39</v>
      </c>
      <c r="B28" s="42" t="s">
        <v>40</v>
      </c>
      <c r="C28" s="66"/>
      <c r="D28" s="67" t="s">
        <v>1538</v>
      </c>
      <c r="E28" s="45"/>
      <c r="F28" s="42" t="s">
        <v>1539</v>
      </c>
      <c r="G28" s="224" t="s">
        <v>1540</v>
      </c>
      <c r="H28" s="226" t="s">
        <v>626</v>
      </c>
      <c r="I28" s="227" t="s">
        <v>1541</v>
      </c>
      <c r="J28" s="42"/>
      <c r="K28" s="49"/>
      <c r="L28" s="50"/>
      <c r="M28" s="61"/>
      <c r="N28" s="62"/>
      <c r="O28" s="51">
        <v>60.0</v>
      </c>
      <c r="P28" s="52"/>
      <c r="Q28" s="53"/>
      <c r="R28" s="63"/>
      <c r="S28" s="230">
        <v>60.0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2" t="s">
        <v>39</v>
      </c>
      <c r="B29" s="42" t="s">
        <v>40</v>
      </c>
      <c r="C29" s="43"/>
      <c r="D29" s="111"/>
      <c r="E29" s="45" t="s">
        <v>90</v>
      </c>
      <c r="F29" s="42" t="s">
        <v>49</v>
      </c>
      <c r="G29" s="224" t="s">
        <v>1542</v>
      </c>
      <c r="H29" s="226"/>
      <c r="I29" s="58" t="s">
        <v>1543</v>
      </c>
      <c r="J29" s="42" t="s">
        <v>29</v>
      </c>
      <c r="K29" s="49"/>
      <c r="L29" s="50"/>
      <c r="M29" s="61"/>
      <c r="N29" s="62">
        <v>300.0</v>
      </c>
      <c r="O29" s="51"/>
      <c r="P29" s="52"/>
      <c r="Q29" s="53"/>
      <c r="R29" s="63"/>
      <c r="S29" s="55">
        <v>50.0</v>
      </c>
      <c r="T29" s="87" t="s">
        <v>21</v>
      </c>
      <c r="U29" s="101">
        <f>SUM(U11,U18)</f>
        <v>23892</v>
      </c>
      <c r="V29" s="7"/>
      <c r="W29" s="7"/>
      <c r="X29" s="7"/>
      <c r="Y29" s="7"/>
      <c r="Z29" s="7"/>
      <c r="AA29" s="7"/>
      <c r="AB29" s="7"/>
    </row>
    <row r="30">
      <c r="A30" s="42" t="s">
        <v>39</v>
      </c>
      <c r="B30" s="42" t="s">
        <v>40</v>
      </c>
      <c r="C30" s="94"/>
      <c r="D30" s="67" t="s">
        <v>1544</v>
      </c>
      <c r="E30" s="45" t="s">
        <v>65</v>
      </c>
      <c r="F30" s="42" t="s">
        <v>49</v>
      </c>
      <c r="G30" s="224" t="s">
        <v>1545</v>
      </c>
      <c r="H30" s="226" t="s">
        <v>1546</v>
      </c>
      <c r="I30" s="58" t="s">
        <v>1547</v>
      </c>
      <c r="J30" s="42" t="s">
        <v>29</v>
      </c>
      <c r="K30" s="49"/>
      <c r="L30" s="50"/>
      <c r="M30" s="35"/>
      <c r="N30" s="36"/>
      <c r="O30" s="51"/>
      <c r="P30" s="52">
        <v>350.0</v>
      </c>
      <c r="Q30" s="53"/>
      <c r="R30" s="54"/>
      <c r="S30" s="55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2" t="s">
        <v>39</v>
      </c>
      <c r="B31" s="42" t="s">
        <v>40</v>
      </c>
      <c r="C31" s="43"/>
      <c r="D31" s="67"/>
      <c r="E31" s="45" t="s">
        <v>165</v>
      </c>
      <c r="F31" s="42" t="s">
        <v>49</v>
      </c>
      <c r="G31" s="234" t="s">
        <v>1548</v>
      </c>
      <c r="H31" s="235" t="s">
        <v>1549</v>
      </c>
      <c r="I31" s="58" t="s">
        <v>1550</v>
      </c>
      <c r="J31" s="42" t="s">
        <v>46</v>
      </c>
      <c r="K31" s="49"/>
      <c r="L31" s="108"/>
      <c r="M31" s="61"/>
      <c r="N31" s="62">
        <v>350.0</v>
      </c>
      <c r="O31" s="51"/>
      <c r="P31" s="106"/>
      <c r="Q31" s="120"/>
      <c r="R31" s="63"/>
      <c r="S31" s="55">
        <v>50.0</v>
      </c>
      <c r="V31" s="7"/>
      <c r="W31" s="7"/>
      <c r="X31" s="7"/>
      <c r="Y31" s="7"/>
      <c r="Z31" s="7"/>
      <c r="AA31" s="7"/>
      <c r="AB31" s="7"/>
    </row>
    <row r="32">
      <c r="A32" s="42" t="s">
        <v>39</v>
      </c>
      <c r="B32" s="42" t="s">
        <v>40</v>
      </c>
      <c r="C32" s="107"/>
      <c r="D32" s="44"/>
      <c r="E32" s="45" t="s">
        <v>90</v>
      </c>
      <c r="F32" s="42" t="s">
        <v>49</v>
      </c>
      <c r="G32" s="224" t="s">
        <v>1551</v>
      </c>
      <c r="H32" s="226" t="s">
        <v>1552</v>
      </c>
      <c r="I32" s="58" t="s">
        <v>1553</v>
      </c>
      <c r="J32" s="42" t="s">
        <v>29</v>
      </c>
      <c r="K32" s="49"/>
      <c r="L32" s="108"/>
      <c r="M32" s="61"/>
      <c r="N32" s="62">
        <v>350.0</v>
      </c>
      <c r="O32" s="51"/>
      <c r="P32" s="106"/>
      <c r="Q32" s="120"/>
      <c r="R32" s="63"/>
      <c r="S32" s="45">
        <v>50.0</v>
      </c>
      <c r="V32" s="7"/>
      <c r="W32" s="7"/>
      <c r="X32" s="7"/>
      <c r="Y32" s="7"/>
      <c r="Z32" s="7"/>
      <c r="AA32" s="7"/>
      <c r="AB32" s="7"/>
    </row>
    <row r="33">
      <c r="A33" s="42" t="s">
        <v>39</v>
      </c>
      <c r="B33" s="42" t="s">
        <v>40</v>
      </c>
      <c r="C33" s="43"/>
      <c r="D33" s="124"/>
      <c r="E33" s="45"/>
      <c r="F33" s="42" t="s">
        <v>199</v>
      </c>
      <c r="G33" s="224" t="s">
        <v>1554</v>
      </c>
      <c r="H33" s="226"/>
      <c r="I33" s="58" t="s">
        <v>1555</v>
      </c>
      <c r="J33" s="42" t="s">
        <v>46</v>
      </c>
      <c r="K33" s="49">
        <v>50.0</v>
      </c>
      <c r="L33" s="80"/>
      <c r="M33" s="81"/>
      <c r="N33" s="82"/>
      <c r="O33" s="51"/>
      <c r="P33" s="83"/>
      <c r="Q33" s="84"/>
      <c r="R33" s="85"/>
      <c r="S33" s="45">
        <v>50.0</v>
      </c>
      <c r="V33" s="7"/>
      <c r="W33" s="7"/>
      <c r="X33" s="7"/>
      <c r="Y33" s="7"/>
      <c r="Z33" s="7"/>
      <c r="AA33" s="7"/>
      <c r="AB33" s="7"/>
    </row>
    <row r="34">
      <c r="A34" s="42" t="s">
        <v>39</v>
      </c>
      <c r="B34" s="42" t="s">
        <v>40</v>
      </c>
      <c r="C34" s="43"/>
      <c r="D34" s="109" t="s">
        <v>1556</v>
      </c>
      <c r="E34" s="45" t="s">
        <v>165</v>
      </c>
      <c r="F34" s="42" t="s">
        <v>49</v>
      </c>
      <c r="G34" s="224" t="s">
        <v>1557</v>
      </c>
      <c r="H34" s="226" t="s">
        <v>853</v>
      </c>
      <c r="I34" s="226" t="s">
        <v>1558</v>
      </c>
      <c r="J34" s="42" t="s">
        <v>46</v>
      </c>
      <c r="K34" s="49"/>
      <c r="L34" s="68"/>
      <c r="M34" s="35">
        <v>350.0</v>
      </c>
      <c r="N34" s="36"/>
      <c r="O34" s="51"/>
      <c r="P34" s="69"/>
      <c r="Q34" s="70"/>
      <c r="R34" s="54"/>
      <c r="S34" s="45">
        <v>175.0</v>
      </c>
      <c r="V34" s="7"/>
      <c r="W34" s="7"/>
      <c r="X34" s="7"/>
      <c r="Y34" s="7"/>
      <c r="Z34" s="7"/>
      <c r="AA34" s="7"/>
      <c r="AB34" s="7"/>
    </row>
    <row r="35">
      <c r="A35" s="42" t="s">
        <v>39</v>
      </c>
      <c r="B35" s="42" t="s">
        <v>40</v>
      </c>
      <c r="C35" s="66"/>
      <c r="D35" s="109" t="s">
        <v>1559</v>
      </c>
      <c r="E35" s="45" t="s">
        <v>165</v>
      </c>
      <c r="F35" s="42" t="s">
        <v>49</v>
      </c>
      <c r="G35" s="236" t="s">
        <v>1560</v>
      </c>
      <c r="H35" s="226"/>
      <c r="I35" s="226" t="s">
        <v>1561</v>
      </c>
      <c r="J35" s="42" t="s">
        <v>46</v>
      </c>
      <c r="K35" s="60"/>
      <c r="L35" s="50"/>
      <c r="M35" s="61"/>
      <c r="N35" s="62"/>
      <c r="O35" s="51"/>
      <c r="P35" s="52">
        <v>294.0</v>
      </c>
      <c r="Q35" s="53"/>
      <c r="R35" s="63"/>
      <c r="S35" s="45">
        <v>50.0</v>
      </c>
      <c r="T35" s="7"/>
      <c r="U35" s="7"/>
      <c r="V35" s="7"/>
      <c r="W35" s="7"/>
      <c r="X35" s="7"/>
      <c r="Y35" s="7"/>
      <c r="Z35" s="7"/>
      <c r="AA35" s="7"/>
      <c r="AB35" s="7"/>
    </row>
    <row r="36">
      <c r="A36" s="42" t="s">
        <v>39</v>
      </c>
      <c r="B36" s="42" t="s">
        <v>40</v>
      </c>
      <c r="C36" s="66"/>
      <c r="D36" s="67" t="s">
        <v>1562</v>
      </c>
      <c r="E36" s="45" t="s">
        <v>73</v>
      </c>
      <c r="F36" s="42" t="s">
        <v>49</v>
      </c>
      <c r="G36" s="259" t="s">
        <v>1563</v>
      </c>
      <c r="H36" s="225" t="s">
        <v>1564</v>
      </c>
      <c r="I36" s="226" t="s">
        <v>1565</v>
      </c>
      <c r="J36" s="42" t="s">
        <v>29</v>
      </c>
      <c r="K36" s="60"/>
      <c r="L36" s="50"/>
      <c r="M36" s="61"/>
      <c r="N36" s="62"/>
      <c r="O36" s="51">
        <v>350.0</v>
      </c>
      <c r="P36" s="52"/>
      <c r="Q36" s="53"/>
      <c r="R36" s="63"/>
      <c r="S36" s="45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2" t="s">
        <v>39</v>
      </c>
      <c r="B37" s="42" t="s">
        <v>40</v>
      </c>
      <c r="C37" s="66"/>
      <c r="D37" s="67" t="s">
        <v>1566</v>
      </c>
      <c r="E37" s="45" t="s">
        <v>80</v>
      </c>
      <c r="F37" s="42" t="s">
        <v>49</v>
      </c>
      <c r="G37" s="237">
        <v>37.0</v>
      </c>
      <c r="H37" s="238"/>
      <c r="I37" s="58" t="s">
        <v>1567</v>
      </c>
      <c r="J37" s="42" t="s">
        <v>29</v>
      </c>
      <c r="K37" s="49">
        <v>350.0</v>
      </c>
      <c r="L37" s="50"/>
      <c r="M37" s="81"/>
      <c r="N37" s="82"/>
      <c r="O37" s="51"/>
      <c r="P37" s="52"/>
      <c r="Q37" s="53"/>
      <c r="R37" s="85"/>
      <c r="S37" s="45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2" t="s">
        <v>39</v>
      </c>
      <c r="B38" s="42" t="s">
        <v>40</v>
      </c>
      <c r="C38" s="43"/>
      <c r="D38" s="67"/>
      <c r="E38" s="45" t="s">
        <v>90</v>
      </c>
      <c r="F38" s="42" t="s">
        <v>49</v>
      </c>
      <c r="G38" s="224" t="s">
        <v>1568</v>
      </c>
      <c r="H38" s="226" t="s">
        <v>1569</v>
      </c>
      <c r="I38" s="58" t="s">
        <v>1570</v>
      </c>
      <c r="J38" s="42" t="s">
        <v>29</v>
      </c>
      <c r="K38" s="49"/>
      <c r="L38" s="50"/>
      <c r="M38" s="113"/>
      <c r="N38" s="36">
        <v>294.0</v>
      </c>
      <c r="O38" s="51"/>
      <c r="P38" s="52"/>
      <c r="Q38" s="53"/>
      <c r="R38" s="115"/>
      <c r="S38" s="45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2" t="s">
        <v>39</v>
      </c>
      <c r="B39" s="42" t="s">
        <v>40</v>
      </c>
      <c r="C39" s="43"/>
      <c r="D39" s="67" t="s">
        <v>1571</v>
      </c>
      <c r="E39" s="45" t="s">
        <v>103</v>
      </c>
      <c r="F39" s="42" t="s">
        <v>43</v>
      </c>
      <c r="G39" s="224" t="s">
        <v>1572</v>
      </c>
      <c r="H39" s="226"/>
      <c r="I39" s="45" t="s">
        <v>1573</v>
      </c>
      <c r="J39" s="42" t="s">
        <v>46</v>
      </c>
      <c r="K39" s="99"/>
      <c r="L39" s="50"/>
      <c r="M39" s="61"/>
      <c r="N39" s="62">
        <v>1200.0</v>
      </c>
      <c r="O39" s="51"/>
      <c r="P39" s="52"/>
      <c r="Q39" s="53"/>
      <c r="R39" s="63"/>
      <c r="S39" s="45">
        <v>600.0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2" t="s">
        <v>39</v>
      </c>
      <c r="B40" s="42" t="s">
        <v>40</v>
      </c>
      <c r="C40" s="43"/>
      <c r="D40" s="44" t="s">
        <v>1574</v>
      </c>
      <c r="E40" s="45" t="s">
        <v>90</v>
      </c>
      <c r="F40" s="42" t="s">
        <v>49</v>
      </c>
      <c r="G40" s="224" t="s">
        <v>1575</v>
      </c>
      <c r="H40" s="226" t="s">
        <v>1576</v>
      </c>
      <c r="I40" s="58" t="s">
        <v>1577</v>
      </c>
      <c r="J40" s="42" t="s">
        <v>29</v>
      </c>
      <c r="K40" s="49"/>
      <c r="L40" s="68"/>
      <c r="M40" s="61">
        <v>350.0</v>
      </c>
      <c r="N40" s="62"/>
      <c r="O40" s="51"/>
      <c r="P40" s="69"/>
      <c r="Q40" s="70"/>
      <c r="R40" s="63"/>
      <c r="S40" s="45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2" t="s">
        <v>39</v>
      </c>
      <c r="B41" s="42" t="s">
        <v>40</v>
      </c>
      <c r="C41" s="43"/>
      <c r="D41" s="67" t="s">
        <v>1578</v>
      </c>
      <c r="E41" s="45" t="s">
        <v>90</v>
      </c>
      <c r="F41" s="42" t="s">
        <v>49</v>
      </c>
      <c r="G41" s="224" t="s">
        <v>1579</v>
      </c>
      <c r="H41" s="226"/>
      <c r="I41" s="58" t="s">
        <v>1580</v>
      </c>
      <c r="J41" s="42" t="s">
        <v>29</v>
      </c>
      <c r="K41" s="49">
        <v>350.0</v>
      </c>
      <c r="L41" s="50"/>
      <c r="M41" s="61"/>
      <c r="N41" s="62"/>
      <c r="O41" s="51"/>
      <c r="P41" s="52"/>
      <c r="Q41" s="53"/>
      <c r="R41" s="63"/>
      <c r="S41" s="45">
        <v>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2" t="s">
        <v>39</v>
      </c>
      <c r="B42" s="42" t="s">
        <v>40</v>
      </c>
      <c r="C42" s="66"/>
      <c r="D42" s="116"/>
      <c r="E42" s="45" t="s">
        <v>73</v>
      </c>
      <c r="F42" s="42" t="s">
        <v>49</v>
      </c>
      <c r="G42" s="334" t="s">
        <v>1581</v>
      </c>
      <c r="H42" s="100" t="s">
        <v>762</v>
      </c>
      <c r="I42" s="238" t="s">
        <v>1582</v>
      </c>
      <c r="J42" s="42" t="s">
        <v>29</v>
      </c>
      <c r="K42" s="118"/>
      <c r="L42" s="50"/>
      <c r="M42" s="61"/>
      <c r="N42" s="62"/>
      <c r="O42" s="51"/>
      <c r="P42" s="52"/>
      <c r="Q42" s="53">
        <v>950.0</v>
      </c>
      <c r="R42" s="63"/>
      <c r="S42" s="45">
        <v>300.0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2" t="s">
        <v>39</v>
      </c>
      <c r="B43" s="42" t="s">
        <v>40</v>
      </c>
      <c r="C43" s="66"/>
      <c r="D43" s="76"/>
      <c r="E43" s="45"/>
      <c r="F43" s="42" t="s">
        <v>49</v>
      </c>
      <c r="G43" s="58" t="s">
        <v>1583</v>
      </c>
      <c r="H43" s="226" t="s">
        <v>1584</v>
      </c>
      <c r="I43" s="58" t="s">
        <v>1585</v>
      </c>
      <c r="J43" s="42"/>
      <c r="K43" s="49"/>
      <c r="L43" s="50"/>
      <c r="M43" s="61"/>
      <c r="N43" s="62"/>
      <c r="O43" s="51">
        <v>350.0</v>
      </c>
      <c r="P43" s="52"/>
      <c r="Q43" s="53"/>
      <c r="R43" s="63"/>
      <c r="S43" s="45">
        <v>50.0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2" t="s">
        <v>39</v>
      </c>
      <c r="B44" s="42" t="s">
        <v>40</v>
      </c>
      <c r="C44" s="43"/>
      <c r="D44" s="44" t="s">
        <v>1586</v>
      </c>
      <c r="E44" s="45" t="s">
        <v>90</v>
      </c>
      <c r="F44" s="42" t="s">
        <v>49</v>
      </c>
      <c r="G44" s="224" t="s">
        <v>1587</v>
      </c>
      <c r="H44" s="226" t="s">
        <v>1588</v>
      </c>
      <c r="I44" s="58" t="s">
        <v>1589</v>
      </c>
      <c r="J44" s="42" t="s">
        <v>29</v>
      </c>
      <c r="K44" s="60"/>
      <c r="L44" s="50"/>
      <c r="M44" s="61">
        <v>350.0</v>
      </c>
      <c r="N44" s="62"/>
      <c r="O44" s="51"/>
      <c r="P44" s="52"/>
      <c r="Q44" s="53"/>
      <c r="R44" s="63"/>
      <c r="S44" s="45">
        <v>150.0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2" t="s">
        <v>39</v>
      </c>
      <c r="B45" s="42" t="s">
        <v>40</v>
      </c>
      <c r="C45" s="43"/>
      <c r="D45" s="109"/>
      <c r="E45" s="45" t="s">
        <v>165</v>
      </c>
      <c r="F45" s="42" t="s">
        <v>49</v>
      </c>
      <c r="G45" s="224" t="s">
        <v>1590</v>
      </c>
      <c r="H45" s="226"/>
      <c r="I45" s="58" t="s">
        <v>1591</v>
      </c>
      <c r="J45" s="42" t="s">
        <v>46</v>
      </c>
      <c r="K45" s="49"/>
      <c r="L45" s="50"/>
      <c r="M45" s="61"/>
      <c r="N45" s="62">
        <v>250.0</v>
      </c>
      <c r="O45" s="51"/>
      <c r="P45" s="52"/>
      <c r="Q45" s="53"/>
      <c r="R45" s="63"/>
      <c r="S45" s="45">
        <v>50.0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2" t="s">
        <v>39</v>
      </c>
      <c r="B46" s="42" t="s">
        <v>40</v>
      </c>
      <c r="C46" s="43"/>
      <c r="D46" s="111"/>
      <c r="E46" s="45" t="s">
        <v>165</v>
      </c>
      <c r="F46" s="42" t="s">
        <v>49</v>
      </c>
      <c r="G46" s="260" t="s">
        <v>1592</v>
      </c>
      <c r="H46" s="240"/>
      <c r="I46" s="58" t="s">
        <v>1591</v>
      </c>
      <c r="J46" s="42" t="s">
        <v>46</v>
      </c>
      <c r="K46" s="49"/>
      <c r="L46" s="108"/>
      <c r="M46" s="81"/>
      <c r="N46" s="62">
        <v>250.0</v>
      </c>
      <c r="O46" s="51"/>
      <c r="P46" s="106"/>
      <c r="Q46" s="120"/>
      <c r="R46" s="85"/>
      <c r="S46" s="45">
        <v>50.0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2" t="s">
        <v>39</v>
      </c>
      <c r="B47" s="42" t="s">
        <v>40</v>
      </c>
      <c r="C47" s="66"/>
      <c r="D47" s="67" t="s">
        <v>1593</v>
      </c>
      <c r="E47" s="103"/>
      <c r="F47" s="42" t="s">
        <v>49</v>
      </c>
      <c r="G47" s="58" t="s">
        <v>1594</v>
      </c>
      <c r="H47" s="226" t="s">
        <v>939</v>
      </c>
      <c r="I47" s="226" t="s">
        <v>1595</v>
      </c>
      <c r="J47" s="105"/>
      <c r="K47" s="49"/>
      <c r="L47" s="121"/>
      <c r="M47" s="61">
        <v>350.0</v>
      </c>
      <c r="N47" s="62"/>
      <c r="O47" s="51"/>
      <c r="P47" s="122"/>
      <c r="Q47" s="123"/>
      <c r="R47" s="63"/>
      <c r="S47" s="45"/>
      <c r="T47" s="7"/>
      <c r="U47" s="7"/>
      <c r="V47" s="7"/>
      <c r="W47" s="7"/>
      <c r="X47" s="7"/>
      <c r="Y47" s="7"/>
      <c r="Z47" s="7"/>
      <c r="AA47" s="7"/>
      <c r="AB47" s="7"/>
    </row>
    <row r="48">
      <c r="A48" s="42" t="s">
        <v>39</v>
      </c>
      <c r="B48" s="42" t="s">
        <v>40</v>
      </c>
      <c r="C48" s="43"/>
      <c r="D48" s="67" t="s">
        <v>1596</v>
      </c>
      <c r="E48" s="45" t="s">
        <v>165</v>
      </c>
      <c r="F48" s="42" t="s">
        <v>49</v>
      </c>
      <c r="G48" s="224" t="s">
        <v>1597</v>
      </c>
      <c r="H48" s="226"/>
      <c r="I48" s="226" t="s">
        <v>1598</v>
      </c>
      <c r="J48" s="42" t="s">
        <v>46</v>
      </c>
      <c r="K48" s="49"/>
      <c r="L48" s="121"/>
      <c r="M48" s="35"/>
      <c r="N48" s="36"/>
      <c r="O48" s="51">
        <v>350.0</v>
      </c>
      <c r="P48" s="122"/>
      <c r="Q48" s="123"/>
      <c r="R48" s="54"/>
      <c r="S48" s="45"/>
      <c r="T48" s="7"/>
      <c r="U48" s="7"/>
      <c r="V48" s="7"/>
      <c r="W48" s="7"/>
      <c r="X48" s="7"/>
      <c r="Y48" s="7"/>
      <c r="Z48" s="7"/>
      <c r="AA48" s="7"/>
      <c r="AB48" s="7"/>
    </row>
    <row r="49">
      <c r="A49" s="42" t="s">
        <v>39</v>
      </c>
      <c r="B49" s="42" t="s">
        <v>40</v>
      </c>
      <c r="C49" s="43"/>
      <c r="D49" s="124"/>
      <c r="E49" s="45" t="s">
        <v>65</v>
      </c>
      <c r="F49" s="42" t="s">
        <v>49</v>
      </c>
      <c r="G49" s="224" t="s">
        <v>1599</v>
      </c>
      <c r="H49" s="226"/>
      <c r="I49" s="241" t="s">
        <v>1600</v>
      </c>
      <c r="J49" s="42" t="s">
        <v>29</v>
      </c>
      <c r="K49" s="60"/>
      <c r="L49" s="121"/>
      <c r="M49" s="81"/>
      <c r="N49" s="62">
        <v>350.0</v>
      </c>
      <c r="O49" s="51"/>
      <c r="P49" s="122"/>
      <c r="Q49" s="123"/>
      <c r="R49" s="85"/>
      <c r="S49" s="45">
        <v>50.0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2" t="s">
        <v>39</v>
      </c>
      <c r="B50" s="42" t="s">
        <v>40</v>
      </c>
      <c r="C50" s="43"/>
      <c r="D50" s="312" t="s">
        <v>1601</v>
      </c>
      <c r="E50" s="45" t="s">
        <v>90</v>
      </c>
      <c r="F50" s="42" t="s">
        <v>49</v>
      </c>
      <c r="G50" s="224" t="s">
        <v>1602</v>
      </c>
      <c r="H50" s="226" t="s">
        <v>1603</v>
      </c>
      <c r="I50" s="58" t="s">
        <v>1604</v>
      </c>
      <c r="J50" s="42" t="s">
        <v>29</v>
      </c>
      <c r="K50" s="60"/>
      <c r="L50" s="126"/>
      <c r="M50" s="81"/>
      <c r="N50" s="82"/>
      <c r="O50" s="51">
        <v>350.0</v>
      </c>
      <c r="P50" s="127"/>
      <c r="Q50" s="128"/>
      <c r="R50" s="85"/>
      <c r="S50" s="45">
        <v>50.0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2" t="s">
        <v>39</v>
      </c>
      <c r="B51" s="42" t="s">
        <v>40</v>
      </c>
      <c r="C51" s="43"/>
      <c r="D51" s="94" t="s">
        <v>1605</v>
      </c>
      <c r="E51" s="45" t="s">
        <v>29</v>
      </c>
      <c r="F51" s="42" t="s">
        <v>49</v>
      </c>
      <c r="G51" s="224" t="s">
        <v>1606</v>
      </c>
      <c r="H51" s="226"/>
      <c r="I51" s="58" t="s">
        <v>1607</v>
      </c>
      <c r="J51" s="42" t="s">
        <v>46</v>
      </c>
      <c r="K51" s="49">
        <v>294.0</v>
      </c>
      <c r="L51" s="121"/>
      <c r="M51" s="61"/>
      <c r="N51" s="62"/>
      <c r="O51" s="51"/>
      <c r="P51" s="122"/>
      <c r="Q51" s="123"/>
      <c r="R51" s="63"/>
      <c r="S51" s="45">
        <v>50.0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2" t="s">
        <v>39</v>
      </c>
      <c r="B52" s="42" t="s">
        <v>40</v>
      </c>
      <c r="C52" s="43"/>
      <c r="D52" s="94" t="s">
        <v>1608</v>
      </c>
      <c r="E52" s="45" t="s">
        <v>90</v>
      </c>
      <c r="F52" s="42" t="s">
        <v>49</v>
      </c>
      <c r="G52" s="236" t="s">
        <v>1609</v>
      </c>
      <c r="H52" s="225" t="s">
        <v>1610</v>
      </c>
      <c r="I52" s="58" t="s">
        <v>1611</v>
      </c>
      <c r="J52" s="42" t="s">
        <v>431</v>
      </c>
      <c r="K52" s="118"/>
      <c r="L52" s="121"/>
      <c r="M52" s="81"/>
      <c r="N52" s="82"/>
      <c r="O52" s="51"/>
      <c r="P52" s="122">
        <v>294.0</v>
      </c>
      <c r="Q52" s="123"/>
      <c r="R52" s="85"/>
      <c r="S52" s="45">
        <v>50.0</v>
      </c>
      <c r="T52" s="7"/>
      <c r="U52" s="7"/>
      <c r="V52" s="7"/>
      <c r="W52" s="7"/>
      <c r="X52" s="7"/>
      <c r="Y52" s="7"/>
      <c r="Z52" s="7"/>
      <c r="AA52" s="7"/>
      <c r="AB52" s="7"/>
    </row>
    <row r="53">
      <c r="A53" s="42" t="s">
        <v>39</v>
      </c>
      <c r="B53" s="42" t="s">
        <v>40</v>
      </c>
      <c r="C53" s="43"/>
      <c r="D53" s="43"/>
      <c r="E53" s="129" t="s">
        <v>80</v>
      </c>
      <c r="F53" s="42" t="s">
        <v>49</v>
      </c>
      <c r="G53" s="224" t="s">
        <v>1612</v>
      </c>
      <c r="H53" s="226"/>
      <c r="I53" s="58" t="s">
        <v>1613</v>
      </c>
      <c r="J53" s="42" t="s">
        <v>29</v>
      </c>
      <c r="K53" s="49"/>
      <c r="L53" s="121"/>
      <c r="M53" s="61"/>
      <c r="N53" s="62">
        <v>350.0</v>
      </c>
      <c r="O53" s="51"/>
      <c r="P53" s="122"/>
      <c r="Q53" s="123"/>
      <c r="R53" s="63"/>
      <c r="S53" s="55">
        <v>50.0</v>
      </c>
      <c r="T53" s="7"/>
      <c r="U53" s="7"/>
      <c r="V53" s="7"/>
      <c r="W53" s="7"/>
      <c r="X53" s="7"/>
      <c r="Y53" s="7"/>
      <c r="Z53" s="7"/>
      <c r="AA53" s="7"/>
      <c r="AB53" s="7"/>
    </row>
    <row r="54">
      <c r="A54" s="42" t="s">
        <v>39</v>
      </c>
      <c r="B54" s="42" t="s">
        <v>40</v>
      </c>
      <c r="C54" s="43"/>
      <c r="D54" s="94" t="s">
        <v>1614</v>
      </c>
      <c r="E54" s="129" t="s">
        <v>165</v>
      </c>
      <c r="F54" s="42" t="s">
        <v>49</v>
      </c>
      <c r="G54" s="262" t="s">
        <v>1615</v>
      </c>
      <c r="H54" s="242" t="s">
        <v>1616</v>
      </c>
      <c r="I54" s="58" t="s">
        <v>1617</v>
      </c>
      <c r="J54" s="42" t="s">
        <v>46</v>
      </c>
      <c r="K54" s="49"/>
      <c r="L54" s="121"/>
      <c r="M54" s="61"/>
      <c r="N54" s="62"/>
      <c r="O54" s="51">
        <v>294.0</v>
      </c>
      <c r="P54" s="122"/>
      <c r="Q54" s="123"/>
      <c r="R54" s="63"/>
      <c r="S54" s="55">
        <v>50.0</v>
      </c>
      <c r="T54" s="7"/>
      <c r="U54" s="7"/>
      <c r="V54" s="7"/>
      <c r="W54" s="7"/>
      <c r="X54" s="7"/>
      <c r="Y54" s="7"/>
      <c r="Z54" s="7"/>
      <c r="AA54" s="7"/>
      <c r="AB54" s="7"/>
    </row>
    <row r="55">
      <c r="A55" s="42" t="s">
        <v>39</v>
      </c>
      <c r="B55" s="42" t="s">
        <v>40</v>
      </c>
      <c r="C55" s="43"/>
      <c r="D55" s="94" t="s">
        <v>1618</v>
      </c>
      <c r="E55" s="129" t="s">
        <v>58</v>
      </c>
      <c r="F55" s="42" t="s">
        <v>49</v>
      </c>
      <c r="G55" s="224" t="s">
        <v>1619</v>
      </c>
      <c r="H55" s="226" t="s">
        <v>1620</v>
      </c>
      <c r="I55" s="58" t="s">
        <v>1621</v>
      </c>
      <c r="J55" s="42" t="s">
        <v>46</v>
      </c>
      <c r="K55" s="131">
        <v>350.0</v>
      </c>
      <c r="L55" s="121"/>
      <c r="M55" s="113"/>
      <c r="N55" s="114"/>
      <c r="O55" s="51"/>
      <c r="P55" s="122"/>
      <c r="Q55" s="123"/>
      <c r="R55" s="115"/>
      <c r="S55" s="45">
        <v>50.0</v>
      </c>
      <c r="T55" s="7"/>
      <c r="U55" s="7"/>
      <c r="V55" s="7"/>
      <c r="W55" s="7"/>
      <c r="X55" s="7"/>
      <c r="Y55" s="7"/>
      <c r="Z55" s="7"/>
      <c r="AA55" s="7"/>
      <c r="AB55" s="7"/>
    </row>
    <row r="56">
      <c r="A56" s="42" t="s">
        <v>39</v>
      </c>
      <c r="B56" s="42" t="s">
        <v>40</v>
      </c>
      <c r="C56" s="43"/>
      <c r="D56" s="94" t="s">
        <v>1622</v>
      </c>
      <c r="E56" s="129" t="s">
        <v>165</v>
      </c>
      <c r="F56" s="42" t="s">
        <v>1539</v>
      </c>
      <c r="G56" s="224" t="s">
        <v>1623</v>
      </c>
      <c r="H56" s="226"/>
      <c r="I56" s="58" t="s">
        <v>1624</v>
      </c>
      <c r="J56" s="42" t="s">
        <v>46</v>
      </c>
      <c r="K56" s="131">
        <v>150.0</v>
      </c>
      <c r="L56" s="121"/>
      <c r="M56" s="113"/>
      <c r="N56" s="114"/>
      <c r="O56" s="51"/>
      <c r="P56" s="122"/>
      <c r="Q56" s="123"/>
      <c r="R56" s="115"/>
      <c r="S56" s="45">
        <v>150.0</v>
      </c>
      <c r="T56" s="7"/>
      <c r="U56" s="7"/>
      <c r="V56" s="7"/>
      <c r="W56" s="7"/>
      <c r="X56" s="7"/>
      <c r="Y56" s="7"/>
      <c r="Z56" s="7"/>
      <c r="AA56" s="7"/>
      <c r="AB56" s="7"/>
    </row>
    <row r="57">
      <c r="A57" s="42" t="s">
        <v>39</v>
      </c>
      <c r="B57" s="42" t="s">
        <v>40</v>
      </c>
      <c r="C57" s="43"/>
      <c r="D57" s="94" t="s">
        <v>1625</v>
      </c>
      <c r="E57" s="129" t="s">
        <v>58</v>
      </c>
      <c r="F57" s="42" t="s">
        <v>49</v>
      </c>
      <c r="G57" s="224" t="s">
        <v>1626</v>
      </c>
      <c r="H57" s="226" t="s">
        <v>1627</v>
      </c>
      <c r="I57" s="58" t="s">
        <v>1628</v>
      </c>
      <c r="J57" s="42" t="s">
        <v>46</v>
      </c>
      <c r="K57" s="131"/>
      <c r="L57" s="133"/>
      <c r="M57" s="61"/>
      <c r="N57" s="62"/>
      <c r="O57" s="51">
        <v>194.0</v>
      </c>
      <c r="P57" s="134"/>
      <c r="Q57" s="135"/>
      <c r="R57" s="63"/>
      <c r="S57" s="45">
        <v>50.0</v>
      </c>
      <c r="T57" s="7"/>
      <c r="U57" s="7"/>
      <c r="V57" s="7"/>
      <c r="W57" s="7"/>
      <c r="X57" s="7"/>
      <c r="Y57" s="7"/>
      <c r="Z57" s="7"/>
      <c r="AA57" s="7"/>
      <c r="AB57" s="7"/>
    </row>
    <row r="58">
      <c r="A58" s="42" t="s">
        <v>39</v>
      </c>
      <c r="B58" s="42" t="s">
        <v>40</v>
      </c>
      <c r="C58" s="43"/>
      <c r="D58" s="94" t="s">
        <v>41</v>
      </c>
      <c r="E58" s="129" t="s">
        <v>58</v>
      </c>
      <c r="F58" s="42" t="s">
        <v>49</v>
      </c>
      <c r="G58" s="224" t="s">
        <v>1629</v>
      </c>
      <c r="H58" s="226" t="s">
        <v>1630</v>
      </c>
      <c r="I58" s="58" t="s">
        <v>1631</v>
      </c>
      <c r="J58" s="42" t="s">
        <v>46</v>
      </c>
      <c r="K58" s="131"/>
      <c r="L58" s="121"/>
      <c r="M58" s="61">
        <v>350.0</v>
      </c>
      <c r="N58" s="82"/>
      <c r="O58" s="51"/>
      <c r="P58" s="122"/>
      <c r="Q58" s="123"/>
      <c r="R58" s="85"/>
      <c r="S58" s="45">
        <v>50.0</v>
      </c>
      <c r="T58" s="7"/>
      <c r="U58" s="7"/>
      <c r="V58" s="7"/>
      <c r="W58" s="7"/>
      <c r="X58" s="7"/>
      <c r="Y58" s="7"/>
      <c r="Z58" s="7"/>
      <c r="AA58" s="7"/>
      <c r="AB58" s="7"/>
    </row>
    <row r="59">
      <c r="A59" s="42" t="s">
        <v>39</v>
      </c>
      <c r="B59" s="42" t="s">
        <v>40</v>
      </c>
      <c r="C59" s="66"/>
      <c r="D59" s="94" t="s">
        <v>1632</v>
      </c>
      <c r="E59" s="129" t="s">
        <v>165</v>
      </c>
      <c r="F59" s="42" t="s">
        <v>49</v>
      </c>
      <c r="G59" s="224" t="s">
        <v>1633</v>
      </c>
      <c r="H59" s="226" t="s">
        <v>1634</v>
      </c>
      <c r="I59" s="58" t="s">
        <v>1635</v>
      </c>
      <c r="J59" s="42" t="s">
        <v>46</v>
      </c>
      <c r="K59" s="131"/>
      <c r="L59" s="121"/>
      <c r="M59" s="61">
        <v>350.0</v>
      </c>
      <c r="N59" s="82"/>
      <c r="O59" s="51"/>
      <c r="P59" s="122"/>
      <c r="Q59" s="123"/>
      <c r="R59" s="85"/>
      <c r="S59" s="45">
        <v>50.0</v>
      </c>
      <c r="T59" s="7"/>
      <c r="U59" s="7"/>
      <c r="V59" s="7"/>
      <c r="W59" s="7"/>
      <c r="X59" s="7"/>
      <c r="Y59" s="7"/>
      <c r="Z59" s="7"/>
      <c r="AA59" s="7"/>
      <c r="AB59" s="7"/>
    </row>
    <row r="60">
      <c r="A60" s="42" t="s">
        <v>39</v>
      </c>
      <c r="B60" s="42" t="s">
        <v>40</v>
      </c>
      <c r="C60" s="43"/>
      <c r="D60" s="94" t="s">
        <v>1636</v>
      </c>
      <c r="E60" s="129" t="s">
        <v>29</v>
      </c>
      <c r="F60" s="42" t="s">
        <v>49</v>
      </c>
      <c r="G60" s="224" t="s">
        <v>1637</v>
      </c>
      <c r="H60" s="226"/>
      <c r="I60" s="58" t="s">
        <v>1638</v>
      </c>
      <c r="J60" s="42" t="s">
        <v>46</v>
      </c>
      <c r="K60" s="131"/>
      <c r="L60" s="121"/>
      <c r="M60" s="81"/>
      <c r="N60" s="82"/>
      <c r="O60" s="51">
        <v>350.0</v>
      </c>
      <c r="P60" s="122"/>
      <c r="Q60" s="123"/>
      <c r="R60" s="85"/>
      <c r="S60" s="45">
        <v>50.0</v>
      </c>
      <c r="T60" s="7"/>
      <c r="U60" s="7"/>
      <c r="V60" s="7"/>
      <c r="W60" s="7"/>
      <c r="X60" s="7"/>
      <c r="Y60" s="7"/>
      <c r="Z60" s="7"/>
      <c r="AA60" s="7"/>
      <c r="AB60" s="7"/>
    </row>
    <row r="61">
      <c r="A61" s="42" t="s">
        <v>39</v>
      </c>
      <c r="B61" s="42" t="s">
        <v>40</v>
      </c>
      <c r="C61" s="43"/>
      <c r="D61" s="43"/>
      <c r="E61" s="129" t="s">
        <v>90</v>
      </c>
      <c r="F61" s="42" t="s">
        <v>49</v>
      </c>
      <c r="G61" s="224" t="s">
        <v>1639</v>
      </c>
      <c r="H61" s="226"/>
      <c r="I61" s="58" t="s">
        <v>1640</v>
      </c>
      <c r="J61" s="42" t="s">
        <v>29</v>
      </c>
      <c r="K61" s="131"/>
      <c r="L61" s="121"/>
      <c r="M61" s="81"/>
      <c r="N61" s="62">
        <v>300.0</v>
      </c>
      <c r="O61" s="51"/>
      <c r="P61" s="122"/>
      <c r="Q61" s="123"/>
      <c r="R61" s="85"/>
      <c r="S61" s="45">
        <v>50.0</v>
      </c>
      <c r="T61" s="7"/>
      <c r="U61" s="7"/>
      <c r="V61" s="7"/>
      <c r="W61" s="7"/>
      <c r="X61" s="7"/>
      <c r="Y61" s="7"/>
      <c r="Z61" s="7"/>
      <c r="AA61" s="7"/>
      <c r="AB61" s="7"/>
    </row>
    <row r="62">
      <c r="A62" s="42" t="s">
        <v>39</v>
      </c>
      <c r="B62" s="42" t="s">
        <v>40</v>
      </c>
      <c r="C62" s="43"/>
      <c r="D62" s="94" t="s">
        <v>1641</v>
      </c>
      <c r="E62" s="129" t="s">
        <v>192</v>
      </c>
      <c r="F62" s="42" t="s">
        <v>49</v>
      </c>
      <c r="G62" s="224" t="s">
        <v>1642</v>
      </c>
      <c r="H62" s="226" t="s">
        <v>1643</v>
      </c>
      <c r="I62" s="58" t="s">
        <v>1644</v>
      </c>
      <c r="J62" s="42" t="s">
        <v>29</v>
      </c>
      <c r="K62" s="131"/>
      <c r="L62" s="126"/>
      <c r="M62" s="61">
        <v>350.0</v>
      </c>
      <c r="N62" s="62"/>
      <c r="O62" s="51"/>
      <c r="P62" s="127"/>
      <c r="Q62" s="128"/>
      <c r="R62" s="63"/>
      <c r="S62" s="45">
        <v>50.0</v>
      </c>
      <c r="T62" s="7"/>
      <c r="U62" s="7"/>
      <c r="V62" s="7"/>
      <c r="W62" s="7"/>
      <c r="X62" s="7"/>
      <c r="Y62" s="7"/>
      <c r="Z62" s="7"/>
      <c r="AA62" s="7"/>
      <c r="AB62" s="7"/>
    </row>
    <row r="63">
      <c r="A63" s="42" t="s">
        <v>39</v>
      </c>
      <c r="B63" s="42" t="s">
        <v>40</v>
      </c>
      <c r="C63" s="43"/>
      <c r="D63" s="43"/>
      <c r="E63" s="22"/>
      <c r="F63" s="42"/>
      <c r="G63" s="224" t="s">
        <v>1645</v>
      </c>
      <c r="H63" s="226"/>
      <c r="I63" s="58" t="s">
        <v>1205</v>
      </c>
      <c r="J63" s="105"/>
      <c r="K63" s="131"/>
      <c r="L63" s="126"/>
      <c r="M63" s="81"/>
      <c r="N63" s="82"/>
      <c r="O63" s="51"/>
      <c r="P63" s="127"/>
      <c r="Q63" s="128"/>
      <c r="R63" s="63">
        <v>70.0</v>
      </c>
      <c r="S63" s="335">
        <v>70.0</v>
      </c>
      <c r="T63" s="7"/>
      <c r="U63" s="7"/>
      <c r="V63" s="7"/>
      <c r="W63" s="7"/>
      <c r="X63" s="7"/>
      <c r="Y63" s="7"/>
      <c r="Z63" s="7"/>
      <c r="AA63" s="7"/>
      <c r="AB63" s="7"/>
    </row>
    <row r="64">
      <c r="A64" s="42" t="s">
        <v>39</v>
      </c>
      <c r="B64" s="42" t="s">
        <v>40</v>
      </c>
      <c r="C64" s="43"/>
      <c r="D64" s="43"/>
      <c r="E64" s="129" t="s">
        <v>58</v>
      </c>
      <c r="F64" s="42" t="s">
        <v>49</v>
      </c>
      <c r="G64" s="224" t="s">
        <v>1646</v>
      </c>
      <c r="H64" s="226" t="s">
        <v>1647</v>
      </c>
      <c r="I64" s="58" t="s">
        <v>1648</v>
      </c>
      <c r="J64" s="42" t="s">
        <v>46</v>
      </c>
      <c r="K64" s="132"/>
      <c r="L64" s="121"/>
      <c r="M64" s="61"/>
      <c r="N64" s="62">
        <v>350.0</v>
      </c>
      <c r="O64" s="51"/>
      <c r="P64" s="122"/>
      <c r="Q64" s="123"/>
      <c r="R64" s="63"/>
      <c r="S64" s="45">
        <v>50.0</v>
      </c>
      <c r="T64" s="7"/>
      <c r="U64" s="7"/>
      <c r="V64" s="7"/>
      <c r="W64" s="7"/>
      <c r="X64" s="7"/>
      <c r="Y64" s="7"/>
      <c r="Z64" s="7"/>
      <c r="AA64" s="7"/>
      <c r="AB64" s="7"/>
    </row>
    <row r="65">
      <c r="A65" s="42" t="s">
        <v>39</v>
      </c>
      <c r="B65" s="42" t="s">
        <v>40</v>
      </c>
      <c r="C65" s="43"/>
      <c r="D65" s="94" t="s">
        <v>1649</v>
      </c>
      <c r="E65" s="129" t="s">
        <v>90</v>
      </c>
      <c r="F65" s="42" t="s">
        <v>49</v>
      </c>
      <c r="G65" s="224" t="s">
        <v>1650</v>
      </c>
      <c r="H65" s="226" t="s">
        <v>1651</v>
      </c>
      <c r="I65" s="58" t="s">
        <v>1652</v>
      </c>
      <c r="J65" s="42" t="s">
        <v>29</v>
      </c>
      <c r="K65" s="132"/>
      <c r="L65" s="126"/>
      <c r="M65" s="81"/>
      <c r="N65" s="82"/>
      <c r="O65" s="51">
        <v>400.0</v>
      </c>
      <c r="P65" s="127"/>
      <c r="Q65" s="128"/>
      <c r="R65" s="85"/>
      <c r="S65" s="45">
        <v>50.0</v>
      </c>
      <c r="T65" s="7"/>
      <c r="U65" s="7"/>
      <c r="V65" s="7"/>
      <c r="W65" s="7"/>
      <c r="X65" s="7"/>
      <c r="Y65" s="7"/>
      <c r="Z65" s="7"/>
      <c r="AA65" s="7"/>
      <c r="AB65" s="7"/>
    </row>
    <row r="66">
      <c r="A66" s="42"/>
      <c r="B66" s="42" t="s">
        <v>137</v>
      </c>
      <c r="C66" s="43"/>
      <c r="D66" s="94" t="s">
        <v>138</v>
      </c>
      <c r="E66" s="22"/>
      <c r="F66" s="42" t="s">
        <v>49</v>
      </c>
      <c r="G66" s="224" t="s">
        <v>1653</v>
      </c>
      <c r="H66" s="226"/>
      <c r="I66" s="58" t="s">
        <v>1654</v>
      </c>
      <c r="J66" s="42" t="s">
        <v>46</v>
      </c>
      <c r="K66" s="131"/>
      <c r="L66" s="126"/>
      <c r="M66" s="81"/>
      <c r="N66" s="82"/>
      <c r="O66" s="51" t="s">
        <v>158</v>
      </c>
      <c r="P66" s="127"/>
      <c r="Q66" s="128"/>
      <c r="R66" s="85"/>
      <c r="S66" s="45" t="s">
        <v>138</v>
      </c>
      <c r="T66" s="7"/>
      <c r="U66" s="7"/>
      <c r="V66" s="7"/>
      <c r="W66" s="7"/>
      <c r="X66" s="7"/>
      <c r="Y66" s="7"/>
      <c r="Z66" s="7"/>
      <c r="AA66" s="7"/>
      <c r="AB66" s="7"/>
    </row>
    <row r="67">
      <c r="A67" s="42" t="s">
        <v>39</v>
      </c>
      <c r="B67" s="42" t="s">
        <v>40</v>
      </c>
      <c r="C67" s="43"/>
      <c r="D67" s="43"/>
      <c r="E67" s="137"/>
      <c r="F67" s="42"/>
      <c r="G67" s="224" t="s">
        <v>1655</v>
      </c>
      <c r="H67" s="226"/>
      <c r="I67" s="58" t="s">
        <v>1656</v>
      </c>
      <c r="J67" s="42" t="s">
        <v>29</v>
      </c>
      <c r="K67" s="139">
        <v>140.0</v>
      </c>
      <c r="L67" s="121"/>
      <c r="M67" s="61"/>
      <c r="N67" s="62"/>
      <c r="O67" s="51"/>
      <c r="P67" s="122"/>
      <c r="Q67" s="123"/>
      <c r="R67" s="63"/>
      <c r="S67" s="45">
        <v>70.0</v>
      </c>
      <c r="T67" s="7"/>
      <c r="U67" s="7"/>
      <c r="V67" s="7"/>
      <c r="W67" s="7"/>
      <c r="X67" s="7"/>
      <c r="Y67" s="7"/>
      <c r="Z67" s="7"/>
      <c r="AA67" s="7"/>
      <c r="AB67" s="7"/>
    </row>
    <row r="68">
      <c r="A68" s="42" t="s">
        <v>39</v>
      </c>
      <c r="B68" s="42" t="s">
        <v>40</v>
      </c>
      <c r="C68" s="43"/>
      <c r="D68" s="43"/>
      <c r="E68" s="269" t="s">
        <v>29</v>
      </c>
      <c r="F68" s="42" t="s">
        <v>49</v>
      </c>
      <c r="G68" s="224" t="s">
        <v>1657</v>
      </c>
      <c r="H68" s="226" t="s">
        <v>1658</v>
      </c>
      <c r="I68" s="58" t="s">
        <v>1659</v>
      </c>
      <c r="J68" s="42" t="s">
        <v>46</v>
      </c>
      <c r="K68" s="139">
        <v>350.0</v>
      </c>
      <c r="L68" s="126"/>
      <c r="M68" s="81"/>
      <c r="N68" s="82"/>
      <c r="O68" s="51"/>
      <c r="P68" s="127"/>
      <c r="Q68" s="128"/>
      <c r="R68" s="85"/>
      <c r="S68" s="45">
        <v>50.0</v>
      </c>
      <c r="T68" s="7"/>
      <c r="U68" s="7"/>
      <c r="V68" s="7"/>
      <c r="W68" s="7"/>
      <c r="X68" s="7"/>
      <c r="Y68" s="7"/>
      <c r="Z68" s="7"/>
      <c r="AA68" s="7"/>
      <c r="AB68" s="7"/>
    </row>
    <row r="69">
      <c r="A69" s="42" t="s">
        <v>39</v>
      </c>
      <c r="B69" s="42" t="s">
        <v>40</v>
      </c>
      <c r="C69" s="43"/>
      <c r="D69" s="94" t="s">
        <v>1660</v>
      </c>
      <c r="E69" s="269" t="s">
        <v>103</v>
      </c>
      <c r="F69" s="42" t="s">
        <v>49</v>
      </c>
      <c r="G69" s="224" t="s">
        <v>1661</v>
      </c>
      <c r="H69" s="226" t="s">
        <v>1662</v>
      </c>
      <c r="I69" s="58" t="s">
        <v>1663</v>
      </c>
      <c r="J69" s="42" t="s">
        <v>46</v>
      </c>
      <c r="K69" s="131"/>
      <c r="L69" s="140"/>
      <c r="M69" s="81"/>
      <c r="N69" s="82"/>
      <c r="O69" s="51">
        <v>600.0</v>
      </c>
      <c r="P69" s="141"/>
      <c r="Q69" s="142"/>
      <c r="R69" s="85"/>
      <c r="S69" s="45">
        <v>100.0</v>
      </c>
      <c r="T69" s="7"/>
      <c r="U69" s="7"/>
      <c r="V69" s="7"/>
      <c r="W69" s="7"/>
      <c r="X69" s="7"/>
      <c r="Y69" s="7"/>
      <c r="Z69" s="7"/>
      <c r="AA69" s="7"/>
      <c r="AB69" s="7"/>
    </row>
    <row r="70">
      <c r="A70" s="42" t="s">
        <v>39</v>
      </c>
      <c r="B70" s="42" t="s">
        <v>40</v>
      </c>
      <c r="C70" s="43"/>
      <c r="D70" s="94" t="s">
        <v>1664</v>
      </c>
      <c r="E70" s="269" t="s">
        <v>80</v>
      </c>
      <c r="F70" s="42" t="s">
        <v>49</v>
      </c>
      <c r="G70" s="259" t="s">
        <v>1665</v>
      </c>
      <c r="H70" s="226" t="s">
        <v>1666</v>
      </c>
      <c r="I70" s="58" t="s">
        <v>1667</v>
      </c>
      <c r="J70" s="42" t="s">
        <v>29</v>
      </c>
      <c r="K70" s="139">
        <v>350.0</v>
      </c>
      <c r="L70" s="126"/>
      <c r="M70" s="81"/>
      <c r="N70" s="82"/>
      <c r="O70" s="51"/>
      <c r="P70" s="127"/>
      <c r="Q70" s="128"/>
      <c r="R70" s="85"/>
      <c r="S70" s="45">
        <v>50.0</v>
      </c>
      <c r="T70" s="7"/>
      <c r="U70" s="7"/>
      <c r="V70" s="7"/>
      <c r="W70" s="7"/>
      <c r="X70" s="7"/>
      <c r="Y70" s="7"/>
      <c r="Z70" s="7"/>
      <c r="AA70" s="7"/>
      <c r="AB70" s="7"/>
    </row>
    <row r="71">
      <c r="A71" s="42" t="s">
        <v>39</v>
      </c>
      <c r="B71" s="42" t="s">
        <v>40</v>
      </c>
      <c r="C71" s="143"/>
      <c r="D71" s="270" t="s">
        <v>1668</v>
      </c>
      <c r="E71" s="269" t="s">
        <v>58</v>
      </c>
      <c r="F71" s="42" t="s">
        <v>49</v>
      </c>
      <c r="G71" s="224" t="s">
        <v>1669</v>
      </c>
      <c r="H71" s="226" t="s">
        <v>1670</v>
      </c>
      <c r="I71" s="58" t="s">
        <v>1671</v>
      </c>
      <c r="J71" s="42" t="s">
        <v>46</v>
      </c>
      <c r="K71" s="144"/>
      <c r="L71" s="145"/>
      <c r="M71" s="61">
        <v>300.0</v>
      </c>
      <c r="N71" s="82"/>
      <c r="O71" s="51"/>
      <c r="P71" s="146"/>
      <c r="Q71" s="147"/>
      <c r="R71" s="85"/>
      <c r="S71" s="45">
        <v>50.0</v>
      </c>
      <c r="T71" s="7"/>
      <c r="U71" s="7"/>
      <c r="V71" s="7"/>
      <c r="W71" s="7"/>
      <c r="X71" s="7"/>
      <c r="Y71" s="7"/>
      <c r="Z71" s="7"/>
      <c r="AA71" s="7"/>
      <c r="AB71" s="7"/>
    </row>
    <row r="72">
      <c r="A72" s="42" t="s">
        <v>39</v>
      </c>
      <c r="B72" s="42" t="s">
        <v>40</v>
      </c>
      <c r="C72" s="143"/>
      <c r="D72" s="76"/>
      <c r="E72" s="269" t="s">
        <v>29</v>
      </c>
      <c r="F72" s="42" t="s">
        <v>49</v>
      </c>
      <c r="G72" s="224" t="s">
        <v>1672</v>
      </c>
      <c r="H72" s="226"/>
      <c r="I72" s="226" t="s">
        <v>1673</v>
      </c>
      <c r="J72" s="42" t="s">
        <v>46</v>
      </c>
      <c r="K72" s="144"/>
      <c r="L72" s="149"/>
      <c r="M72" s="81"/>
      <c r="N72" s="62">
        <v>500.0</v>
      </c>
      <c r="O72" s="51"/>
      <c r="P72" s="150"/>
      <c r="Q72" s="151"/>
      <c r="R72" s="85"/>
      <c r="S72" s="45">
        <v>100.0</v>
      </c>
      <c r="T72" s="7"/>
      <c r="U72" s="7"/>
      <c r="V72" s="7"/>
      <c r="W72" s="7"/>
      <c r="X72" s="7"/>
      <c r="Y72" s="7"/>
      <c r="Z72" s="7"/>
      <c r="AA72" s="7"/>
      <c r="AB72" s="7"/>
    </row>
    <row r="73">
      <c r="A73" s="42" t="s">
        <v>39</v>
      </c>
      <c r="B73" s="42" t="s">
        <v>40</v>
      </c>
      <c r="C73" s="143"/>
      <c r="D73" s="94" t="s">
        <v>1674</v>
      </c>
      <c r="E73" s="269" t="s">
        <v>165</v>
      </c>
      <c r="F73" s="42" t="s">
        <v>49</v>
      </c>
      <c r="G73" s="224" t="s">
        <v>1675</v>
      </c>
      <c r="H73" s="226"/>
      <c r="I73" s="226" t="s">
        <v>1676</v>
      </c>
      <c r="J73" s="42" t="s">
        <v>46</v>
      </c>
      <c r="K73" s="144"/>
      <c r="L73" s="145"/>
      <c r="M73" s="81"/>
      <c r="N73" s="82"/>
      <c r="O73" s="51">
        <v>294.0</v>
      </c>
      <c r="P73" s="146"/>
      <c r="Q73" s="147"/>
      <c r="R73" s="85"/>
      <c r="S73" s="45">
        <v>50.0</v>
      </c>
      <c r="T73" s="7"/>
      <c r="U73" s="7"/>
      <c r="V73" s="7"/>
      <c r="W73" s="7"/>
      <c r="X73" s="7"/>
      <c r="Y73" s="7"/>
      <c r="Z73" s="7"/>
      <c r="AA73" s="7"/>
      <c r="AB73" s="7"/>
    </row>
    <row r="74">
      <c r="A74" s="42" t="s">
        <v>39</v>
      </c>
      <c r="B74" s="42" t="s">
        <v>40</v>
      </c>
      <c r="C74" s="143"/>
      <c r="D74" s="94" t="s">
        <v>1677</v>
      </c>
      <c r="E74" s="269" t="s">
        <v>80</v>
      </c>
      <c r="F74" s="42" t="s">
        <v>49</v>
      </c>
      <c r="G74" s="224" t="s">
        <v>1678</v>
      </c>
      <c r="H74" s="226"/>
      <c r="I74" s="226" t="s">
        <v>1679</v>
      </c>
      <c r="J74" s="42" t="s">
        <v>29</v>
      </c>
      <c r="K74" s="148">
        <v>350.0</v>
      </c>
      <c r="L74" s="145"/>
      <c r="M74" s="81"/>
      <c r="N74" s="82"/>
      <c r="O74" s="51"/>
      <c r="P74" s="146"/>
      <c r="Q74" s="147"/>
      <c r="R74" s="85"/>
      <c r="S74" s="45">
        <v>100.0</v>
      </c>
      <c r="T74" s="7"/>
      <c r="U74" s="7"/>
      <c r="V74" s="7"/>
      <c r="W74" s="7"/>
      <c r="X74" s="7"/>
      <c r="Y74" s="7"/>
      <c r="Z74" s="7"/>
      <c r="AA74" s="7"/>
      <c r="AB74" s="7"/>
    </row>
    <row r="75">
      <c r="A75" s="42" t="s">
        <v>39</v>
      </c>
      <c r="B75" s="42" t="s">
        <v>40</v>
      </c>
      <c r="C75" s="143"/>
      <c r="D75" s="43"/>
      <c r="E75" s="22"/>
      <c r="F75" s="42" t="s">
        <v>49</v>
      </c>
      <c r="G75" s="58" t="s">
        <v>1680</v>
      </c>
      <c r="H75" s="226" t="s">
        <v>1681</v>
      </c>
      <c r="I75" s="226" t="s">
        <v>1682</v>
      </c>
      <c r="J75" s="105"/>
      <c r="K75" s="148"/>
      <c r="L75" s="145"/>
      <c r="M75" s="81"/>
      <c r="N75" s="82"/>
      <c r="O75" s="51">
        <v>350.0</v>
      </c>
      <c r="P75" s="146"/>
      <c r="Q75" s="147"/>
      <c r="R75" s="85"/>
      <c r="S75" s="45">
        <v>50.0</v>
      </c>
      <c r="T75" s="7"/>
      <c r="U75" s="7"/>
      <c r="V75" s="7"/>
      <c r="W75" s="7"/>
      <c r="X75" s="7"/>
      <c r="Y75" s="7"/>
      <c r="Z75" s="7"/>
      <c r="AA75" s="7"/>
      <c r="AB75" s="7"/>
    </row>
    <row r="76">
      <c r="A76" s="42" t="s">
        <v>39</v>
      </c>
      <c r="B76" s="42" t="s">
        <v>40</v>
      </c>
      <c r="C76" s="143"/>
      <c r="D76" s="43"/>
      <c r="E76" s="22"/>
      <c r="F76" s="42" t="s">
        <v>49</v>
      </c>
      <c r="G76" s="58" t="s">
        <v>1683</v>
      </c>
      <c r="H76" s="226" t="s">
        <v>1684</v>
      </c>
      <c r="I76" s="226" t="s">
        <v>1685</v>
      </c>
      <c r="J76" s="105"/>
      <c r="K76" s="148"/>
      <c r="L76" s="149">
        <v>500.0</v>
      </c>
      <c r="M76" s="81"/>
      <c r="N76" s="82"/>
      <c r="O76" s="51"/>
      <c r="P76" s="146"/>
      <c r="Q76" s="147"/>
      <c r="R76" s="85"/>
      <c r="S76" s="136">
        <v>250.0</v>
      </c>
      <c r="T76" s="7"/>
      <c r="U76" s="7"/>
      <c r="V76" s="7"/>
      <c r="W76" s="7"/>
      <c r="X76" s="7"/>
      <c r="Y76" s="7"/>
      <c r="Z76" s="7"/>
      <c r="AA76" s="7"/>
      <c r="AB76" s="7"/>
    </row>
    <row r="77">
      <c r="A77" s="42" t="s">
        <v>39</v>
      </c>
      <c r="B77" s="42" t="s">
        <v>40</v>
      </c>
      <c r="C77" s="143"/>
      <c r="D77" s="43"/>
      <c r="E77" s="129" t="s">
        <v>90</v>
      </c>
      <c r="F77" s="42" t="s">
        <v>49</v>
      </c>
      <c r="G77" s="224" t="s">
        <v>1686</v>
      </c>
      <c r="H77" s="243"/>
      <c r="I77" s="227" t="s">
        <v>1507</v>
      </c>
      <c r="J77" s="42" t="s">
        <v>29</v>
      </c>
      <c r="K77" s="144"/>
      <c r="L77" s="145"/>
      <c r="M77" s="81"/>
      <c r="N77" s="82"/>
      <c r="O77" s="51"/>
      <c r="P77" s="150">
        <v>275.0</v>
      </c>
      <c r="Q77" s="147"/>
      <c r="R77" s="85"/>
      <c r="S77" s="136">
        <v>75.0</v>
      </c>
      <c r="T77" s="7"/>
      <c r="U77" s="7"/>
      <c r="V77" s="7"/>
      <c r="W77" s="7"/>
      <c r="X77" s="7"/>
      <c r="Y77" s="7"/>
      <c r="Z77" s="7"/>
      <c r="AA77" s="7"/>
      <c r="AB77" s="7"/>
    </row>
    <row r="78">
      <c r="A78" s="105"/>
      <c r="B78" s="42"/>
      <c r="C78" s="143"/>
      <c r="D78" s="43"/>
      <c r="E78" s="22"/>
      <c r="F78" s="42"/>
      <c r="G78" s="153"/>
      <c r="H78" s="243"/>
      <c r="I78" s="243"/>
      <c r="J78" s="105"/>
      <c r="K78" s="144"/>
      <c r="L78" s="145"/>
      <c r="M78" s="81"/>
      <c r="N78" s="82"/>
      <c r="O78" s="51"/>
      <c r="P78" s="146"/>
      <c r="Q78" s="147"/>
      <c r="R78" s="85"/>
      <c r="S78" s="155"/>
      <c r="T78" s="7"/>
      <c r="U78" s="7"/>
      <c r="V78" s="7"/>
      <c r="W78" s="7"/>
      <c r="X78" s="7"/>
      <c r="Y78" s="7"/>
      <c r="Z78" s="7"/>
      <c r="AA78" s="7"/>
      <c r="AB78" s="7"/>
    </row>
    <row r="79">
      <c r="A79" s="105"/>
      <c r="B79" s="42"/>
      <c r="C79" s="143"/>
      <c r="D79" s="43"/>
      <c r="E79" s="22"/>
      <c r="F79" s="42"/>
      <c r="G79" s="153"/>
      <c r="H79" s="243"/>
      <c r="I79" s="243"/>
      <c r="J79" s="105"/>
      <c r="K79" s="144"/>
      <c r="L79" s="145"/>
      <c r="M79" s="81"/>
      <c r="N79" s="82"/>
      <c r="O79" s="51"/>
      <c r="P79" s="146"/>
      <c r="Q79" s="147"/>
      <c r="R79" s="85"/>
      <c r="S79" s="155"/>
      <c r="T79" s="7"/>
      <c r="U79" s="7"/>
      <c r="V79" s="7"/>
      <c r="W79" s="7"/>
      <c r="X79" s="7"/>
      <c r="Y79" s="7"/>
      <c r="Z79" s="7"/>
      <c r="AA79" s="7"/>
      <c r="AB79" s="7"/>
    </row>
    <row r="80">
      <c r="A80" s="105"/>
      <c r="B80" s="42"/>
      <c r="C80" s="143"/>
      <c r="D80" s="43"/>
      <c r="E80" s="22"/>
      <c r="F80" s="42"/>
      <c r="G80" s="153"/>
      <c r="H80" s="243"/>
      <c r="I80" s="243"/>
      <c r="J80" s="105"/>
      <c r="K80" s="156"/>
      <c r="L80" s="157"/>
      <c r="M80" s="158"/>
      <c r="N80" s="159"/>
      <c r="O80" s="51"/>
      <c r="P80" s="160"/>
      <c r="Q80" s="161"/>
      <c r="R80" s="162"/>
      <c r="S80" s="155"/>
      <c r="T80" s="7"/>
      <c r="U80" s="7"/>
      <c r="V80" s="7"/>
      <c r="W80" s="7"/>
      <c r="X80" s="7"/>
      <c r="Y80" s="7"/>
      <c r="Z80" s="7"/>
      <c r="AA80" s="7"/>
      <c r="AB80" s="7"/>
    </row>
    <row r="81">
      <c r="A81" s="105"/>
      <c r="B81" s="42"/>
      <c r="C81" s="143"/>
      <c r="D81" s="43"/>
      <c r="E81" s="22"/>
      <c r="F81" s="42"/>
      <c r="G81" s="153"/>
      <c r="H81" s="243"/>
      <c r="I81" s="243"/>
      <c r="J81" s="105"/>
      <c r="K81" s="156"/>
      <c r="L81" s="157"/>
      <c r="M81" s="158"/>
      <c r="N81" s="159"/>
      <c r="O81" s="51"/>
      <c r="P81" s="160"/>
      <c r="Q81" s="161"/>
      <c r="R81" s="162"/>
      <c r="S81" s="155"/>
      <c r="T81" s="7"/>
      <c r="U81" s="7"/>
      <c r="V81" s="7"/>
      <c r="W81" s="7"/>
      <c r="X81" s="7"/>
      <c r="Y81" s="7"/>
      <c r="Z81" s="7"/>
      <c r="AA81" s="7"/>
      <c r="AB81" s="7"/>
    </row>
    <row r="82">
      <c r="A82" s="105"/>
      <c r="B82" s="42"/>
      <c r="C82" s="143"/>
      <c r="D82" s="43"/>
      <c r="E82" s="22"/>
      <c r="F82" s="42"/>
      <c r="G82" s="153"/>
      <c r="H82" s="243"/>
      <c r="I82" s="243"/>
      <c r="J82" s="105"/>
      <c r="K82" s="156"/>
      <c r="L82" s="157"/>
      <c r="M82" s="158"/>
      <c r="N82" s="159"/>
      <c r="O82" s="51"/>
      <c r="P82" s="160"/>
      <c r="Q82" s="161"/>
      <c r="R82" s="162"/>
      <c r="S82" s="155"/>
      <c r="T82" s="7"/>
      <c r="U82" s="7"/>
      <c r="V82" s="7"/>
      <c r="W82" s="7"/>
      <c r="X82" s="7"/>
      <c r="Y82" s="7"/>
      <c r="Z82" s="7"/>
      <c r="AA82" s="7"/>
      <c r="AB82" s="7"/>
    </row>
    <row r="83">
      <c r="A83" s="105"/>
      <c r="B83" s="42"/>
      <c r="C83" s="143"/>
      <c r="D83" s="43"/>
      <c r="E83" s="22"/>
      <c r="F83" s="42"/>
      <c r="G83" s="153"/>
      <c r="H83" s="243"/>
      <c r="I83" s="243"/>
      <c r="J83" s="105"/>
      <c r="K83" s="163"/>
      <c r="L83" s="164"/>
      <c r="M83" s="165"/>
      <c r="N83" s="166"/>
      <c r="O83" s="51"/>
      <c r="P83" s="167"/>
      <c r="Q83" s="168"/>
      <c r="R83" s="169"/>
      <c r="S83" s="155"/>
      <c r="T83" s="7"/>
      <c r="U83" s="7"/>
      <c r="V83" s="7"/>
      <c r="W83" s="7"/>
      <c r="X83" s="7"/>
      <c r="Y83" s="7"/>
      <c r="Z83" s="7"/>
      <c r="AA83" s="7"/>
      <c r="AB83" s="7"/>
    </row>
    <row r="84">
      <c r="A84" s="105"/>
      <c r="B84" s="42"/>
      <c r="C84" s="143"/>
      <c r="D84" s="43"/>
      <c r="E84" s="137"/>
      <c r="F84" s="42"/>
      <c r="G84" s="153"/>
      <c r="H84" s="243"/>
      <c r="I84" s="243"/>
      <c r="J84" s="105"/>
      <c r="K84" s="156"/>
      <c r="L84" s="157"/>
      <c r="M84" s="170"/>
      <c r="N84" s="171"/>
      <c r="O84" s="51"/>
      <c r="P84" s="160"/>
      <c r="Q84" s="161"/>
      <c r="R84" s="172"/>
      <c r="S84" s="155"/>
      <c r="T84" s="7"/>
      <c r="U84" s="7"/>
      <c r="V84" s="7"/>
      <c r="W84" s="7"/>
      <c r="X84" s="7"/>
      <c r="Y84" s="7"/>
      <c r="Z84" s="7"/>
      <c r="AA84" s="7"/>
      <c r="AB84" s="7"/>
    </row>
    <row r="85">
      <c r="A85" s="105"/>
      <c r="B85" s="42"/>
      <c r="C85" s="143"/>
      <c r="D85" s="43"/>
      <c r="E85" s="137"/>
      <c r="F85" s="42"/>
      <c r="G85" s="153"/>
      <c r="H85" s="243"/>
      <c r="I85" s="243"/>
      <c r="J85" s="105"/>
      <c r="K85" s="156"/>
      <c r="L85" s="157"/>
      <c r="M85" s="170"/>
      <c r="N85" s="171"/>
      <c r="O85" s="51"/>
      <c r="P85" s="160"/>
      <c r="Q85" s="161"/>
      <c r="R85" s="172"/>
      <c r="S85" s="155"/>
      <c r="T85" s="7"/>
      <c r="U85" s="7"/>
      <c r="V85" s="7"/>
      <c r="W85" s="7"/>
      <c r="X85" s="7"/>
      <c r="Y85" s="7"/>
      <c r="Z85" s="7"/>
      <c r="AA85" s="7"/>
      <c r="AB85" s="7"/>
    </row>
    <row r="86">
      <c r="A86" s="105"/>
      <c r="B86" s="42"/>
      <c r="C86" s="143"/>
      <c r="D86" s="43"/>
      <c r="E86" s="137"/>
      <c r="F86" s="42"/>
      <c r="G86" s="153"/>
      <c r="H86" s="243"/>
      <c r="I86" s="243"/>
      <c r="J86" s="105"/>
      <c r="K86" s="156"/>
      <c r="L86" s="157"/>
      <c r="M86" s="170"/>
      <c r="N86" s="171"/>
      <c r="O86" s="51"/>
      <c r="P86" s="160"/>
      <c r="Q86" s="161"/>
      <c r="R86" s="172"/>
      <c r="S86" s="155"/>
      <c r="T86" s="7"/>
      <c r="U86" s="7"/>
      <c r="V86" s="7"/>
      <c r="W86" s="7"/>
      <c r="X86" s="7"/>
      <c r="Y86" s="7"/>
      <c r="Z86" s="7"/>
      <c r="AA86" s="7"/>
      <c r="AB86" s="7"/>
    </row>
    <row r="87">
      <c r="A87" s="105"/>
      <c r="B87" s="42"/>
      <c r="C87" s="143"/>
      <c r="D87" s="43"/>
      <c r="E87" s="137"/>
      <c r="F87" s="42"/>
      <c r="G87" s="153"/>
      <c r="H87" s="243"/>
      <c r="I87" s="243"/>
      <c r="J87" s="105"/>
      <c r="K87" s="156"/>
      <c r="L87" s="157"/>
      <c r="M87" s="170"/>
      <c r="N87" s="171"/>
      <c r="O87" s="51"/>
      <c r="P87" s="160"/>
      <c r="Q87" s="161"/>
      <c r="R87" s="172"/>
      <c r="S87" s="155"/>
      <c r="T87" s="7"/>
      <c r="U87" s="7"/>
      <c r="V87" s="7"/>
      <c r="W87" s="7"/>
      <c r="X87" s="7"/>
      <c r="Y87" s="7"/>
      <c r="Z87" s="7"/>
      <c r="AA87" s="7"/>
      <c r="AB87" s="7"/>
    </row>
    <row r="88">
      <c r="A88" s="105"/>
      <c r="B88" s="42"/>
      <c r="C88" s="143"/>
      <c r="D88" s="43"/>
      <c r="E88" s="137"/>
      <c r="F88" s="42"/>
      <c r="G88" s="153"/>
      <c r="H88" s="243"/>
      <c r="I88" s="243"/>
      <c r="J88" s="105"/>
      <c r="K88" s="156"/>
      <c r="L88" s="157"/>
      <c r="M88" s="170"/>
      <c r="N88" s="171"/>
      <c r="O88" s="51"/>
      <c r="P88" s="160"/>
      <c r="Q88" s="161"/>
      <c r="R88" s="172"/>
      <c r="S88" s="155"/>
      <c r="T88" s="7"/>
      <c r="U88" s="7"/>
      <c r="V88" s="7"/>
      <c r="W88" s="7"/>
      <c r="X88" s="7"/>
      <c r="Y88" s="7"/>
      <c r="Z88" s="7"/>
      <c r="AA88" s="7"/>
      <c r="AB88" s="7"/>
    </row>
    <row r="89">
      <c r="A89" s="105"/>
      <c r="B89" s="42"/>
      <c r="C89" s="143"/>
      <c r="D89" s="43"/>
      <c r="E89" s="137"/>
      <c r="F89" s="42"/>
      <c r="G89" s="153"/>
      <c r="H89" s="243"/>
      <c r="I89" s="243"/>
      <c r="J89" s="105"/>
      <c r="K89" s="156"/>
      <c r="L89" s="157"/>
      <c r="M89" s="170"/>
      <c r="N89" s="171"/>
      <c r="O89" s="51"/>
      <c r="P89" s="160"/>
      <c r="Q89" s="161"/>
      <c r="R89" s="172"/>
      <c r="S89" s="155"/>
      <c r="T89" s="7"/>
      <c r="U89" s="7"/>
      <c r="V89" s="7"/>
      <c r="W89" s="7"/>
      <c r="X89" s="7"/>
      <c r="Y89" s="7"/>
      <c r="Z89" s="7"/>
      <c r="AA89" s="7"/>
      <c r="AB89" s="7"/>
    </row>
    <row r="90">
      <c r="A90" s="105"/>
      <c r="B90" s="42"/>
      <c r="C90" s="143"/>
      <c r="D90" s="43"/>
      <c r="E90" s="137"/>
      <c r="F90" s="42"/>
      <c r="G90" s="153"/>
      <c r="H90" s="243"/>
      <c r="I90" s="243"/>
      <c r="J90" s="105"/>
      <c r="K90" s="156"/>
      <c r="L90" s="157"/>
      <c r="M90" s="170"/>
      <c r="N90" s="171"/>
      <c r="O90" s="51"/>
      <c r="P90" s="160"/>
      <c r="Q90" s="161"/>
      <c r="R90" s="172"/>
      <c r="S90" s="155"/>
      <c r="T90" s="7"/>
      <c r="U90" s="7"/>
      <c r="V90" s="7"/>
      <c r="W90" s="7"/>
      <c r="X90" s="7"/>
      <c r="Y90" s="7"/>
      <c r="Z90" s="7"/>
      <c r="AA90" s="7"/>
      <c r="AB90" s="7"/>
    </row>
    <row r="91">
      <c r="A91" s="105"/>
      <c r="B91" s="42"/>
      <c r="C91" s="143"/>
      <c r="D91" s="43"/>
      <c r="E91" s="137"/>
      <c r="F91" s="42"/>
      <c r="G91" s="153"/>
      <c r="H91" s="243"/>
      <c r="I91" s="243"/>
      <c r="J91" s="105"/>
      <c r="K91" s="156"/>
      <c r="L91" s="157"/>
      <c r="M91" s="170"/>
      <c r="N91" s="173"/>
      <c r="O91" s="51"/>
      <c r="P91" s="160"/>
      <c r="Q91" s="161"/>
      <c r="R91" s="172"/>
      <c r="S91" s="155"/>
      <c r="T91" s="7"/>
      <c r="U91" s="7"/>
      <c r="V91" s="7"/>
      <c r="W91" s="7"/>
      <c r="X91" s="7"/>
      <c r="Y91" s="7"/>
      <c r="Z91" s="7"/>
      <c r="AA91" s="7"/>
      <c r="AB91" s="7"/>
    </row>
    <row r="92">
      <c r="A92" s="4"/>
      <c r="B92" s="4"/>
      <c r="C92" s="3"/>
      <c r="D92" s="174"/>
      <c r="E92" s="175"/>
      <c r="F92" s="4"/>
      <c r="G92" s="176"/>
      <c r="H92" s="244"/>
      <c r="I92" s="245"/>
      <c r="J92" s="4"/>
      <c r="K92" s="179"/>
      <c r="L92" s="179"/>
      <c r="M92" s="179"/>
      <c r="N92" s="179"/>
      <c r="O92" s="180"/>
      <c r="P92" s="180"/>
      <c r="Q92" s="180"/>
      <c r="R92" s="181"/>
      <c r="S92" s="182">
        <f>SUM(S7:S91)</f>
        <v>6915</v>
      </c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83"/>
      <c r="E93" s="184"/>
      <c r="F93" s="2"/>
      <c r="G93" s="185"/>
      <c r="H93" s="246"/>
      <c r="I93" s="247"/>
      <c r="J93" s="2"/>
      <c r="K93" s="33" t="s">
        <v>6</v>
      </c>
      <c r="L93" s="188"/>
      <c r="M93" s="188"/>
      <c r="N93" s="188"/>
      <c r="O93" s="189"/>
      <c r="P93" s="189"/>
      <c r="Q93" s="189"/>
      <c r="R93" s="190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191"/>
      <c r="D94" s="16"/>
      <c r="E94" s="192"/>
      <c r="F94" s="193"/>
      <c r="G94" s="176"/>
      <c r="H94" s="5"/>
      <c r="I94" s="5"/>
      <c r="J94" s="2"/>
      <c r="K94" s="96">
        <f>SUM(K7:K91)</f>
        <v>4034</v>
      </c>
      <c r="L94" s="194" t="s">
        <v>22</v>
      </c>
      <c r="O94" s="195" t="s">
        <v>23</v>
      </c>
      <c r="Q94" s="196"/>
      <c r="R94" s="197" t="s">
        <v>24</v>
      </c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2"/>
      <c r="B95" s="2"/>
      <c r="C95" s="3"/>
      <c r="D95" s="16"/>
      <c r="E95" s="2"/>
      <c r="F95" s="2"/>
      <c r="G95" s="176"/>
      <c r="H95" s="5"/>
      <c r="I95" s="5"/>
      <c r="J95" s="2"/>
      <c r="K95" s="96">
        <f>SUM(K94*2%)</f>
        <v>80.68</v>
      </c>
      <c r="L95" s="34" t="s">
        <v>7</v>
      </c>
      <c r="M95" s="198"/>
      <c r="N95" s="198"/>
      <c r="O95" s="199"/>
      <c r="P95" s="200"/>
      <c r="Q95" s="196"/>
      <c r="R95" s="201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4"/>
      <c r="H96" s="5"/>
      <c r="I96" s="5"/>
      <c r="J96" s="2"/>
      <c r="K96" s="202"/>
      <c r="L96" s="203">
        <f>SUM(L6:L90)</f>
        <v>1550</v>
      </c>
      <c r="M96" s="35" t="s">
        <v>8</v>
      </c>
      <c r="N96" s="198"/>
      <c r="O96" s="199"/>
      <c r="P96" s="199"/>
      <c r="Q96" s="199"/>
      <c r="R96" s="201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204" t="s">
        <v>25</v>
      </c>
      <c r="H97" s="205">
        <f>SUM(K94,L96,M97,N98)</f>
        <v>14228</v>
      </c>
      <c r="I97" s="5"/>
      <c r="J97" s="2"/>
      <c r="K97" s="7"/>
      <c r="L97" s="76">
        <f>SUM(L96*1%)</f>
        <v>15.5</v>
      </c>
      <c r="M97" s="16">
        <f>SUM(M6:M90)</f>
        <v>3100</v>
      </c>
      <c r="N97" s="36" t="s">
        <v>9</v>
      </c>
      <c r="O97" s="199"/>
      <c r="P97" s="199"/>
      <c r="Q97" s="199"/>
      <c r="R97" s="181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06"/>
      <c r="G98" s="207" t="s">
        <v>26</v>
      </c>
      <c r="H98" s="205">
        <f>SUM(O99,P102,Q103)</f>
        <v>9664</v>
      </c>
      <c r="I98" s="5"/>
      <c r="J98" s="2"/>
      <c r="K98" s="7"/>
      <c r="L98" s="17"/>
      <c r="M98" s="76">
        <f>SUM(M97*2%)</f>
        <v>62</v>
      </c>
      <c r="N98" s="16">
        <f>SUM(N6:N91)</f>
        <v>5544</v>
      </c>
      <c r="O98" s="37" t="s">
        <v>10</v>
      </c>
      <c r="P98" s="199"/>
      <c r="Q98" s="199"/>
      <c r="R98" s="208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06"/>
      <c r="G99" s="209" t="s">
        <v>27</v>
      </c>
      <c r="H99" s="205">
        <f>SUM(R104)</f>
        <v>70</v>
      </c>
      <c r="I99" s="5"/>
      <c r="J99" s="2"/>
      <c r="K99" s="7"/>
      <c r="L99" s="2"/>
      <c r="M99" s="2"/>
      <c r="N99" s="76">
        <f>SUM(N98*3%)</f>
        <v>166.32</v>
      </c>
      <c r="O99" s="16">
        <f>SUM(O6:O92)</f>
        <v>4642</v>
      </c>
      <c r="P99" s="199"/>
      <c r="Q99" s="199"/>
      <c r="R99" s="208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"/>
      <c r="G100" s="4"/>
      <c r="H100" s="5"/>
      <c r="I100" s="5"/>
      <c r="J100" s="2"/>
      <c r="K100" s="7"/>
      <c r="L100" s="2"/>
      <c r="M100" s="2"/>
      <c r="N100" s="2"/>
      <c r="O100" s="76">
        <f>SUM(O99*2%)</f>
        <v>92.84</v>
      </c>
      <c r="P100" s="199"/>
      <c r="Q100" s="199"/>
      <c r="R100" s="208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210" t="s">
        <v>28</v>
      </c>
      <c r="H101" s="248">
        <f>SUM(M7,K9,P10,P11,K12,N13,N14,K17,O18,O27,N31,K33,M34,P35,N39,N45,N46,O48,K51,O54,K55,K56,O57,M58,M59,O60,N64,K68,O69,M71,N72,O73)</f>
        <v>11820</v>
      </c>
      <c r="I101" s="249">
        <f>SUM(N14)</f>
        <v>350</v>
      </c>
      <c r="J101" s="2"/>
      <c r="K101" s="7"/>
      <c r="L101" s="2"/>
      <c r="M101" s="2"/>
      <c r="N101" s="2"/>
      <c r="O101" s="2"/>
      <c r="P101" s="38" t="s">
        <v>11</v>
      </c>
      <c r="Q101" s="199"/>
      <c r="R101" s="208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212" t="s">
        <v>29</v>
      </c>
      <c r="H102" s="336">
        <f>SUM(P8,P15,L16,Q19,L25,L26,N29,P30,N32,O36,K37,N38,M40,K41,Q42,M44,N49,O50,N53,N61,M62,O65,K67,K70,K74,P77)</f>
        <v>9818</v>
      </c>
      <c r="I102" s="263">
        <v>0.0</v>
      </c>
      <c r="J102" s="2"/>
      <c r="K102" s="7"/>
      <c r="L102" s="2"/>
      <c r="M102" s="2"/>
      <c r="N102" s="2"/>
      <c r="O102" s="2"/>
      <c r="P102" s="16">
        <f>SUM(P6:P90)</f>
        <v>3082</v>
      </c>
      <c r="Q102" s="39" t="s">
        <v>12</v>
      </c>
      <c r="R102" s="208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14" t="s">
        <v>30</v>
      </c>
      <c r="H103" s="248">
        <f>SUM(P52)</f>
        <v>294</v>
      </c>
      <c r="I103" s="263">
        <v>0.0</v>
      </c>
      <c r="J103" s="2"/>
      <c r="K103" s="7"/>
      <c r="L103" s="2"/>
      <c r="M103" s="2"/>
      <c r="N103" s="2"/>
      <c r="O103" s="2"/>
      <c r="P103" s="76">
        <f>SUM(P102*2%)</f>
        <v>61.64</v>
      </c>
      <c r="Q103" s="16">
        <f>SUM(Q6:Q90)</f>
        <v>1940</v>
      </c>
      <c r="R103" s="215" t="s">
        <v>13</v>
      </c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06"/>
      <c r="H104" s="206"/>
      <c r="I104" s="255"/>
      <c r="J104" s="2"/>
      <c r="K104" s="7"/>
      <c r="L104" s="2"/>
      <c r="M104" s="2"/>
      <c r="N104" s="2"/>
      <c r="O104" s="2"/>
      <c r="P104" s="2"/>
      <c r="Q104" s="76">
        <f>SUM(Q103*1%)</f>
        <v>19.4</v>
      </c>
      <c r="R104" s="96">
        <f>SUM(R7:R92)</f>
        <v>70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107"/>
      <c r="D105" s="16"/>
      <c r="E105" s="2"/>
      <c r="F105" s="2"/>
      <c r="G105" s="216" t="s">
        <v>31</v>
      </c>
      <c r="H105" s="217">
        <f>SUM(N14)</f>
        <v>350</v>
      </c>
      <c r="I105" s="5"/>
      <c r="J105" s="2"/>
      <c r="K105" s="7"/>
      <c r="L105" s="2"/>
      <c r="M105" s="2"/>
      <c r="N105" s="2"/>
      <c r="O105" s="2"/>
      <c r="P105" s="2"/>
      <c r="Q105" s="2"/>
      <c r="R105" s="96">
        <f>SUM(R104*2%)</f>
        <v>1.4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216" t="s">
        <v>32</v>
      </c>
      <c r="H106" s="249">
        <f>SUM(S14,S43,S75,S76)</f>
        <v>400</v>
      </c>
      <c r="I106" s="5"/>
      <c r="J106" s="2"/>
      <c r="K106" s="7"/>
      <c r="L106" s="2"/>
      <c r="M106" s="2"/>
      <c r="N106" s="2"/>
      <c r="O106" s="2"/>
      <c r="P106" s="2"/>
      <c r="Q106" s="2"/>
      <c r="R106" s="16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18" t="s">
        <v>33</v>
      </c>
      <c r="H107" s="251">
        <f>SUM(O43,M47,O75,L76)</f>
        <v>1550</v>
      </c>
      <c r="I107" s="5"/>
      <c r="J107" s="2"/>
      <c r="K107" s="7"/>
      <c r="L107" s="2"/>
      <c r="M107" s="2"/>
      <c r="N107" s="2"/>
      <c r="O107" s="2"/>
      <c r="P107" s="2"/>
      <c r="Q107" s="2"/>
      <c r="R107" s="2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4"/>
      <c r="H108" s="5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219"/>
      <c r="D225" s="219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19"/>
      <c r="D226" s="219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19"/>
      <c r="D227" s="219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19"/>
      <c r="D228" s="219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19"/>
      <c r="D229" s="219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19"/>
      <c r="D230" s="219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19"/>
      <c r="D231" s="219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19"/>
      <c r="D232" s="219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19"/>
      <c r="D233" s="219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19"/>
      <c r="D234" s="219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19"/>
      <c r="D235" s="219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19"/>
      <c r="D236" s="219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19"/>
      <c r="D237" s="219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19"/>
      <c r="D238" s="219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19"/>
      <c r="D239" s="219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19"/>
      <c r="D240" s="219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19"/>
      <c r="D241" s="219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19"/>
      <c r="D242" s="219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19"/>
      <c r="D243" s="219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19"/>
      <c r="D244" s="219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19"/>
      <c r="D245" s="219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19"/>
      <c r="D246" s="219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19"/>
      <c r="D247" s="219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19"/>
      <c r="D248" s="219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19"/>
      <c r="D249" s="219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19"/>
      <c r="D250" s="219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19"/>
      <c r="D251" s="219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19"/>
      <c r="D252" s="219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19"/>
      <c r="D253" s="219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19"/>
      <c r="D254" s="219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19"/>
      <c r="D255" s="219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19"/>
      <c r="D256" s="219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19"/>
      <c r="D257" s="219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19"/>
      <c r="D258" s="219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19"/>
      <c r="D259" s="219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19"/>
      <c r="D260" s="219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19"/>
      <c r="D261" s="219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19"/>
      <c r="D262" s="219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19"/>
      <c r="D263" s="219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19"/>
      <c r="D264" s="219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19"/>
      <c r="D265" s="219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19"/>
      <c r="D266" s="219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19"/>
      <c r="D267" s="219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19"/>
      <c r="D268" s="219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19"/>
      <c r="D269" s="219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19"/>
      <c r="D270" s="219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19"/>
      <c r="D271" s="219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19"/>
      <c r="D272" s="219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19"/>
      <c r="D273" s="219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19"/>
      <c r="D274" s="219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19"/>
      <c r="D275" s="219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19"/>
      <c r="D276" s="219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19"/>
      <c r="D277" s="219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19"/>
      <c r="D278" s="219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19"/>
      <c r="D279" s="219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19"/>
      <c r="D280" s="219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19"/>
      <c r="D281" s="219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19"/>
      <c r="D282" s="219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19"/>
      <c r="D283" s="219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19"/>
      <c r="D284" s="219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19"/>
      <c r="D285" s="219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19"/>
      <c r="D286" s="219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19"/>
      <c r="D287" s="219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19"/>
      <c r="D288" s="219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19"/>
      <c r="D289" s="219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19"/>
      <c r="D290" s="219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19"/>
      <c r="D291" s="219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19"/>
      <c r="D292" s="219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19"/>
      <c r="D293" s="219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19"/>
      <c r="D294" s="219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19"/>
      <c r="D295" s="219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19"/>
      <c r="D296" s="219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19"/>
      <c r="D297" s="219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19"/>
      <c r="D298" s="219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19"/>
      <c r="D299" s="219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19"/>
      <c r="D300" s="219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19"/>
      <c r="D301" s="219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19"/>
      <c r="D302" s="219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19"/>
      <c r="D303" s="219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19"/>
      <c r="D304" s="219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19"/>
      <c r="D305" s="219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19"/>
      <c r="D306" s="219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19"/>
      <c r="D307" s="219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19"/>
      <c r="D308" s="219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19"/>
      <c r="D309" s="219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19"/>
      <c r="D310" s="219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19"/>
      <c r="D311" s="219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19"/>
      <c r="D312" s="219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19"/>
      <c r="D313" s="219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19"/>
      <c r="D314" s="219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19"/>
      <c r="D315" s="219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19"/>
      <c r="D316" s="219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19"/>
      <c r="D317" s="219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19"/>
      <c r="D318" s="219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19"/>
      <c r="D319" s="219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19"/>
      <c r="D320" s="219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19"/>
      <c r="D321" s="219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19"/>
      <c r="D322" s="219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19"/>
      <c r="D323" s="219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19"/>
      <c r="D324" s="219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19"/>
      <c r="D325" s="219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19"/>
      <c r="D326" s="219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19"/>
      <c r="D327" s="219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19"/>
      <c r="D328" s="219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19"/>
      <c r="D329" s="219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19"/>
      <c r="D330" s="219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19"/>
      <c r="D331" s="219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19"/>
      <c r="D332" s="219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19"/>
      <c r="D333" s="219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19"/>
      <c r="D334" s="219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19"/>
      <c r="D335" s="219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19"/>
      <c r="D336" s="219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19"/>
      <c r="D337" s="219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19"/>
      <c r="D338" s="219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19"/>
      <c r="D339" s="219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19"/>
      <c r="D340" s="219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19"/>
      <c r="D341" s="219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19"/>
      <c r="D342" s="219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19"/>
      <c r="D343" s="219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19"/>
      <c r="D344" s="219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19"/>
      <c r="D345" s="219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19"/>
      <c r="D346" s="219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19"/>
      <c r="D347" s="219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19"/>
      <c r="D348" s="219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19"/>
      <c r="D349" s="219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19"/>
      <c r="D350" s="219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19"/>
      <c r="D351" s="219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19"/>
      <c r="D352" s="219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19"/>
      <c r="D353" s="219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19"/>
      <c r="D354" s="219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19"/>
      <c r="D355" s="219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19"/>
      <c r="D356" s="219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19"/>
      <c r="D357" s="219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19"/>
      <c r="D358" s="219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19"/>
      <c r="D359" s="219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19"/>
      <c r="D360" s="219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19"/>
      <c r="D361" s="219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19"/>
      <c r="D362" s="219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19"/>
      <c r="D363" s="219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19"/>
      <c r="D364" s="219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19"/>
      <c r="D365" s="219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19"/>
      <c r="D366" s="219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19"/>
      <c r="D367" s="219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19"/>
      <c r="D368" s="219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19"/>
      <c r="D369" s="219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19"/>
      <c r="D370" s="219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19"/>
      <c r="D371" s="219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19"/>
      <c r="D372" s="219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19"/>
      <c r="D373" s="219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19"/>
      <c r="D374" s="219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19"/>
      <c r="D375" s="219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19"/>
      <c r="D376" s="219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19"/>
      <c r="D377" s="219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19"/>
      <c r="D378" s="219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19"/>
      <c r="D379" s="219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19"/>
      <c r="D380" s="219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19"/>
      <c r="D381" s="219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19"/>
      <c r="D382" s="219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19"/>
      <c r="D383" s="219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19"/>
      <c r="D384" s="219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19"/>
      <c r="D385" s="219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19"/>
      <c r="D386" s="219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19"/>
      <c r="D387" s="219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19"/>
      <c r="D388" s="219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19"/>
      <c r="D389" s="219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19"/>
      <c r="D390" s="219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19"/>
      <c r="D391" s="219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19"/>
      <c r="D392" s="219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19"/>
      <c r="D393" s="219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19"/>
      <c r="D394" s="219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19"/>
      <c r="D395" s="219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19"/>
      <c r="D396" s="219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19"/>
      <c r="D397" s="219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19"/>
      <c r="D398" s="219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19"/>
      <c r="D399" s="219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19"/>
      <c r="D400" s="219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19"/>
      <c r="D401" s="219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19"/>
      <c r="D402" s="219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19"/>
      <c r="D403" s="219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19"/>
      <c r="D404" s="219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19"/>
      <c r="D405" s="219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19"/>
      <c r="D406" s="219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19"/>
      <c r="D407" s="219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19"/>
      <c r="D408" s="219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19"/>
      <c r="D409" s="219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19"/>
      <c r="D410" s="219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19"/>
      <c r="D411" s="219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19"/>
      <c r="D412" s="219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19"/>
      <c r="D413" s="219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19"/>
      <c r="D414" s="219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19"/>
      <c r="D415" s="219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19"/>
      <c r="D416" s="219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19"/>
      <c r="D417" s="219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19"/>
      <c r="D418" s="219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19"/>
      <c r="D419" s="219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19"/>
      <c r="D420" s="219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19"/>
      <c r="D421" s="219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19"/>
      <c r="D422" s="219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19"/>
      <c r="D423" s="219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19"/>
      <c r="D424" s="219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19"/>
      <c r="D425" s="219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19"/>
      <c r="D426" s="219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19"/>
      <c r="D427" s="219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19"/>
      <c r="D428" s="219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19"/>
      <c r="D429" s="219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19"/>
      <c r="D430" s="219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19"/>
      <c r="D431" s="219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19"/>
      <c r="D432" s="219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19"/>
      <c r="D433" s="219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19"/>
      <c r="D434" s="219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19"/>
      <c r="D435" s="219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19"/>
      <c r="D436" s="219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19"/>
      <c r="D437" s="219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19"/>
      <c r="D438" s="219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19"/>
      <c r="D439" s="219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19"/>
      <c r="D440" s="219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19"/>
      <c r="D441" s="219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19"/>
      <c r="D442" s="219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19"/>
      <c r="D443" s="219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19"/>
      <c r="D444" s="219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19"/>
      <c r="D445" s="219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19"/>
      <c r="D446" s="219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19"/>
      <c r="D447" s="219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19"/>
      <c r="D448" s="219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19"/>
      <c r="D449" s="219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19"/>
      <c r="D450" s="219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19"/>
      <c r="D451" s="219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19"/>
      <c r="D452" s="219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19"/>
      <c r="D453" s="219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19"/>
      <c r="D454" s="219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19"/>
      <c r="D455" s="219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19"/>
      <c r="D456" s="219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19"/>
      <c r="D457" s="219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19"/>
      <c r="D458" s="219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19"/>
      <c r="D459" s="219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19"/>
      <c r="D460" s="219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19"/>
      <c r="D461" s="219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19"/>
      <c r="D462" s="219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19"/>
      <c r="D463" s="219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19"/>
      <c r="D464" s="219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19"/>
      <c r="D465" s="219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19"/>
      <c r="D466" s="219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19"/>
      <c r="D467" s="219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19"/>
      <c r="D468" s="219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19"/>
      <c r="D469" s="219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19"/>
      <c r="D470" s="219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19"/>
      <c r="D471" s="219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19"/>
      <c r="D472" s="219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19"/>
      <c r="D473" s="219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19"/>
      <c r="D474" s="219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19"/>
      <c r="D475" s="219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19"/>
      <c r="D476" s="219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19"/>
      <c r="D477" s="219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19"/>
      <c r="D478" s="219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19"/>
      <c r="D479" s="219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19"/>
      <c r="D480" s="219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19"/>
      <c r="D481" s="219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19"/>
      <c r="D482" s="219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19"/>
      <c r="D483" s="219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19"/>
      <c r="D484" s="219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19"/>
      <c r="D485" s="219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19"/>
      <c r="D486" s="219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19"/>
      <c r="D487" s="219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19"/>
      <c r="D488" s="219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19"/>
      <c r="D489" s="219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19"/>
      <c r="D490" s="219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19"/>
      <c r="D491" s="219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19"/>
      <c r="D492" s="219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19"/>
      <c r="D493" s="219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19"/>
      <c r="D494" s="219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19"/>
      <c r="D495" s="219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19"/>
      <c r="D496" s="219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19"/>
      <c r="D497" s="219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19"/>
      <c r="D498" s="219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19"/>
      <c r="D499" s="219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19"/>
      <c r="D500" s="219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19"/>
      <c r="D501" s="219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19"/>
      <c r="D502" s="219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19"/>
      <c r="D503" s="219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19"/>
      <c r="D504" s="219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19"/>
      <c r="D505" s="219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19"/>
      <c r="D506" s="219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19"/>
      <c r="D507" s="219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19"/>
      <c r="D508" s="219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19"/>
      <c r="D509" s="219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19"/>
      <c r="D510" s="219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19"/>
      <c r="D511" s="219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19"/>
      <c r="D512" s="219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19"/>
      <c r="D513" s="219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19"/>
      <c r="D514" s="219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19"/>
      <c r="D515" s="219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19"/>
      <c r="D516" s="219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19"/>
      <c r="D517" s="219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19"/>
      <c r="D518" s="219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19"/>
      <c r="D519" s="219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19"/>
      <c r="D520" s="219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19"/>
      <c r="D521" s="219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19"/>
      <c r="D522" s="219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19"/>
      <c r="D523" s="219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19"/>
      <c r="D524" s="219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19"/>
      <c r="D525" s="219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19"/>
      <c r="D526" s="219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19"/>
      <c r="D527" s="219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19"/>
      <c r="D528" s="219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19"/>
      <c r="D529" s="219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19"/>
      <c r="D530" s="219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19"/>
      <c r="D531" s="219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19"/>
      <c r="D532" s="219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19"/>
      <c r="D533" s="219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19"/>
      <c r="D534" s="219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19"/>
      <c r="D535" s="219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19"/>
      <c r="D536" s="219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19"/>
      <c r="D537" s="219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19"/>
      <c r="D538" s="219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19"/>
      <c r="D539" s="219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19"/>
      <c r="D540" s="219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19"/>
      <c r="D541" s="219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19"/>
      <c r="D542" s="219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19"/>
      <c r="D543" s="219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19"/>
      <c r="D544" s="219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19"/>
      <c r="D545" s="219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19"/>
      <c r="D546" s="219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19"/>
      <c r="D547" s="219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19"/>
      <c r="D548" s="219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19"/>
      <c r="D549" s="219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19"/>
      <c r="D550" s="219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19"/>
      <c r="D551" s="219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19"/>
      <c r="D552" s="219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19"/>
      <c r="D553" s="219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19"/>
      <c r="D554" s="219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19"/>
      <c r="D555" s="219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19"/>
      <c r="D556" s="219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19"/>
      <c r="D557" s="219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19"/>
      <c r="D558" s="219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19"/>
      <c r="D559" s="219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19"/>
      <c r="D560" s="219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19"/>
      <c r="D561" s="219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19"/>
      <c r="D562" s="219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19"/>
      <c r="D563" s="219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19"/>
      <c r="D564" s="219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19"/>
      <c r="D565" s="219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19"/>
      <c r="D566" s="219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19"/>
      <c r="D567" s="219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19"/>
      <c r="D568" s="219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19"/>
      <c r="D569" s="219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19"/>
      <c r="D570" s="219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19"/>
      <c r="D571" s="219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19"/>
      <c r="D572" s="219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19"/>
      <c r="D573" s="219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19"/>
      <c r="D574" s="219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19"/>
      <c r="D575" s="219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19"/>
      <c r="D576" s="219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19"/>
      <c r="D577" s="219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19"/>
      <c r="D578" s="219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19"/>
      <c r="D579" s="219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19"/>
      <c r="D580" s="219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19"/>
      <c r="D581" s="219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19"/>
      <c r="D582" s="219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19"/>
      <c r="D583" s="219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19"/>
      <c r="D584" s="219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19"/>
      <c r="D585" s="219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19"/>
      <c r="D586" s="219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19"/>
      <c r="D587" s="219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19"/>
      <c r="D588" s="219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19"/>
      <c r="D589" s="219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19"/>
      <c r="D590" s="219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19"/>
      <c r="D591" s="219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19"/>
      <c r="D592" s="219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19"/>
      <c r="D593" s="219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19"/>
      <c r="D594" s="219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19"/>
      <c r="D595" s="219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19"/>
      <c r="D596" s="219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19"/>
      <c r="D597" s="219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19"/>
      <c r="D598" s="219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19"/>
      <c r="D599" s="219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19"/>
      <c r="D600" s="219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19"/>
      <c r="D601" s="219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19"/>
      <c r="D602" s="219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19"/>
      <c r="D603" s="219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19"/>
      <c r="D604" s="219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19"/>
      <c r="D605" s="219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19"/>
      <c r="D606" s="219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19"/>
      <c r="D607" s="219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19"/>
      <c r="D608" s="219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19"/>
      <c r="D609" s="219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19"/>
      <c r="D610" s="219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19"/>
      <c r="D611" s="219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19"/>
      <c r="D612" s="219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19"/>
      <c r="D613" s="219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19"/>
      <c r="D614" s="219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19"/>
      <c r="D615" s="219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19"/>
      <c r="D616" s="219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19"/>
      <c r="D617" s="219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19"/>
      <c r="D618" s="219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19"/>
      <c r="D619" s="219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19"/>
      <c r="D620" s="219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19"/>
      <c r="D621" s="219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19"/>
      <c r="D622" s="219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19"/>
      <c r="D623" s="219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19"/>
      <c r="D624" s="219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19"/>
      <c r="D625" s="219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19"/>
      <c r="D626" s="219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19"/>
      <c r="D627" s="219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19"/>
      <c r="D628" s="219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19"/>
      <c r="D629" s="219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19"/>
      <c r="D630" s="219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19"/>
      <c r="D631" s="219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19"/>
      <c r="D632" s="219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19"/>
      <c r="D633" s="219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19"/>
      <c r="D634" s="219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19"/>
      <c r="D635" s="219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19"/>
      <c r="D636" s="219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19"/>
      <c r="D637" s="219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19"/>
      <c r="D638" s="219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19"/>
      <c r="D639" s="219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19"/>
      <c r="D640" s="219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19"/>
      <c r="D641" s="219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19"/>
      <c r="D642" s="219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19"/>
      <c r="D643" s="219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19"/>
      <c r="D644" s="219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19"/>
      <c r="D645" s="219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19"/>
      <c r="D646" s="219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19"/>
      <c r="D647" s="219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19"/>
      <c r="D648" s="219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19"/>
      <c r="D649" s="219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19"/>
      <c r="D650" s="219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19"/>
      <c r="D651" s="219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19"/>
      <c r="D652" s="219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19"/>
      <c r="D653" s="219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19"/>
      <c r="D654" s="219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19"/>
      <c r="D655" s="219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19"/>
      <c r="D656" s="219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19"/>
      <c r="D657" s="219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19"/>
      <c r="D658" s="219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19"/>
      <c r="D659" s="219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19"/>
      <c r="D660" s="219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19"/>
      <c r="D661" s="219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19"/>
      <c r="D662" s="219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19"/>
      <c r="D663" s="219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19"/>
      <c r="D664" s="219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19"/>
      <c r="D665" s="219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19"/>
      <c r="D666" s="219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19"/>
      <c r="D667" s="219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19"/>
      <c r="D668" s="219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19"/>
      <c r="D669" s="219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19"/>
      <c r="D670" s="219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19"/>
      <c r="D671" s="219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19"/>
      <c r="D672" s="219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19"/>
      <c r="D673" s="219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19"/>
      <c r="D674" s="219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19"/>
      <c r="D675" s="219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19"/>
      <c r="D676" s="219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19"/>
      <c r="D677" s="219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19"/>
      <c r="D678" s="219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19"/>
      <c r="D679" s="219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19"/>
      <c r="D680" s="219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19"/>
      <c r="D681" s="219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19"/>
      <c r="D682" s="219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19"/>
      <c r="D683" s="219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19"/>
      <c r="D684" s="219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19"/>
      <c r="D685" s="219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19"/>
      <c r="D686" s="219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19"/>
      <c r="D687" s="219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19"/>
      <c r="D688" s="219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19"/>
      <c r="D689" s="219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19"/>
      <c r="D690" s="219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19"/>
      <c r="D691" s="219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19"/>
      <c r="D692" s="219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19"/>
      <c r="D693" s="219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19"/>
      <c r="D694" s="219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19"/>
      <c r="D695" s="219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19"/>
      <c r="D696" s="219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19"/>
      <c r="D697" s="219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19"/>
      <c r="D698" s="219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19"/>
      <c r="D699" s="219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19"/>
      <c r="D700" s="219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19"/>
      <c r="D701" s="219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19"/>
      <c r="D702" s="219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19"/>
      <c r="D703" s="219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19"/>
      <c r="D704" s="219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19"/>
      <c r="D705" s="219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19"/>
      <c r="D706" s="219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19"/>
      <c r="D707" s="219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19"/>
      <c r="D708" s="219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19"/>
      <c r="D709" s="219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19"/>
      <c r="D710" s="219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19"/>
      <c r="D711" s="219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19"/>
      <c r="D712" s="219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19"/>
      <c r="D713" s="219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19"/>
      <c r="D714" s="219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19"/>
      <c r="D715" s="219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19"/>
      <c r="D716" s="219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19"/>
      <c r="D717" s="219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19"/>
      <c r="D718" s="219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19"/>
      <c r="D719" s="219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19"/>
      <c r="D720" s="219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19"/>
      <c r="D721" s="219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19"/>
      <c r="D722" s="219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19"/>
      <c r="D723" s="219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19"/>
      <c r="D724" s="219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19"/>
      <c r="D725" s="219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19"/>
      <c r="D726" s="219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19"/>
      <c r="D727" s="219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19"/>
      <c r="D728" s="219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19"/>
      <c r="D729" s="219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19"/>
      <c r="D730" s="219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19"/>
      <c r="D731" s="219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19"/>
      <c r="D732" s="219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19"/>
      <c r="D733" s="219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19"/>
      <c r="D734" s="219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19"/>
      <c r="D735" s="219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19"/>
      <c r="D736" s="219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19"/>
      <c r="D737" s="219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19"/>
      <c r="D738" s="219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19"/>
      <c r="D739" s="219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19"/>
      <c r="D740" s="219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19"/>
      <c r="D741" s="219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19"/>
      <c r="D742" s="219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19"/>
      <c r="D743" s="219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19"/>
      <c r="D744" s="219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19"/>
      <c r="D745" s="219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19"/>
      <c r="D746" s="219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19"/>
      <c r="D747" s="219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19"/>
      <c r="D748" s="219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19"/>
      <c r="D749" s="219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19"/>
      <c r="D750" s="219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19"/>
      <c r="D751" s="219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19"/>
      <c r="D752" s="219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19"/>
      <c r="D753" s="219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19"/>
      <c r="D754" s="219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19"/>
      <c r="D755" s="219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19"/>
      <c r="D756" s="219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19"/>
      <c r="D757" s="219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19"/>
      <c r="D758" s="219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19"/>
      <c r="D759" s="219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19"/>
      <c r="D760" s="219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19"/>
      <c r="D761" s="219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19"/>
      <c r="D762" s="219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19"/>
      <c r="D763" s="219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19"/>
      <c r="D764" s="219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19"/>
      <c r="D765" s="219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19"/>
      <c r="D766" s="219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19"/>
      <c r="D767" s="219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19"/>
      <c r="D768" s="219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19"/>
      <c r="D769" s="219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19"/>
      <c r="D770" s="219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19"/>
      <c r="D771" s="219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19"/>
      <c r="D772" s="219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19"/>
      <c r="D773" s="219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19"/>
      <c r="D774" s="219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19"/>
      <c r="D775" s="219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19"/>
      <c r="D776" s="219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19"/>
      <c r="D777" s="219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19"/>
      <c r="D778" s="219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19"/>
      <c r="D779" s="219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19"/>
      <c r="D780" s="219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19"/>
      <c r="D781" s="219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19"/>
      <c r="D782" s="219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19"/>
      <c r="D783" s="219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19"/>
      <c r="D784" s="219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19"/>
      <c r="D785" s="219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19"/>
      <c r="D786" s="219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19"/>
      <c r="D787" s="219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19"/>
      <c r="D788" s="219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19"/>
      <c r="D789" s="219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19"/>
      <c r="D790" s="219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19"/>
      <c r="D791" s="219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19"/>
      <c r="D792" s="219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19"/>
      <c r="D793" s="219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19"/>
      <c r="D794" s="219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19"/>
      <c r="D795" s="219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19"/>
      <c r="D796" s="219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19"/>
      <c r="D797" s="219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19"/>
      <c r="D798" s="219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19"/>
      <c r="D799" s="219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19"/>
      <c r="D800" s="219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19"/>
      <c r="D801" s="219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19"/>
      <c r="D802" s="219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19"/>
      <c r="D803" s="219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19"/>
      <c r="D804" s="219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19"/>
      <c r="D805" s="219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19"/>
      <c r="D806" s="219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19"/>
      <c r="D807" s="219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19"/>
      <c r="D808" s="219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19"/>
      <c r="D809" s="219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19"/>
      <c r="D810" s="219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19"/>
      <c r="D811" s="219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19"/>
      <c r="D812" s="219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19"/>
      <c r="D813" s="219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19"/>
      <c r="D814" s="219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19"/>
      <c r="D815" s="219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19"/>
      <c r="D816" s="219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19"/>
      <c r="D817" s="219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19"/>
      <c r="D818" s="219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19"/>
      <c r="D819" s="219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19"/>
      <c r="D820" s="219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19"/>
      <c r="D821" s="219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19"/>
      <c r="D822" s="219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19"/>
      <c r="D823" s="219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19"/>
      <c r="D824" s="219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19"/>
      <c r="D825" s="219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19"/>
      <c r="D826" s="219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19"/>
      <c r="D827" s="219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19"/>
      <c r="D828" s="219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19"/>
      <c r="D829" s="219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19"/>
      <c r="D830" s="219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19"/>
      <c r="D831" s="219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19"/>
      <c r="D832" s="219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19"/>
      <c r="D833" s="219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19"/>
      <c r="D834" s="219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19"/>
      <c r="D835" s="219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19"/>
      <c r="D836" s="219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19"/>
      <c r="D837" s="219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19"/>
      <c r="D838" s="219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19"/>
      <c r="D839" s="219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19"/>
      <c r="D840" s="219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19"/>
      <c r="D841" s="219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19"/>
      <c r="D842" s="219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19"/>
      <c r="D843" s="219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19"/>
      <c r="D844" s="219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19"/>
      <c r="D845" s="219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19"/>
      <c r="D846" s="219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19"/>
      <c r="D847" s="219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19"/>
      <c r="D848" s="219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19"/>
      <c r="D849" s="219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19"/>
      <c r="D850" s="219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19"/>
      <c r="D851" s="219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19"/>
      <c r="D852" s="219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19"/>
      <c r="D853" s="219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19"/>
      <c r="D854" s="219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19"/>
      <c r="D855" s="219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19"/>
      <c r="D856" s="219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19"/>
      <c r="D857" s="219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19"/>
      <c r="D858" s="219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19"/>
      <c r="D859" s="219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19"/>
      <c r="D860" s="219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19"/>
      <c r="D861" s="219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19"/>
      <c r="D862" s="219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19"/>
      <c r="D863" s="219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19"/>
      <c r="D864" s="219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19"/>
      <c r="D865" s="219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19"/>
      <c r="D866" s="219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19"/>
      <c r="D867" s="219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19"/>
      <c r="D868" s="219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19"/>
      <c r="D869" s="219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19"/>
      <c r="D870" s="219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19"/>
      <c r="D871" s="219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19"/>
      <c r="D872" s="219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19"/>
      <c r="D873" s="219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19"/>
      <c r="D874" s="219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19"/>
      <c r="D875" s="219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19"/>
      <c r="D876" s="219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19"/>
      <c r="D877" s="219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19"/>
      <c r="D878" s="219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19"/>
      <c r="D879" s="219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19"/>
      <c r="D880" s="219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19"/>
      <c r="D881" s="219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19"/>
      <c r="D882" s="219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19"/>
      <c r="D883" s="219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19"/>
      <c r="D884" s="219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19"/>
      <c r="D885" s="219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19"/>
      <c r="D886" s="219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19"/>
      <c r="D887" s="219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19"/>
      <c r="D888" s="219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19"/>
      <c r="D889" s="219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19"/>
      <c r="D890" s="219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19"/>
      <c r="D891" s="219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19"/>
      <c r="D892" s="219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19"/>
      <c r="D893" s="219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19"/>
      <c r="D894" s="219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19"/>
      <c r="D895" s="219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19"/>
      <c r="D896" s="219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19"/>
      <c r="D897" s="219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19"/>
      <c r="D898" s="219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19"/>
      <c r="D899" s="219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19"/>
      <c r="D900" s="219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19"/>
      <c r="D901" s="219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19"/>
      <c r="D902" s="219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19"/>
      <c r="D903" s="219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19"/>
      <c r="D904" s="219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19"/>
      <c r="D905" s="219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19"/>
      <c r="D906" s="219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19"/>
      <c r="D907" s="219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19"/>
      <c r="D908" s="219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19"/>
      <c r="D909" s="219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19"/>
      <c r="D910" s="219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19"/>
      <c r="D911" s="219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19"/>
      <c r="D912" s="219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19"/>
      <c r="D913" s="219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19"/>
      <c r="D914" s="219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19"/>
      <c r="D915" s="219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19"/>
      <c r="D916" s="219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19"/>
      <c r="D917" s="219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19"/>
      <c r="D918" s="219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19"/>
      <c r="D919" s="219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19"/>
      <c r="D920" s="219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19"/>
      <c r="D921" s="219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19"/>
      <c r="D922" s="219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19"/>
      <c r="D923" s="219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19"/>
      <c r="D924" s="219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19"/>
      <c r="D925" s="219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19"/>
      <c r="D926" s="219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19"/>
      <c r="D927" s="219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19"/>
      <c r="D928" s="219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19"/>
      <c r="D929" s="219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19"/>
      <c r="D930" s="219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19"/>
      <c r="D931" s="219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19"/>
      <c r="D932" s="219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19"/>
      <c r="D933" s="219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19"/>
      <c r="D934" s="219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19"/>
      <c r="D935" s="219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19"/>
      <c r="D936" s="219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19"/>
      <c r="D937" s="219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19"/>
      <c r="D938" s="219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19"/>
      <c r="D939" s="219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19"/>
      <c r="D940" s="219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19"/>
      <c r="D941" s="219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19"/>
      <c r="D942" s="219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19"/>
      <c r="D943" s="219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19"/>
      <c r="D944" s="219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19"/>
      <c r="D945" s="219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19"/>
      <c r="D946" s="219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19"/>
      <c r="D947" s="219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19"/>
      <c r="D948" s="219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19"/>
      <c r="D949" s="219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19"/>
      <c r="D950" s="219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19"/>
      <c r="D951" s="219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19"/>
      <c r="D952" s="219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19"/>
      <c r="D953" s="219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19"/>
      <c r="D954" s="219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19"/>
      <c r="D955" s="219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19"/>
      <c r="D956" s="219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19"/>
      <c r="D957" s="219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19"/>
      <c r="D958" s="219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19"/>
      <c r="D959" s="219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19"/>
      <c r="D960" s="219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19"/>
      <c r="D961" s="219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19"/>
      <c r="D962" s="219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19"/>
      <c r="D963" s="219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19"/>
      <c r="D964" s="219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19"/>
      <c r="D965" s="219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19"/>
      <c r="D966" s="219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19"/>
      <c r="D967" s="219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19"/>
      <c r="D968" s="219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19"/>
      <c r="D969" s="219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19"/>
      <c r="D970" s="219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19"/>
      <c r="D971" s="219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19"/>
      <c r="D972" s="219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19"/>
      <c r="D973" s="219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19"/>
      <c r="D974" s="219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19"/>
      <c r="D975" s="219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19"/>
      <c r="D976" s="219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19"/>
      <c r="D977" s="219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19"/>
      <c r="D978" s="219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19"/>
      <c r="D979" s="219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19"/>
      <c r="D980" s="219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19"/>
      <c r="D981" s="219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19"/>
      <c r="D982" s="219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19"/>
      <c r="D983" s="219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19"/>
      <c r="D984" s="219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19"/>
      <c r="D985" s="219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19"/>
      <c r="D986" s="219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19"/>
      <c r="D987" s="219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19"/>
      <c r="D988" s="219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19"/>
      <c r="D989" s="219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19"/>
      <c r="D990" s="219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19"/>
      <c r="D991" s="219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19"/>
      <c r="D992" s="219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19"/>
      <c r="D993" s="219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19"/>
      <c r="D994" s="219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19"/>
      <c r="D995" s="219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19"/>
      <c r="D996" s="219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19"/>
      <c r="D997" s="219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19"/>
      <c r="D998" s="219"/>
      <c r="E998" s="2"/>
      <c r="F998" s="2"/>
      <c r="G998" s="220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19"/>
      <c r="D999" s="219"/>
      <c r="E999" s="2"/>
      <c r="F999" s="2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Y999" s="7"/>
      <c r="Z999" s="7"/>
      <c r="AA999" s="7"/>
      <c r="AB999" s="7"/>
    </row>
    <row r="1000">
      <c r="L1000" s="220"/>
      <c r="M1000" s="220"/>
      <c r="N1000" s="220"/>
      <c r="O1000" s="220"/>
      <c r="P1000" s="220"/>
      <c r="Q1000" s="220"/>
      <c r="R1000" s="220"/>
    </row>
  </sheetData>
  <mergeCells count="6">
    <mergeCell ref="A2:J2"/>
    <mergeCell ref="A3:J3"/>
    <mergeCell ref="K3:R3"/>
    <mergeCell ref="T21:U21"/>
    <mergeCell ref="L94:N94"/>
    <mergeCell ref="O94:P94"/>
  </mergeCells>
  <dataValidations>
    <dataValidation type="list" allowBlank="1" showErrorMessage="1" sqref="F7:F91">
      <formula1>"White board,Cartoon ,3D ,3D personalizado,3D Premium,VSL,Logo,Post,Influencer Nayara,3D Estatico ,3D Realista,Edição audio,Pov,Flow,Dia dos Pais 3D,Dia dos Pais Influencer,Mascote,locução,Influencer  JOÃO,Gerenciamento"</formula1>
    </dataValidation>
    <dataValidation type="list" allowBlank="1" showErrorMessage="1" sqref="J7:J91">
      <formula1>"Mel,Flavia,Fernanda,Carla,AMANDA,Giovanna"</formula1>
    </dataValidation>
    <dataValidation type="list" allowBlank="1" showErrorMessage="1" sqref="B7:B91">
      <formula1>"Pix,Cartão,Pacote ,Pago "</formula1>
    </dataValidation>
    <dataValidation type="list" allowBlank="1" showErrorMessage="1" sqref="A7:A91">
      <formula1>"Nobre,INFLUENZI"</formula1>
    </dataValidation>
    <dataValidation type="list" allowBlank="1" showErrorMessage="1" sqref="E7:E91 E208:F999">
      <formula1>"Vinicius,Kaua,Caio,Julia,Jhonatas,Diogo,Caio Ferreira,Pamelah,Caio Alves,Camila,Wiliam ,Gabriel ,Fernanda,Kaua Pessoni,Gabriel Batista,Gustavo Pereira"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0.25"/>
    <col customWidth="1" min="8" max="8" width="24.38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221"/>
      <c r="I4" s="5"/>
      <c r="J4" s="4"/>
      <c r="K4" s="5"/>
      <c r="L4" s="4"/>
      <c r="M4" s="4"/>
      <c r="N4" s="4"/>
      <c r="O4" s="4"/>
      <c r="P4" s="18"/>
      <c r="Q4" s="4"/>
      <c r="R4" s="4"/>
      <c r="S4" s="19"/>
      <c r="T4" s="20"/>
      <c r="U4" s="21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2"/>
      <c r="F5" s="23"/>
      <c r="G5" s="24"/>
      <c r="H5" s="222"/>
      <c r="I5" s="223"/>
      <c r="J5" s="26"/>
      <c r="K5" s="27"/>
      <c r="L5" s="26"/>
      <c r="M5" s="26"/>
      <c r="N5" s="26"/>
      <c r="O5" s="26"/>
      <c r="P5" s="26"/>
      <c r="Q5" s="26"/>
      <c r="R5" s="23"/>
      <c r="S5" s="28"/>
      <c r="T5" s="7"/>
      <c r="U5" s="7"/>
      <c r="V5" s="7"/>
      <c r="W5" s="7"/>
      <c r="X5" s="7"/>
      <c r="Y5" s="7"/>
      <c r="Z5" s="7"/>
      <c r="AA5" s="7"/>
      <c r="AB5" s="7"/>
    </row>
    <row r="6">
      <c r="A6" s="29" t="s">
        <v>2</v>
      </c>
      <c r="B6" s="29" t="s">
        <v>36</v>
      </c>
      <c r="C6" s="30" t="s">
        <v>0</v>
      </c>
      <c r="D6" s="31" t="s">
        <v>37</v>
      </c>
      <c r="E6" s="32" t="s">
        <v>1</v>
      </c>
      <c r="F6" s="29" t="s">
        <v>38</v>
      </c>
      <c r="G6" s="32" t="s">
        <v>2</v>
      </c>
      <c r="H6" s="32" t="s">
        <v>3</v>
      </c>
      <c r="I6" s="29" t="s">
        <v>4</v>
      </c>
      <c r="J6" s="29" t="s">
        <v>5</v>
      </c>
      <c r="K6" s="33" t="s">
        <v>6</v>
      </c>
      <c r="L6" s="34" t="s">
        <v>7</v>
      </c>
      <c r="M6" s="35" t="s">
        <v>8</v>
      </c>
      <c r="N6" s="36" t="s">
        <v>9</v>
      </c>
      <c r="O6" s="37" t="s">
        <v>10</v>
      </c>
      <c r="P6" s="38" t="s">
        <v>11</v>
      </c>
      <c r="Q6" s="39" t="s">
        <v>12</v>
      </c>
      <c r="R6" s="40" t="s">
        <v>13</v>
      </c>
      <c r="S6" s="34" t="s">
        <v>14</v>
      </c>
      <c r="T6" s="7"/>
      <c r="U6" s="7"/>
      <c r="V6" s="41"/>
      <c r="Y6" s="7"/>
      <c r="Z6" s="7"/>
      <c r="AA6" s="7"/>
      <c r="AB6" s="7"/>
    </row>
    <row r="7">
      <c r="A7" s="42" t="s">
        <v>39</v>
      </c>
      <c r="B7" s="42" t="s">
        <v>40</v>
      </c>
      <c r="C7" s="43"/>
      <c r="D7" s="44" t="s">
        <v>1687</v>
      </c>
      <c r="E7" s="45"/>
      <c r="F7" s="42" t="s">
        <v>1688</v>
      </c>
      <c r="G7" s="285" t="s">
        <v>1689</v>
      </c>
      <c r="H7" s="225" t="s">
        <v>1690</v>
      </c>
      <c r="I7" s="48" t="s">
        <v>1691</v>
      </c>
      <c r="J7" s="42" t="s">
        <v>29</v>
      </c>
      <c r="K7" s="49">
        <v>200.0</v>
      </c>
      <c r="L7" s="50"/>
      <c r="M7" s="35"/>
      <c r="N7" s="36"/>
      <c r="O7" s="51"/>
      <c r="P7" s="52"/>
      <c r="Q7" s="53"/>
      <c r="R7" s="54"/>
      <c r="S7" s="55">
        <v>150.0</v>
      </c>
      <c r="T7" s="56" t="s">
        <v>6</v>
      </c>
      <c r="U7" s="57">
        <f>SUM(K7:K92)</f>
        <v>3950</v>
      </c>
      <c r="V7" s="7"/>
      <c r="Y7" s="7"/>
      <c r="Z7" s="7"/>
      <c r="AA7" s="7"/>
      <c r="AB7" s="7"/>
    </row>
    <row r="8">
      <c r="A8" s="42" t="s">
        <v>39</v>
      </c>
      <c r="B8" s="42" t="s">
        <v>40</v>
      </c>
      <c r="C8" s="43"/>
      <c r="D8" s="76"/>
      <c r="E8" s="45" t="s">
        <v>90</v>
      </c>
      <c r="F8" s="42" t="s">
        <v>49</v>
      </c>
      <c r="G8" s="319" t="s">
        <v>1692</v>
      </c>
      <c r="H8" s="226" t="s">
        <v>1693</v>
      </c>
      <c r="I8" s="227" t="s">
        <v>1694</v>
      </c>
      <c r="J8" s="42" t="s">
        <v>29</v>
      </c>
      <c r="K8" s="60">
        <v>350.0</v>
      </c>
      <c r="L8" s="50"/>
      <c r="M8" s="61"/>
      <c r="N8" s="62"/>
      <c r="O8" s="51"/>
      <c r="P8" s="52"/>
      <c r="Q8" s="53"/>
      <c r="R8" s="63"/>
      <c r="S8" s="55">
        <v>50.0</v>
      </c>
      <c r="T8" s="56" t="s">
        <v>7</v>
      </c>
      <c r="U8" s="57">
        <f>SUM(L97)</f>
        <v>2030</v>
      </c>
      <c r="V8" s="7"/>
      <c r="Y8" s="7"/>
      <c r="Z8" s="7"/>
      <c r="AA8" s="7"/>
      <c r="AB8" s="7"/>
    </row>
    <row r="9">
      <c r="A9" s="42" t="s">
        <v>39</v>
      </c>
      <c r="B9" s="42" t="s">
        <v>40</v>
      </c>
      <c r="C9" s="64"/>
      <c r="D9" s="44" t="s">
        <v>1695</v>
      </c>
      <c r="E9" s="45" t="s">
        <v>80</v>
      </c>
      <c r="F9" s="42" t="s">
        <v>49</v>
      </c>
      <c r="G9" s="228" t="s">
        <v>1696</v>
      </c>
      <c r="H9" s="226" t="s">
        <v>1697</v>
      </c>
      <c r="I9" s="65" t="s">
        <v>1698</v>
      </c>
      <c r="J9" s="42" t="s">
        <v>69</v>
      </c>
      <c r="K9" s="60"/>
      <c r="L9" s="50"/>
      <c r="M9" s="61">
        <v>350.0</v>
      </c>
      <c r="N9" s="62"/>
      <c r="O9" s="51"/>
      <c r="P9" s="52"/>
      <c r="Q9" s="53"/>
      <c r="R9" s="63"/>
      <c r="S9" s="55">
        <v>50.0</v>
      </c>
      <c r="T9" s="56" t="s">
        <v>8</v>
      </c>
      <c r="U9" s="57">
        <f>SUM(M98)</f>
        <v>1850</v>
      </c>
      <c r="V9" s="7"/>
      <c r="Y9" s="7"/>
      <c r="Z9" s="7"/>
      <c r="AA9" s="7"/>
      <c r="AB9" s="7"/>
    </row>
    <row r="10" ht="16.5" customHeight="1">
      <c r="A10" s="42" t="s">
        <v>39</v>
      </c>
      <c r="B10" s="42" t="s">
        <v>40</v>
      </c>
      <c r="C10" s="66"/>
      <c r="D10" s="67" t="s">
        <v>1699</v>
      </c>
      <c r="E10" s="45" t="s">
        <v>58</v>
      </c>
      <c r="F10" s="42" t="s">
        <v>49</v>
      </c>
      <c r="G10" s="285" t="s">
        <v>1700</v>
      </c>
      <c r="H10" s="225" t="s">
        <v>1701</v>
      </c>
      <c r="I10" s="48" t="s">
        <v>1702</v>
      </c>
      <c r="J10" s="42" t="s">
        <v>46</v>
      </c>
      <c r="K10" s="49">
        <v>350.0</v>
      </c>
      <c r="L10" s="68"/>
      <c r="M10" s="35"/>
      <c r="N10" s="36"/>
      <c r="O10" s="51"/>
      <c r="P10" s="69"/>
      <c r="Q10" s="70"/>
      <c r="R10" s="54"/>
      <c r="S10" s="55">
        <v>50.0</v>
      </c>
      <c r="T10" s="71" t="s">
        <v>9</v>
      </c>
      <c r="U10" s="57">
        <f>SUM(N99)</f>
        <v>3817</v>
      </c>
      <c r="V10" s="7"/>
      <c r="W10" s="7"/>
      <c r="X10" s="7"/>
      <c r="Y10" s="7"/>
      <c r="Z10" s="7"/>
      <c r="AA10" s="7"/>
      <c r="AB10" s="7"/>
    </row>
    <row r="11">
      <c r="A11" s="42" t="s">
        <v>39</v>
      </c>
      <c r="B11" s="42" t="s">
        <v>40</v>
      </c>
      <c r="C11" s="43"/>
      <c r="D11" s="76"/>
      <c r="E11" s="45" t="s">
        <v>165</v>
      </c>
      <c r="F11" s="42" t="s">
        <v>49</v>
      </c>
      <c r="G11" s="224" t="s">
        <v>1703</v>
      </c>
      <c r="H11" s="225"/>
      <c r="I11" s="227" t="s">
        <v>1704</v>
      </c>
      <c r="J11" s="42" t="s">
        <v>46</v>
      </c>
      <c r="K11" s="49"/>
      <c r="L11" s="50"/>
      <c r="M11" s="35"/>
      <c r="N11" s="36">
        <v>350.0</v>
      </c>
      <c r="O11" s="51"/>
      <c r="P11" s="52"/>
      <c r="Q11" s="53"/>
      <c r="R11" s="54"/>
      <c r="S11" s="55">
        <v>50.0</v>
      </c>
      <c r="T11" s="72" t="s">
        <v>15</v>
      </c>
      <c r="U11" s="73">
        <f>SUM(U7:U10)</f>
        <v>11647</v>
      </c>
      <c r="V11" s="7"/>
      <c r="Y11" s="7"/>
      <c r="Z11" s="7"/>
      <c r="AA11" s="7"/>
      <c r="AB11" s="7"/>
    </row>
    <row r="12">
      <c r="A12" s="42" t="s">
        <v>39</v>
      </c>
      <c r="B12" s="42" t="s">
        <v>40</v>
      </c>
      <c r="C12" s="43"/>
      <c r="D12" s="44"/>
      <c r="E12" s="45" t="s">
        <v>80</v>
      </c>
      <c r="F12" s="42" t="s">
        <v>49</v>
      </c>
      <c r="G12" s="224" t="s">
        <v>1705</v>
      </c>
      <c r="H12" s="225" t="s">
        <v>991</v>
      </c>
      <c r="I12" s="65" t="s">
        <v>1706</v>
      </c>
      <c r="J12" s="42" t="s">
        <v>29</v>
      </c>
      <c r="K12" s="49"/>
      <c r="L12" s="50"/>
      <c r="M12" s="61"/>
      <c r="N12" s="62"/>
      <c r="O12" s="51"/>
      <c r="P12" s="52"/>
      <c r="Q12" s="53">
        <v>350.0</v>
      </c>
      <c r="R12" s="63"/>
      <c r="S12" s="55">
        <v>50.0</v>
      </c>
      <c r="V12" s="7"/>
      <c r="W12" s="7"/>
      <c r="X12" s="7"/>
      <c r="Y12" s="7"/>
      <c r="Z12" s="7"/>
      <c r="AA12" s="7"/>
      <c r="AB12" s="7"/>
    </row>
    <row r="13">
      <c r="A13" s="42" t="s">
        <v>39</v>
      </c>
      <c r="B13" s="42" t="s">
        <v>40</v>
      </c>
      <c r="C13" s="43"/>
      <c r="D13" s="44"/>
      <c r="E13" s="45" t="s">
        <v>80</v>
      </c>
      <c r="F13" s="42" t="s">
        <v>49</v>
      </c>
      <c r="G13" s="224" t="s">
        <v>1707</v>
      </c>
      <c r="H13" s="226" t="s">
        <v>1708</v>
      </c>
      <c r="I13" s="48" t="s">
        <v>1709</v>
      </c>
      <c r="J13" s="42" t="s">
        <v>747</v>
      </c>
      <c r="K13" s="49"/>
      <c r="L13" s="50"/>
      <c r="M13" s="61"/>
      <c r="N13" s="62"/>
      <c r="O13" s="51">
        <v>250.0</v>
      </c>
      <c r="P13" s="52"/>
      <c r="Q13" s="53"/>
      <c r="R13" s="63"/>
      <c r="S13" s="55">
        <v>50.0</v>
      </c>
      <c r="V13" s="7"/>
      <c r="W13" s="7"/>
      <c r="X13" s="7"/>
      <c r="Y13" s="7"/>
      <c r="Z13" s="7"/>
      <c r="AA13" s="7"/>
      <c r="AB13" s="7"/>
    </row>
    <row r="14">
      <c r="A14" s="42" t="s">
        <v>39</v>
      </c>
      <c r="B14" s="42" t="s">
        <v>40</v>
      </c>
      <c r="C14" s="66"/>
      <c r="D14" s="44" t="s">
        <v>1710</v>
      </c>
      <c r="E14" s="45" t="s">
        <v>29</v>
      </c>
      <c r="F14" s="42" t="s">
        <v>49</v>
      </c>
      <c r="G14" s="224" t="s">
        <v>1711</v>
      </c>
      <c r="H14" s="226" t="s">
        <v>1712</v>
      </c>
      <c r="I14" s="48" t="s">
        <v>1713</v>
      </c>
      <c r="J14" s="42" t="s">
        <v>46</v>
      </c>
      <c r="K14" s="49"/>
      <c r="L14" s="50"/>
      <c r="M14" s="35"/>
      <c r="N14" s="36"/>
      <c r="O14" s="51">
        <v>350.0</v>
      </c>
      <c r="P14" s="52"/>
      <c r="Q14" s="53"/>
      <c r="R14" s="54"/>
      <c r="S14" s="55">
        <v>50.0</v>
      </c>
      <c r="V14" s="7"/>
      <c r="W14" s="7"/>
      <c r="X14" s="7"/>
      <c r="Y14" s="7"/>
      <c r="Z14" s="7"/>
      <c r="AA14" s="7"/>
      <c r="AB14" s="7"/>
    </row>
    <row r="15">
      <c r="A15" s="42" t="s">
        <v>39</v>
      </c>
      <c r="B15" s="42" t="s">
        <v>40</v>
      </c>
      <c r="C15" s="66"/>
      <c r="D15" s="76"/>
      <c r="E15" s="45" t="s">
        <v>90</v>
      </c>
      <c r="F15" s="42" t="s">
        <v>49</v>
      </c>
      <c r="G15" s="229" t="s">
        <v>1714</v>
      </c>
      <c r="H15" s="74"/>
      <c r="I15" s="227" t="s">
        <v>1715</v>
      </c>
      <c r="J15" s="42" t="s">
        <v>29</v>
      </c>
      <c r="K15" s="49"/>
      <c r="L15" s="50"/>
      <c r="M15" s="61"/>
      <c r="N15" s="62">
        <v>300.0</v>
      </c>
      <c r="O15" s="51"/>
      <c r="P15" s="52"/>
      <c r="Q15" s="53"/>
      <c r="R15" s="63"/>
      <c r="S15" s="55">
        <v>50.0</v>
      </c>
      <c r="T15" s="75" t="s">
        <v>10</v>
      </c>
      <c r="U15" s="44">
        <f>SUM(O100)</f>
        <v>5451</v>
      </c>
      <c r="V15" s="7"/>
      <c r="W15" s="7"/>
      <c r="X15" s="7"/>
      <c r="Y15" s="7"/>
      <c r="Z15" s="7"/>
      <c r="AA15" s="7"/>
      <c r="AB15" s="7"/>
    </row>
    <row r="16">
      <c r="A16" s="42" t="s">
        <v>39</v>
      </c>
      <c r="B16" s="42" t="s">
        <v>40</v>
      </c>
      <c r="C16" s="43"/>
      <c r="D16" s="44" t="s">
        <v>1716</v>
      </c>
      <c r="E16" s="45" t="s">
        <v>29</v>
      </c>
      <c r="F16" s="42" t="s">
        <v>49</v>
      </c>
      <c r="G16" s="229" t="s">
        <v>1717</v>
      </c>
      <c r="H16" s="74" t="s">
        <v>1718</v>
      </c>
      <c r="I16" s="227" t="s">
        <v>1719</v>
      </c>
      <c r="J16" s="42" t="s">
        <v>46</v>
      </c>
      <c r="K16" s="49">
        <v>350.0</v>
      </c>
      <c r="L16" s="50"/>
      <c r="M16" s="61"/>
      <c r="N16" s="62"/>
      <c r="O16" s="51"/>
      <c r="P16" s="52"/>
      <c r="Q16" s="53"/>
      <c r="R16" s="63"/>
      <c r="S16" s="55">
        <v>50.0</v>
      </c>
      <c r="T16" s="77" t="s">
        <v>11</v>
      </c>
      <c r="U16" s="78">
        <f>SUM(P7:P92)</f>
        <v>3872</v>
      </c>
      <c r="V16" s="7"/>
      <c r="W16" s="7"/>
      <c r="X16" s="79"/>
      <c r="Y16" s="7"/>
      <c r="Z16" s="7"/>
      <c r="AA16" s="7"/>
      <c r="AB16" s="7"/>
    </row>
    <row r="17" ht="15.75" customHeight="1">
      <c r="A17" s="42" t="s">
        <v>39</v>
      </c>
      <c r="B17" s="42" t="s">
        <v>40</v>
      </c>
      <c r="C17" s="43"/>
      <c r="D17" s="76"/>
      <c r="E17" s="45" t="s">
        <v>139</v>
      </c>
      <c r="F17" s="42" t="s">
        <v>49</v>
      </c>
      <c r="G17" s="224" t="s">
        <v>1720</v>
      </c>
      <c r="H17" s="226"/>
      <c r="I17" s="65" t="s">
        <v>1721</v>
      </c>
      <c r="J17" s="42" t="s">
        <v>46</v>
      </c>
      <c r="K17" s="49"/>
      <c r="L17" s="80"/>
      <c r="M17" s="81"/>
      <c r="N17" s="62">
        <v>350.0</v>
      </c>
      <c r="O17" s="51"/>
      <c r="P17" s="83"/>
      <c r="Q17" s="84"/>
      <c r="R17" s="85"/>
      <c r="S17" s="55">
        <v>50.0</v>
      </c>
      <c r="T17" s="86" t="s">
        <v>12</v>
      </c>
      <c r="U17" s="78">
        <f>SUM(Q2:Q87)</f>
        <v>700</v>
      </c>
      <c r="V17" s="7"/>
      <c r="W17" s="7"/>
      <c r="X17" s="7"/>
      <c r="Y17" s="7"/>
      <c r="Z17" s="7"/>
      <c r="AA17" s="7"/>
      <c r="AB17" s="7"/>
    </row>
    <row r="18" ht="17.25" customHeight="1">
      <c r="A18" s="42" t="s">
        <v>39</v>
      </c>
      <c r="B18" s="42" t="s">
        <v>40</v>
      </c>
      <c r="C18" s="43"/>
      <c r="D18" s="44" t="s">
        <v>1722</v>
      </c>
      <c r="E18" s="45" t="s">
        <v>29</v>
      </c>
      <c r="F18" s="42" t="s">
        <v>49</v>
      </c>
      <c r="G18" s="229" t="s">
        <v>1723</v>
      </c>
      <c r="H18" s="74" t="s">
        <v>1724</v>
      </c>
      <c r="I18" s="227" t="s">
        <v>1725</v>
      </c>
      <c r="J18" s="42" t="s">
        <v>46</v>
      </c>
      <c r="K18" s="49"/>
      <c r="L18" s="80"/>
      <c r="M18" s="61"/>
      <c r="N18" s="62"/>
      <c r="O18" s="51">
        <v>350.0</v>
      </c>
      <c r="P18" s="83"/>
      <c r="Q18" s="84"/>
      <c r="R18" s="63"/>
      <c r="S18" s="55">
        <v>50.0</v>
      </c>
      <c r="T18" s="87" t="s">
        <v>16</v>
      </c>
      <c r="U18" s="88">
        <f>SUM(U15,U16,U17)</f>
        <v>10023</v>
      </c>
      <c r="V18" s="7"/>
      <c r="W18" s="7"/>
      <c r="X18" s="7"/>
      <c r="Y18" s="7"/>
      <c r="Z18" s="7"/>
      <c r="AA18" s="7"/>
      <c r="AB18" s="7"/>
    </row>
    <row r="19">
      <c r="A19" s="42" t="s">
        <v>39</v>
      </c>
      <c r="B19" s="42" t="s">
        <v>40</v>
      </c>
      <c r="C19" s="43"/>
      <c r="D19" s="44" t="s">
        <v>1726</v>
      </c>
      <c r="E19" s="45" t="s">
        <v>58</v>
      </c>
      <c r="F19" s="42" t="s">
        <v>49</v>
      </c>
      <c r="G19" s="285" t="s">
        <v>1727</v>
      </c>
      <c r="H19" s="226" t="s">
        <v>1728</v>
      </c>
      <c r="I19" s="48" t="s">
        <v>1729</v>
      </c>
      <c r="J19" s="42" t="s">
        <v>46</v>
      </c>
      <c r="K19" s="49">
        <v>350.0</v>
      </c>
      <c r="L19" s="50"/>
      <c r="M19" s="61"/>
      <c r="N19" s="62"/>
      <c r="O19" s="51"/>
      <c r="P19" s="52"/>
      <c r="Q19" s="53"/>
      <c r="R19" s="63"/>
      <c r="S19" s="55">
        <v>50.0</v>
      </c>
      <c r="V19" s="7"/>
      <c r="W19" s="7"/>
      <c r="X19" s="7"/>
      <c r="Y19" s="7"/>
      <c r="Z19" s="7"/>
      <c r="AA19" s="7"/>
      <c r="AB19" s="7"/>
    </row>
    <row r="20">
      <c r="A20" s="42" t="s">
        <v>39</v>
      </c>
      <c r="B20" s="42" t="s">
        <v>40</v>
      </c>
      <c r="C20" s="43"/>
      <c r="D20" s="44"/>
      <c r="E20" s="103"/>
      <c r="F20" s="42" t="s">
        <v>1688</v>
      </c>
      <c r="G20" s="224" t="s">
        <v>1730</v>
      </c>
      <c r="H20" s="226" t="s">
        <v>1731</v>
      </c>
      <c r="I20" s="65" t="s">
        <v>1458</v>
      </c>
      <c r="J20" s="42" t="s">
        <v>29</v>
      </c>
      <c r="K20" s="49"/>
      <c r="L20" s="50">
        <v>75.0</v>
      </c>
      <c r="M20" s="61"/>
      <c r="N20" s="62"/>
      <c r="O20" s="51"/>
      <c r="P20" s="52"/>
      <c r="Q20" s="53"/>
      <c r="R20" s="63"/>
      <c r="S20" s="230">
        <v>75.0</v>
      </c>
      <c r="T20" s="89"/>
      <c r="U20" s="90"/>
      <c r="V20" s="7"/>
      <c r="W20" s="7"/>
      <c r="X20" s="7"/>
      <c r="Y20" s="7"/>
      <c r="Z20" s="7"/>
      <c r="AA20" s="7"/>
      <c r="AB20" s="7"/>
    </row>
    <row r="21" ht="15.0" customHeight="1">
      <c r="A21" s="42" t="s">
        <v>39</v>
      </c>
      <c r="B21" s="42" t="s">
        <v>40</v>
      </c>
      <c r="C21" s="43"/>
      <c r="D21" s="44" t="s">
        <v>1732</v>
      </c>
      <c r="E21" s="45"/>
      <c r="F21" s="42" t="s">
        <v>43</v>
      </c>
      <c r="G21" s="320" t="s">
        <v>1733</v>
      </c>
      <c r="H21" s="226" t="s">
        <v>1733</v>
      </c>
      <c r="I21" s="65" t="s">
        <v>1734</v>
      </c>
      <c r="J21" s="42" t="s">
        <v>46</v>
      </c>
      <c r="K21" s="49"/>
      <c r="L21" s="50">
        <v>990.0</v>
      </c>
      <c r="M21" s="61"/>
      <c r="N21" s="62"/>
      <c r="O21" s="51"/>
      <c r="P21" s="52"/>
      <c r="Q21" s="53"/>
      <c r="R21" s="63"/>
      <c r="S21" s="230">
        <v>990.0</v>
      </c>
      <c r="T21" s="91" t="s">
        <v>17</v>
      </c>
      <c r="U21" s="10"/>
      <c r="V21" s="7"/>
      <c r="W21" s="7"/>
      <c r="X21" s="7"/>
      <c r="Y21" s="7"/>
      <c r="Z21" s="7"/>
      <c r="AA21" s="7"/>
      <c r="AB21" s="7"/>
    </row>
    <row r="22">
      <c r="A22" s="42" t="s">
        <v>39</v>
      </c>
      <c r="B22" s="42" t="s">
        <v>40</v>
      </c>
      <c r="C22" s="43"/>
      <c r="D22" s="44" t="s">
        <v>1735</v>
      </c>
      <c r="E22" s="45" t="s">
        <v>192</v>
      </c>
      <c r="F22" s="42" t="s">
        <v>213</v>
      </c>
      <c r="G22" s="228" t="s">
        <v>1736</v>
      </c>
      <c r="H22" s="226" t="s">
        <v>1737</v>
      </c>
      <c r="I22" s="48" t="s">
        <v>1738</v>
      </c>
      <c r="J22" s="42" t="s">
        <v>29</v>
      </c>
      <c r="K22" s="49"/>
      <c r="L22" s="50"/>
      <c r="M22" s="61"/>
      <c r="N22" s="62"/>
      <c r="O22" s="51">
        <v>250.0</v>
      </c>
      <c r="P22" s="52"/>
      <c r="Q22" s="53"/>
      <c r="R22" s="63"/>
      <c r="S22" s="55">
        <v>50.0</v>
      </c>
      <c r="T22" s="92" t="s">
        <v>18</v>
      </c>
      <c r="U22" s="93">
        <f t="shared" ref="U22:U23" si="1">SUM(U7,U9)</f>
        <v>5800</v>
      </c>
      <c r="V22" s="7"/>
      <c r="W22" s="7"/>
      <c r="X22" s="7"/>
      <c r="Y22" s="7"/>
      <c r="Z22" s="7"/>
      <c r="AA22" s="7"/>
      <c r="AB22" s="7"/>
    </row>
    <row r="23" ht="17.25" customHeight="1">
      <c r="A23" s="42" t="s">
        <v>39</v>
      </c>
      <c r="B23" s="42" t="s">
        <v>40</v>
      </c>
      <c r="C23" s="43"/>
      <c r="D23" s="66"/>
      <c r="E23" s="45" t="s">
        <v>103</v>
      </c>
      <c r="F23" s="42" t="s">
        <v>49</v>
      </c>
      <c r="G23" s="224" t="s">
        <v>1739</v>
      </c>
      <c r="H23" s="226"/>
      <c r="I23" s="65" t="s">
        <v>1740</v>
      </c>
      <c r="J23" s="42" t="s">
        <v>46</v>
      </c>
      <c r="K23" s="231"/>
      <c r="L23" s="50"/>
      <c r="M23" s="61"/>
      <c r="N23" s="62"/>
      <c r="O23" s="51"/>
      <c r="P23" s="52">
        <v>294.0</v>
      </c>
      <c r="Q23" s="53"/>
      <c r="R23" s="63"/>
      <c r="S23" s="55">
        <v>50.0</v>
      </c>
      <c r="T23" s="92" t="s">
        <v>19</v>
      </c>
      <c r="U23" s="93">
        <f t="shared" si="1"/>
        <v>5847</v>
      </c>
      <c r="V23" s="7"/>
      <c r="W23" s="7"/>
      <c r="X23" s="7"/>
      <c r="Y23" s="7"/>
      <c r="Z23" s="7"/>
      <c r="AA23" s="7"/>
      <c r="AB23" s="7"/>
    </row>
    <row r="24" ht="15.75" customHeight="1">
      <c r="A24" s="42" t="s">
        <v>39</v>
      </c>
      <c r="B24" s="42" t="s">
        <v>40</v>
      </c>
      <c r="C24" s="43"/>
      <c r="D24" s="94" t="s">
        <v>1741</v>
      </c>
      <c r="E24" s="45" t="s">
        <v>90</v>
      </c>
      <c r="F24" s="42" t="s">
        <v>49</v>
      </c>
      <c r="G24" s="228" t="s">
        <v>1742</v>
      </c>
      <c r="H24" s="226"/>
      <c r="I24" s="48" t="s">
        <v>1743</v>
      </c>
      <c r="J24" s="42" t="s">
        <v>431</v>
      </c>
      <c r="K24" s="49"/>
      <c r="L24" s="68"/>
      <c r="M24" s="61"/>
      <c r="N24" s="62"/>
      <c r="O24" s="51"/>
      <c r="P24" s="52">
        <v>294.0</v>
      </c>
      <c r="Q24" s="70"/>
      <c r="R24" s="63"/>
      <c r="S24" s="55">
        <v>50.0</v>
      </c>
      <c r="T24" s="95" t="s">
        <v>20</v>
      </c>
      <c r="U24" s="96">
        <f>SUM(U15,U16)</f>
        <v>9323</v>
      </c>
      <c r="V24" s="7"/>
      <c r="W24" s="7"/>
      <c r="X24" s="7"/>
      <c r="Y24" s="7"/>
      <c r="Z24" s="7"/>
      <c r="AA24" s="7"/>
      <c r="AB24" s="7"/>
    </row>
    <row r="25">
      <c r="A25" s="42" t="s">
        <v>39</v>
      </c>
      <c r="B25" s="42" t="s">
        <v>40</v>
      </c>
      <c r="C25" s="66"/>
      <c r="D25" s="76"/>
      <c r="E25" s="45" t="s">
        <v>80</v>
      </c>
      <c r="F25" s="42" t="s">
        <v>49</v>
      </c>
      <c r="G25" s="224" t="s">
        <v>1744</v>
      </c>
      <c r="H25" s="226"/>
      <c r="I25" s="58" t="s">
        <v>1745</v>
      </c>
      <c r="J25" s="42" t="s">
        <v>29</v>
      </c>
      <c r="K25" s="60"/>
      <c r="L25" s="50"/>
      <c r="M25" s="61"/>
      <c r="N25" s="82"/>
      <c r="O25" s="51">
        <v>250.0</v>
      </c>
      <c r="P25" s="97"/>
      <c r="Q25" s="98"/>
      <c r="R25" s="85"/>
      <c r="S25" s="55">
        <v>50.0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2" t="s">
        <v>39</v>
      </c>
      <c r="B26" s="42" t="s">
        <v>40</v>
      </c>
      <c r="C26" s="66"/>
      <c r="D26" s="76"/>
      <c r="E26" s="45" t="s">
        <v>29</v>
      </c>
      <c r="F26" s="42" t="s">
        <v>49</v>
      </c>
      <c r="G26" s="224" t="s">
        <v>1746</v>
      </c>
      <c r="H26" s="226" t="s">
        <v>1746</v>
      </c>
      <c r="I26" s="58" t="s">
        <v>1747</v>
      </c>
      <c r="J26" s="42" t="s">
        <v>46</v>
      </c>
      <c r="K26" s="99"/>
      <c r="L26" s="80"/>
      <c r="M26" s="61"/>
      <c r="N26" s="62"/>
      <c r="O26" s="51"/>
      <c r="P26" s="83"/>
      <c r="Q26" s="84">
        <v>350.0</v>
      </c>
      <c r="R26" s="63"/>
      <c r="S26" s="55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2" t="s">
        <v>39</v>
      </c>
      <c r="B27" s="42" t="s">
        <v>40</v>
      </c>
      <c r="C27" s="66"/>
      <c r="D27" s="44" t="s">
        <v>1748</v>
      </c>
      <c r="E27" s="45" t="s">
        <v>80</v>
      </c>
      <c r="F27" s="42" t="s">
        <v>49</v>
      </c>
      <c r="G27" s="224" t="s">
        <v>1749</v>
      </c>
      <c r="H27" s="226" t="s">
        <v>1750</v>
      </c>
      <c r="I27" s="227" t="s">
        <v>1751</v>
      </c>
      <c r="J27" s="42" t="s">
        <v>29</v>
      </c>
      <c r="K27" s="99"/>
      <c r="L27" s="50"/>
      <c r="M27" s="61"/>
      <c r="N27" s="62"/>
      <c r="O27" s="51">
        <v>350.0</v>
      </c>
      <c r="P27" s="52"/>
      <c r="Q27" s="53"/>
      <c r="R27" s="63"/>
      <c r="S27" s="55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2" t="s">
        <v>39</v>
      </c>
      <c r="B28" s="42" t="s">
        <v>40</v>
      </c>
      <c r="C28" s="66"/>
      <c r="D28" s="67" t="s">
        <v>1752</v>
      </c>
      <c r="E28" s="45" t="s">
        <v>29</v>
      </c>
      <c r="F28" s="42" t="s">
        <v>49</v>
      </c>
      <c r="G28" s="224" t="s">
        <v>1753</v>
      </c>
      <c r="H28" s="226" t="s">
        <v>1754</v>
      </c>
      <c r="I28" s="227" t="s">
        <v>1755</v>
      </c>
      <c r="J28" s="42" t="s">
        <v>46</v>
      </c>
      <c r="K28" s="49"/>
      <c r="L28" s="50"/>
      <c r="M28" s="61"/>
      <c r="N28" s="62"/>
      <c r="O28" s="51">
        <v>350.0</v>
      </c>
      <c r="P28" s="52"/>
      <c r="Q28" s="53"/>
      <c r="R28" s="63"/>
      <c r="S28" s="55">
        <v>50.0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2" t="s">
        <v>39</v>
      </c>
      <c r="B29" s="42" t="s">
        <v>40</v>
      </c>
      <c r="C29" s="43"/>
      <c r="D29" s="111"/>
      <c r="E29" s="45" t="s">
        <v>58</v>
      </c>
      <c r="F29" s="42" t="s">
        <v>49</v>
      </c>
      <c r="G29" s="224" t="s">
        <v>1756</v>
      </c>
      <c r="H29" s="226"/>
      <c r="I29" s="58" t="s">
        <v>1757</v>
      </c>
      <c r="J29" s="42" t="s">
        <v>46</v>
      </c>
      <c r="K29" s="49"/>
      <c r="L29" s="50"/>
      <c r="M29" s="61"/>
      <c r="N29" s="62">
        <v>350.0</v>
      </c>
      <c r="O29" s="51"/>
      <c r="P29" s="52"/>
      <c r="Q29" s="53"/>
      <c r="R29" s="63"/>
      <c r="S29" s="55">
        <v>100.0</v>
      </c>
      <c r="T29" s="87" t="s">
        <v>21</v>
      </c>
      <c r="U29" s="101">
        <f>SUM(U11,U18)</f>
        <v>21670</v>
      </c>
      <c r="V29" s="7"/>
      <c r="W29" s="7"/>
      <c r="X29" s="7"/>
      <c r="Y29" s="7"/>
      <c r="Z29" s="7"/>
      <c r="AA29" s="7"/>
      <c r="AB29" s="7"/>
    </row>
    <row r="30">
      <c r="A30" s="42" t="s">
        <v>39</v>
      </c>
      <c r="B30" s="42" t="s">
        <v>137</v>
      </c>
      <c r="C30" s="94"/>
      <c r="D30" s="67" t="s">
        <v>138</v>
      </c>
      <c r="E30" s="45" t="s">
        <v>192</v>
      </c>
      <c r="F30" s="42" t="s">
        <v>49</v>
      </c>
      <c r="G30" s="224" t="s">
        <v>1758</v>
      </c>
      <c r="H30" s="226" t="s">
        <v>1730</v>
      </c>
      <c r="I30" s="58" t="s">
        <v>1458</v>
      </c>
      <c r="J30" s="42" t="s">
        <v>29</v>
      </c>
      <c r="K30" s="49"/>
      <c r="L30" s="50" t="s">
        <v>137</v>
      </c>
      <c r="M30" s="35"/>
      <c r="N30" s="36"/>
      <c r="O30" s="51"/>
      <c r="P30" s="52"/>
      <c r="Q30" s="53"/>
      <c r="R30" s="54"/>
      <c r="S30" s="55" t="s">
        <v>138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2" t="s">
        <v>39</v>
      </c>
      <c r="B31" s="42" t="s">
        <v>40</v>
      </c>
      <c r="C31" s="43"/>
      <c r="D31" s="67" t="s">
        <v>1759</v>
      </c>
      <c r="E31" s="45" t="s">
        <v>192</v>
      </c>
      <c r="F31" s="42" t="s">
        <v>49</v>
      </c>
      <c r="G31" s="234" t="s">
        <v>1760</v>
      </c>
      <c r="H31" s="235"/>
      <c r="I31" s="58" t="s">
        <v>1761</v>
      </c>
      <c r="J31" s="42" t="s">
        <v>29</v>
      </c>
      <c r="K31" s="49"/>
      <c r="L31" s="108"/>
      <c r="M31" s="61"/>
      <c r="N31" s="62"/>
      <c r="O31" s="51">
        <v>294.0</v>
      </c>
      <c r="P31" s="106"/>
      <c r="Q31" s="120"/>
      <c r="R31" s="63"/>
      <c r="S31" s="55">
        <v>50.0</v>
      </c>
      <c r="V31" s="7"/>
      <c r="W31" s="7"/>
      <c r="X31" s="7"/>
      <c r="Y31" s="7"/>
      <c r="Z31" s="7"/>
      <c r="AA31" s="7"/>
      <c r="AB31" s="7"/>
    </row>
    <row r="32">
      <c r="A32" s="42" t="s">
        <v>39</v>
      </c>
      <c r="B32" s="42" t="s">
        <v>40</v>
      </c>
      <c r="C32" s="107"/>
      <c r="D32" s="44" t="s">
        <v>1762</v>
      </c>
      <c r="E32" s="45" t="s">
        <v>139</v>
      </c>
      <c r="F32" s="42" t="s">
        <v>43</v>
      </c>
      <c r="G32" s="224" t="s">
        <v>1763</v>
      </c>
      <c r="H32" s="226" t="s">
        <v>1764</v>
      </c>
      <c r="I32" s="58" t="s">
        <v>1765</v>
      </c>
      <c r="J32" s="42" t="s">
        <v>29</v>
      </c>
      <c r="K32" s="49"/>
      <c r="L32" s="108"/>
      <c r="M32" s="61">
        <v>500.0</v>
      </c>
      <c r="N32" s="62"/>
      <c r="O32" s="51"/>
      <c r="P32" s="106"/>
      <c r="Q32" s="120"/>
      <c r="R32" s="63"/>
      <c r="S32" s="45">
        <v>100.0</v>
      </c>
      <c r="V32" s="7"/>
      <c r="W32" s="7"/>
      <c r="X32" s="7"/>
      <c r="Y32" s="7"/>
      <c r="Z32" s="7"/>
      <c r="AA32" s="7"/>
      <c r="AB32" s="7"/>
    </row>
    <row r="33">
      <c r="A33" s="42" t="s">
        <v>39</v>
      </c>
      <c r="B33" s="42" t="s">
        <v>40</v>
      </c>
      <c r="C33" s="43"/>
      <c r="D33" s="124"/>
      <c r="E33" s="45" t="s">
        <v>58</v>
      </c>
      <c r="F33" s="42" t="s">
        <v>49</v>
      </c>
      <c r="G33" s="224" t="s">
        <v>1766</v>
      </c>
      <c r="H33" s="226"/>
      <c r="I33" s="58" t="s">
        <v>1767</v>
      </c>
      <c r="J33" s="42" t="s">
        <v>46</v>
      </c>
      <c r="K33" s="49"/>
      <c r="L33" s="80"/>
      <c r="M33" s="81"/>
      <c r="N33" s="82"/>
      <c r="O33" s="51"/>
      <c r="P33" s="83">
        <v>294.0</v>
      </c>
      <c r="Q33" s="84"/>
      <c r="R33" s="85"/>
      <c r="S33" s="45">
        <v>50.0</v>
      </c>
      <c r="V33" s="7"/>
      <c r="W33" s="7"/>
      <c r="X33" s="7"/>
      <c r="Y33" s="7"/>
      <c r="Z33" s="7"/>
      <c r="AA33" s="7"/>
      <c r="AB33" s="7"/>
    </row>
    <row r="34">
      <c r="A34" s="42" t="s">
        <v>39</v>
      </c>
      <c r="B34" s="42" t="s">
        <v>40</v>
      </c>
      <c r="C34" s="43"/>
      <c r="D34" s="110"/>
      <c r="E34" s="45" t="s">
        <v>90</v>
      </c>
      <c r="F34" s="42" t="s">
        <v>49</v>
      </c>
      <c r="G34" s="224" t="s">
        <v>1768</v>
      </c>
      <c r="H34" s="226" t="s">
        <v>1769</v>
      </c>
      <c r="I34" s="226" t="s">
        <v>1770</v>
      </c>
      <c r="J34" s="42" t="s">
        <v>29</v>
      </c>
      <c r="K34" s="49"/>
      <c r="L34" s="68"/>
      <c r="M34" s="35"/>
      <c r="N34" s="36"/>
      <c r="O34" s="51">
        <v>300.0</v>
      </c>
      <c r="P34" s="69"/>
      <c r="Q34" s="70"/>
      <c r="R34" s="54"/>
      <c r="S34" s="45">
        <v>50.0</v>
      </c>
      <c r="V34" s="7"/>
      <c r="W34" s="7"/>
      <c r="X34" s="7"/>
      <c r="Y34" s="7"/>
      <c r="Z34" s="7"/>
      <c r="AA34" s="7"/>
      <c r="AB34" s="7"/>
    </row>
    <row r="35">
      <c r="A35" s="42" t="s">
        <v>39</v>
      </c>
      <c r="B35" s="42" t="s">
        <v>40</v>
      </c>
      <c r="C35" s="66"/>
      <c r="D35" s="110"/>
      <c r="E35" s="103"/>
      <c r="F35" s="42" t="s">
        <v>1688</v>
      </c>
      <c r="G35" s="224" t="s">
        <v>1509</v>
      </c>
      <c r="H35" s="226" t="s">
        <v>1771</v>
      </c>
      <c r="I35" s="226" t="s">
        <v>1510</v>
      </c>
      <c r="J35" s="42" t="s">
        <v>46</v>
      </c>
      <c r="K35" s="60"/>
      <c r="L35" s="50">
        <v>75.0</v>
      </c>
      <c r="M35" s="61"/>
      <c r="N35" s="62"/>
      <c r="O35" s="51"/>
      <c r="P35" s="52"/>
      <c r="Q35" s="53"/>
      <c r="R35" s="63"/>
      <c r="S35" s="256">
        <v>75.0</v>
      </c>
      <c r="T35" s="7"/>
      <c r="U35" s="7"/>
      <c r="V35" s="7"/>
      <c r="W35" s="7"/>
      <c r="X35" s="7"/>
      <c r="Y35" s="7"/>
      <c r="Z35" s="7"/>
      <c r="AA35" s="7"/>
      <c r="AB35" s="7"/>
    </row>
    <row r="36">
      <c r="A36" s="42" t="s">
        <v>39</v>
      </c>
      <c r="B36" s="42" t="s">
        <v>40</v>
      </c>
      <c r="C36" s="66"/>
      <c r="D36" s="111"/>
      <c r="E36" s="45" t="s">
        <v>80</v>
      </c>
      <c r="F36" s="42" t="s">
        <v>49</v>
      </c>
      <c r="G36" s="236" t="s">
        <v>1772</v>
      </c>
      <c r="H36" s="310"/>
      <c r="I36" s="226" t="s">
        <v>1773</v>
      </c>
      <c r="J36" s="42" t="s">
        <v>29</v>
      </c>
      <c r="K36" s="60"/>
      <c r="L36" s="50"/>
      <c r="M36" s="61"/>
      <c r="N36" s="62">
        <v>420.0</v>
      </c>
      <c r="O36" s="51"/>
      <c r="P36" s="52"/>
      <c r="Q36" s="53"/>
      <c r="R36" s="63"/>
      <c r="S36" s="45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2" t="s">
        <v>39</v>
      </c>
      <c r="B37" s="42" t="s">
        <v>40</v>
      </c>
      <c r="C37" s="66"/>
      <c r="D37" s="67" t="s">
        <v>1774</v>
      </c>
      <c r="E37" s="45" t="s">
        <v>90</v>
      </c>
      <c r="F37" s="42" t="s">
        <v>49</v>
      </c>
      <c r="G37" s="237" t="s">
        <v>1775</v>
      </c>
      <c r="H37" s="238" t="s">
        <v>1776</v>
      </c>
      <c r="I37" s="58" t="s">
        <v>1777</v>
      </c>
      <c r="J37" s="42" t="s">
        <v>29</v>
      </c>
      <c r="K37" s="49"/>
      <c r="L37" s="50"/>
      <c r="M37" s="81"/>
      <c r="N37" s="82"/>
      <c r="O37" s="51">
        <v>350.0</v>
      </c>
      <c r="P37" s="52"/>
      <c r="Q37" s="53"/>
      <c r="R37" s="85"/>
      <c r="S37" s="45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2" t="s">
        <v>39</v>
      </c>
      <c r="B38" s="42" t="s">
        <v>40</v>
      </c>
      <c r="C38" s="43"/>
      <c r="D38" s="67" t="s">
        <v>1778</v>
      </c>
      <c r="E38" s="45" t="s">
        <v>90</v>
      </c>
      <c r="F38" s="42" t="s">
        <v>49</v>
      </c>
      <c r="G38" s="224" t="s">
        <v>1779</v>
      </c>
      <c r="H38" s="226" t="s">
        <v>1780</v>
      </c>
      <c r="I38" s="58" t="s">
        <v>1781</v>
      </c>
      <c r="J38" s="42" t="s">
        <v>431</v>
      </c>
      <c r="K38" s="49"/>
      <c r="L38" s="50"/>
      <c r="M38" s="35">
        <v>350.0</v>
      </c>
      <c r="N38" s="114"/>
      <c r="O38" s="51"/>
      <c r="P38" s="52"/>
      <c r="Q38" s="53"/>
      <c r="R38" s="115"/>
      <c r="S38" s="45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2" t="s">
        <v>39</v>
      </c>
      <c r="B39" s="42" t="s">
        <v>96</v>
      </c>
      <c r="C39" s="43"/>
      <c r="D39" s="67" t="s">
        <v>1782</v>
      </c>
      <c r="E39" s="45" t="s">
        <v>165</v>
      </c>
      <c r="F39" s="42" t="s">
        <v>49</v>
      </c>
      <c r="G39" s="224" t="s">
        <v>1783</v>
      </c>
      <c r="H39" s="226" t="s">
        <v>1784</v>
      </c>
      <c r="I39" s="45" t="s">
        <v>1785</v>
      </c>
      <c r="J39" s="42" t="s">
        <v>46</v>
      </c>
      <c r="K39" s="99"/>
      <c r="L39" s="50"/>
      <c r="M39" s="61"/>
      <c r="N39" s="62"/>
      <c r="O39" s="51"/>
      <c r="P39" s="52">
        <v>350.0</v>
      </c>
      <c r="Q39" s="53"/>
      <c r="R39" s="63"/>
      <c r="S39" s="256">
        <v>350.0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2" t="s">
        <v>39</v>
      </c>
      <c r="B40" s="42" t="s">
        <v>40</v>
      </c>
      <c r="C40" s="43"/>
      <c r="D40" s="76"/>
      <c r="E40" s="45" t="s">
        <v>139</v>
      </c>
      <c r="F40" s="42" t="s">
        <v>1539</v>
      </c>
      <c r="G40" s="285" t="s">
        <v>1786</v>
      </c>
      <c r="H40" s="337" t="s">
        <v>1148</v>
      </c>
      <c r="I40" s="58" t="s">
        <v>1787</v>
      </c>
      <c r="J40" s="42" t="s">
        <v>46</v>
      </c>
      <c r="K40" s="49"/>
      <c r="L40" s="68"/>
      <c r="M40" s="61"/>
      <c r="N40" s="62">
        <v>200.0</v>
      </c>
      <c r="O40" s="51"/>
      <c r="P40" s="69"/>
      <c r="Q40" s="70"/>
      <c r="R40" s="63"/>
      <c r="S40" s="45">
        <v>100.0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2" t="s">
        <v>39</v>
      </c>
      <c r="B41" s="42" t="s">
        <v>40</v>
      </c>
      <c r="C41" s="43"/>
      <c r="D41" s="111"/>
      <c r="E41" s="45" t="s">
        <v>165</v>
      </c>
      <c r="F41" s="42" t="s">
        <v>49</v>
      </c>
      <c r="G41" s="224" t="s">
        <v>1788</v>
      </c>
      <c r="H41" s="226"/>
      <c r="I41" s="58" t="s">
        <v>1789</v>
      </c>
      <c r="J41" s="42" t="s">
        <v>46</v>
      </c>
      <c r="K41" s="49"/>
      <c r="L41" s="50"/>
      <c r="M41" s="61"/>
      <c r="N41" s="62">
        <v>350.0</v>
      </c>
      <c r="O41" s="51"/>
      <c r="P41" s="52"/>
      <c r="Q41" s="53"/>
      <c r="R41" s="63"/>
      <c r="S41" s="45">
        <v>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2" t="s">
        <v>39</v>
      </c>
      <c r="B42" s="42" t="s">
        <v>40</v>
      </c>
      <c r="C42" s="66"/>
      <c r="D42" s="257" t="s">
        <v>1790</v>
      </c>
      <c r="E42" s="45" t="s">
        <v>58</v>
      </c>
      <c r="F42" s="42" t="s">
        <v>49</v>
      </c>
      <c r="G42" s="258" t="s">
        <v>1791</v>
      </c>
      <c r="H42" s="239" t="s">
        <v>1792</v>
      </c>
      <c r="I42" s="238" t="s">
        <v>1793</v>
      </c>
      <c r="J42" s="42" t="s">
        <v>46</v>
      </c>
      <c r="K42" s="60">
        <v>500.0</v>
      </c>
      <c r="L42" s="50"/>
      <c r="M42" s="61"/>
      <c r="N42" s="62"/>
      <c r="O42" s="51"/>
      <c r="P42" s="52"/>
      <c r="Q42" s="53"/>
      <c r="R42" s="63"/>
      <c r="S42" s="45">
        <v>100.0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2" t="s">
        <v>39</v>
      </c>
      <c r="B43" s="42" t="s">
        <v>96</v>
      </c>
      <c r="C43" s="66"/>
      <c r="D43" s="76"/>
      <c r="E43" s="45"/>
      <c r="F43" s="42" t="s">
        <v>49</v>
      </c>
      <c r="G43" s="320" t="s">
        <v>1794</v>
      </c>
      <c r="H43" s="226" t="s">
        <v>1794</v>
      </c>
      <c r="I43" s="58" t="s">
        <v>1795</v>
      </c>
      <c r="J43" s="42" t="s">
        <v>46</v>
      </c>
      <c r="K43" s="49"/>
      <c r="L43" s="50">
        <v>500.0</v>
      </c>
      <c r="M43" s="61"/>
      <c r="N43" s="62"/>
      <c r="O43" s="51"/>
      <c r="P43" s="52"/>
      <c r="Q43" s="53"/>
      <c r="R43" s="63"/>
      <c r="S43" s="256">
        <v>500.0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2" t="s">
        <v>39</v>
      </c>
      <c r="B44" s="42" t="s">
        <v>40</v>
      </c>
      <c r="C44" s="43"/>
      <c r="D44" s="44" t="s">
        <v>1796</v>
      </c>
      <c r="E44" s="45" t="s">
        <v>192</v>
      </c>
      <c r="F44" s="42" t="s">
        <v>49</v>
      </c>
      <c r="G44" s="224" t="s">
        <v>1797</v>
      </c>
      <c r="H44" s="226" t="s">
        <v>1798</v>
      </c>
      <c r="I44" s="58" t="s">
        <v>1799</v>
      </c>
      <c r="J44" s="42" t="s">
        <v>46</v>
      </c>
      <c r="K44" s="60">
        <v>350.0</v>
      </c>
      <c r="L44" s="50"/>
      <c r="M44" s="61"/>
      <c r="N44" s="62"/>
      <c r="O44" s="51"/>
      <c r="P44" s="52"/>
      <c r="Q44" s="53"/>
      <c r="R44" s="63"/>
      <c r="S44" s="45">
        <v>50.0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2" t="s">
        <v>39</v>
      </c>
      <c r="B45" s="42" t="s">
        <v>40</v>
      </c>
      <c r="C45" s="43"/>
      <c r="D45" s="109" t="s">
        <v>1800</v>
      </c>
      <c r="E45" s="45" t="s">
        <v>192</v>
      </c>
      <c r="F45" s="42" t="s">
        <v>49</v>
      </c>
      <c r="G45" s="228" t="s">
        <v>1801</v>
      </c>
      <c r="H45" s="226" t="s">
        <v>1802</v>
      </c>
      <c r="I45" s="58" t="s">
        <v>1803</v>
      </c>
      <c r="J45" s="42" t="s">
        <v>29</v>
      </c>
      <c r="K45" s="49"/>
      <c r="L45" s="50"/>
      <c r="M45" s="61"/>
      <c r="N45" s="62"/>
      <c r="O45" s="51">
        <v>294.0</v>
      </c>
      <c r="P45" s="52"/>
      <c r="Q45" s="53"/>
      <c r="R45" s="63"/>
      <c r="S45" s="45">
        <v>50.0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2" t="s">
        <v>39</v>
      </c>
      <c r="B46" s="42" t="s">
        <v>40</v>
      </c>
      <c r="C46" s="43"/>
      <c r="D46" s="111"/>
      <c r="E46" s="45" t="s">
        <v>165</v>
      </c>
      <c r="F46" s="42" t="s">
        <v>49</v>
      </c>
      <c r="G46" s="260" t="s">
        <v>1804</v>
      </c>
      <c r="H46" s="240"/>
      <c r="I46" s="58" t="s">
        <v>1805</v>
      </c>
      <c r="J46" s="42" t="s">
        <v>46</v>
      </c>
      <c r="K46" s="49"/>
      <c r="L46" s="108"/>
      <c r="M46" s="81"/>
      <c r="N46" s="82"/>
      <c r="O46" s="51"/>
      <c r="P46" s="83">
        <v>780.0</v>
      </c>
      <c r="Q46" s="120"/>
      <c r="R46" s="85"/>
      <c r="S46" s="45">
        <v>150.0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2" t="s">
        <v>39</v>
      </c>
      <c r="B47" s="42" t="s">
        <v>40</v>
      </c>
      <c r="C47" s="66"/>
      <c r="D47" s="111"/>
      <c r="E47" s="45" t="s">
        <v>29</v>
      </c>
      <c r="F47" s="42" t="s">
        <v>49</v>
      </c>
      <c r="G47" s="224" t="s">
        <v>1806</v>
      </c>
      <c r="H47" s="226"/>
      <c r="I47" s="226" t="s">
        <v>1807</v>
      </c>
      <c r="J47" s="42" t="s">
        <v>46</v>
      </c>
      <c r="K47" s="49"/>
      <c r="L47" s="121"/>
      <c r="M47" s="61"/>
      <c r="N47" s="62">
        <v>350.0</v>
      </c>
      <c r="O47" s="51"/>
      <c r="P47" s="122"/>
      <c r="Q47" s="123"/>
      <c r="R47" s="63"/>
      <c r="S47" s="45">
        <v>50.0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2" t="s">
        <v>39</v>
      </c>
      <c r="B48" s="42" t="s">
        <v>40</v>
      </c>
      <c r="C48" s="43"/>
      <c r="D48" s="67" t="s">
        <v>1808</v>
      </c>
      <c r="E48" s="45" t="s">
        <v>165</v>
      </c>
      <c r="F48" s="42" t="s">
        <v>49</v>
      </c>
      <c r="G48" s="224" t="s">
        <v>1809</v>
      </c>
      <c r="H48" s="226" t="s">
        <v>603</v>
      </c>
      <c r="I48" s="226" t="s">
        <v>1810</v>
      </c>
      <c r="J48" s="42" t="s">
        <v>46</v>
      </c>
      <c r="K48" s="49"/>
      <c r="L48" s="121"/>
      <c r="M48" s="35"/>
      <c r="N48" s="36"/>
      <c r="O48" s="51">
        <v>525.0</v>
      </c>
      <c r="P48" s="122"/>
      <c r="Q48" s="123"/>
      <c r="R48" s="54"/>
      <c r="S48" s="45">
        <v>350.0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2" t="s">
        <v>39</v>
      </c>
      <c r="B49" s="42" t="s">
        <v>40</v>
      </c>
      <c r="C49" s="43"/>
      <c r="D49" s="124"/>
      <c r="E49" s="45" t="s">
        <v>80</v>
      </c>
      <c r="F49" s="42" t="s">
        <v>49</v>
      </c>
      <c r="G49" s="224" t="s">
        <v>1811</v>
      </c>
      <c r="H49" s="226"/>
      <c r="I49" s="241" t="s">
        <v>1812</v>
      </c>
      <c r="J49" s="42" t="s">
        <v>29</v>
      </c>
      <c r="K49" s="60"/>
      <c r="L49" s="121"/>
      <c r="M49" s="81"/>
      <c r="N49" s="62">
        <v>297.0</v>
      </c>
      <c r="O49" s="51"/>
      <c r="P49" s="122"/>
      <c r="Q49" s="123"/>
      <c r="R49" s="85"/>
      <c r="S49" s="45">
        <v>50.0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2" t="s">
        <v>39</v>
      </c>
      <c r="B50" s="42" t="s">
        <v>40</v>
      </c>
      <c r="C50" s="43"/>
      <c r="D50" s="312" t="s">
        <v>1813</v>
      </c>
      <c r="E50" s="45" t="s">
        <v>58</v>
      </c>
      <c r="F50" s="42" t="s">
        <v>49</v>
      </c>
      <c r="G50" s="224" t="s">
        <v>1814</v>
      </c>
      <c r="H50" s="226" t="s">
        <v>1815</v>
      </c>
      <c r="I50" s="58" t="s">
        <v>1816</v>
      </c>
      <c r="J50" s="42" t="s">
        <v>46</v>
      </c>
      <c r="K50" s="60">
        <v>200.0</v>
      </c>
      <c r="L50" s="126"/>
      <c r="M50" s="81"/>
      <c r="N50" s="82"/>
      <c r="O50" s="51"/>
      <c r="P50" s="127"/>
      <c r="Q50" s="128"/>
      <c r="R50" s="85"/>
      <c r="S50" s="45">
        <v>50.0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2" t="s">
        <v>39</v>
      </c>
      <c r="B51" s="42" t="s">
        <v>40</v>
      </c>
      <c r="C51" s="43"/>
      <c r="D51" s="94" t="s">
        <v>1817</v>
      </c>
      <c r="E51" s="45" t="s">
        <v>58</v>
      </c>
      <c r="F51" s="42" t="s">
        <v>49</v>
      </c>
      <c r="G51" s="224" t="s">
        <v>1818</v>
      </c>
      <c r="H51" s="226"/>
      <c r="I51" s="58" t="s">
        <v>1819</v>
      </c>
      <c r="J51" s="42" t="s">
        <v>46</v>
      </c>
      <c r="K51" s="49">
        <v>700.0</v>
      </c>
      <c r="L51" s="121"/>
      <c r="M51" s="61"/>
      <c r="N51" s="62"/>
      <c r="O51" s="51"/>
      <c r="P51" s="122"/>
      <c r="Q51" s="123"/>
      <c r="R51" s="63"/>
      <c r="S51" s="45">
        <v>100.0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2" t="s">
        <v>39</v>
      </c>
      <c r="B52" s="42" t="s">
        <v>40</v>
      </c>
      <c r="C52" s="43"/>
      <c r="D52" s="94" t="s">
        <v>1820</v>
      </c>
      <c r="E52" s="45" t="s">
        <v>192</v>
      </c>
      <c r="F52" s="42" t="s">
        <v>213</v>
      </c>
      <c r="G52" s="236" t="s">
        <v>1821</v>
      </c>
      <c r="H52" s="225"/>
      <c r="I52" s="58" t="s">
        <v>1822</v>
      </c>
      <c r="J52" s="42" t="s">
        <v>29</v>
      </c>
      <c r="K52" s="60">
        <v>250.0</v>
      </c>
      <c r="L52" s="121"/>
      <c r="M52" s="81"/>
      <c r="N52" s="82"/>
      <c r="O52" s="51"/>
      <c r="P52" s="122"/>
      <c r="Q52" s="123"/>
      <c r="R52" s="85"/>
      <c r="S52" s="45">
        <v>50.0</v>
      </c>
      <c r="T52" s="7"/>
      <c r="U52" s="7"/>
      <c r="V52" s="7"/>
      <c r="W52" s="7"/>
      <c r="X52" s="7"/>
      <c r="Y52" s="7"/>
      <c r="Z52" s="7"/>
      <c r="AA52" s="7"/>
      <c r="AB52" s="7"/>
    </row>
    <row r="53">
      <c r="A53" s="42" t="s">
        <v>39</v>
      </c>
      <c r="B53" s="42" t="s">
        <v>40</v>
      </c>
      <c r="C53" s="43"/>
      <c r="D53" s="94" t="s">
        <v>1823</v>
      </c>
      <c r="E53" s="129" t="s">
        <v>29</v>
      </c>
      <c r="F53" s="42" t="s">
        <v>49</v>
      </c>
      <c r="G53" s="224" t="s">
        <v>1824</v>
      </c>
      <c r="H53" s="226" t="s">
        <v>1825</v>
      </c>
      <c r="I53" s="58" t="s">
        <v>1826</v>
      </c>
      <c r="J53" s="42" t="s">
        <v>46</v>
      </c>
      <c r="K53" s="49"/>
      <c r="L53" s="121"/>
      <c r="M53" s="61">
        <v>350.0</v>
      </c>
      <c r="N53" s="62"/>
      <c r="O53" s="51"/>
      <c r="P53" s="122"/>
      <c r="Q53" s="123"/>
      <c r="R53" s="63"/>
      <c r="S53" s="55">
        <v>50.0</v>
      </c>
      <c r="T53" s="7"/>
      <c r="U53" s="7"/>
      <c r="V53" s="7"/>
      <c r="W53" s="7"/>
      <c r="X53" s="7"/>
      <c r="Y53" s="7"/>
      <c r="Z53" s="7"/>
      <c r="AA53" s="7"/>
      <c r="AB53" s="7"/>
    </row>
    <row r="54">
      <c r="A54" s="42" t="s">
        <v>39</v>
      </c>
      <c r="B54" s="42" t="s">
        <v>40</v>
      </c>
      <c r="C54" s="43"/>
      <c r="D54" s="94" t="s">
        <v>1827</v>
      </c>
      <c r="E54" s="129" t="s">
        <v>192</v>
      </c>
      <c r="F54" s="42" t="s">
        <v>49</v>
      </c>
      <c r="G54" s="262" t="s">
        <v>1828</v>
      </c>
      <c r="H54" s="242" t="s">
        <v>1829</v>
      </c>
      <c r="I54" s="58" t="s">
        <v>1830</v>
      </c>
      <c r="J54" s="42" t="s">
        <v>29</v>
      </c>
      <c r="K54" s="49"/>
      <c r="L54" s="121"/>
      <c r="M54" s="61"/>
      <c r="N54" s="62"/>
      <c r="O54" s="51">
        <v>294.0</v>
      </c>
      <c r="P54" s="122"/>
      <c r="Q54" s="123"/>
      <c r="R54" s="63"/>
      <c r="S54" s="55">
        <v>50.0</v>
      </c>
      <c r="T54" s="7"/>
      <c r="U54" s="7"/>
      <c r="V54" s="7"/>
      <c r="W54" s="7"/>
      <c r="X54" s="7"/>
      <c r="Y54" s="7"/>
      <c r="Z54" s="7"/>
      <c r="AA54" s="7"/>
      <c r="AB54" s="7"/>
    </row>
    <row r="55">
      <c r="A55" s="42" t="s">
        <v>39</v>
      </c>
      <c r="B55" s="42" t="s">
        <v>40</v>
      </c>
      <c r="C55" s="43"/>
      <c r="D55" s="43"/>
      <c r="E55" s="129" t="s">
        <v>192</v>
      </c>
      <c r="F55" s="42" t="s">
        <v>49</v>
      </c>
      <c r="G55" s="224" t="s">
        <v>1831</v>
      </c>
      <c r="H55" s="226"/>
      <c r="I55" s="58" t="s">
        <v>1832</v>
      </c>
      <c r="J55" s="42" t="s">
        <v>29</v>
      </c>
      <c r="K55" s="131"/>
      <c r="L55" s="121"/>
      <c r="M55" s="113"/>
      <c r="N55" s="36">
        <v>250.0</v>
      </c>
      <c r="O55" s="51"/>
      <c r="P55" s="122"/>
      <c r="Q55" s="123"/>
      <c r="R55" s="115"/>
      <c r="S55" s="45">
        <v>75.0</v>
      </c>
      <c r="T55" s="7"/>
      <c r="U55" s="7"/>
      <c r="V55" s="7"/>
      <c r="W55" s="7"/>
      <c r="X55" s="7"/>
      <c r="Y55" s="7"/>
      <c r="Z55" s="7"/>
      <c r="AA55" s="7"/>
      <c r="AB55" s="7"/>
    </row>
    <row r="56">
      <c r="A56" s="42" t="s">
        <v>39</v>
      </c>
      <c r="B56" s="42" t="s">
        <v>40</v>
      </c>
      <c r="C56" s="43"/>
      <c r="D56" s="43"/>
      <c r="E56" s="129" t="s">
        <v>192</v>
      </c>
      <c r="F56" s="42" t="s">
        <v>49</v>
      </c>
      <c r="G56" s="224" t="s">
        <v>1833</v>
      </c>
      <c r="H56" s="226"/>
      <c r="I56" s="58" t="s">
        <v>1832</v>
      </c>
      <c r="J56" s="42" t="s">
        <v>29</v>
      </c>
      <c r="K56" s="132"/>
      <c r="L56" s="121"/>
      <c r="M56" s="113"/>
      <c r="N56" s="36">
        <v>250.0</v>
      </c>
      <c r="O56" s="51"/>
      <c r="P56" s="122"/>
      <c r="Q56" s="123"/>
      <c r="R56" s="115"/>
      <c r="S56" s="45">
        <v>75.0</v>
      </c>
      <c r="T56" s="7"/>
      <c r="U56" s="7"/>
      <c r="V56" s="7"/>
      <c r="W56" s="7"/>
      <c r="X56" s="7"/>
      <c r="Y56" s="7"/>
      <c r="Z56" s="7"/>
      <c r="AA56" s="7"/>
      <c r="AB56" s="7"/>
    </row>
    <row r="57">
      <c r="A57" s="42" t="s">
        <v>39</v>
      </c>
      <c r="B57" s="42" t="s">
        <v>40</v>
      </c>
      <c r="C57" s="43"/>
      <c r="D57" s="94" t="s">
        <v>1834</v>
      </c>
      <c r="E57" s="129" t="s">
        <v>29</v>
      </c>
      <c r="F57" s="42" t="s">
        <v>49</v>
      </c>
      <c r="G57" s="285" t="s">
        <v>1835</v>
      </c>
      <c r="H57" s="226" t="s">
        <v>1836</v>
      </c>
      <c r="I57" s="58" t="s">
        <v>1837</v>
      </c>
      <c r="J57" s="42" t="s">
        <v>46</v>
      </c>
      <c r="K57" s="131">
        <v>350.0</v>
      </c>
      <c r="L57" s="133"/>
      <c r="M57" s="61"/>
      <c r="N57" s="62"/>
      <c r="O57" s="51"/>
      <c r="P57" s="134"/>
      <c r="Q57" s="135"/>
      <c r="R57" s="63"/>
      <c r="S57" s="45">
        <v>50.0</v>
      </c>
      <c r="T57" s="7"/>
      <c r="U57" s="7"/>
      <c r="V57" s="7"/>
      <c r="W57" s="7"/>
      <c r="X57" s="7"/>
      <c r="Y57" s="7"/>
      <c r="Z57" s="7"/>
      <c r="AA57" s="7"/>
      <c r="AB57" s="7"/>
    </row>
    <row r="58">
      <c r="A58" s="42" t="s">
        <v>39</v>
      </c>
      <c r="B58" s="42" t="s">
        <v>96</v>
      </c>
      <c r="C58" s="43"/>
      <c r="D58" s="94"/>
      <c r="E58" s="22"/>
      <c r="F58" s="42" t="s">
        <v>43</v>
      </c>
      <c r="G58" s="320" t="s">
        <v>1838</v>
      </c>
      <c r="H58" s="226" t="s">
        <v>1839</v>
      </c>
      <c r="I58" s="58" t="s">
        <v>1840</v>
      </c>
      <c r="J58" s="42" t="s">
        <v>46</v>
      </c>
      <c r="K58" s="131"/>
      <c r="L58" s="121"/>
      <c r="M58" s="81"/>
      <c r="N58" s="82"/>
      <c r="O58" s="51"/>
      <c r="P58" s="122">
        <v>720.0</v>
      </c>
      <c r="Q58" s="123"/>
      <c r="R58" s="85"/>
      <c r="S58" s="256">
        <v>720.0</v>
      </c>
      <c r="T58" s="7"/>
      <c r="U58" s="7"/>
      <c r="V58" s="7"/>
      <c r="W58" s="7"/>
      <c r="X58" s="7"/>
      <c r="Y58" s="7"/>
      <c r="Z58" s="7"/>
      <c r="AA58" s="7"/>
      <c r="AB58" s="7"/>
    </row>
    <row r="59">
      <c r="A59" s="42" t="s">
        <v>39</v>
      </c>
      <c r="B59" s="42" t="s">
        <v>40</v>
      </c>
      <c r="C59" s="66"/>
      <c r="D59" s="94" t="s">
        <v>1841</v>
      </c>
      <c r="E59" s="129" t="s">
        <v>165</v>
      </c>
      <c r="F59" s="42" t="s">
        <v>49</v>
      </c>
      <c r="G59" s="224" t="s">
        <v>1842</v>
      </c>
      <c r="H59" s="226" t="s">
        <v>347</v>
      </c>
      <c r="I59" s="58" t="s">
        <v>1843</v>
      </c>
      <c r="J59" s="42" t="s">
        <v>46</v>
      </c>
      <c r="K59" s="131"/>
      <c r="L59" s="121"/>
      <c r="M59" s="61">
        <v>300.0</v>
      </c>
      <c r="N59" s="82"/>
      <c r="O59" s="51"/>
      <c r="P59" s="122"/>
      <c r="Q59" s="123"/>
      <c r="R59" s="85"/>
      <c r="S59" s="45">
        <v>50.0</v>
      </c>
      <c r="T59" s="7"/>
      <c r="U59" s="7"/>
      <c r="V59" s="7"/>
      <c r="W59" s="7"/>
      <c r="X59" s="7"/>
      <c r="Y59" s="7"/>
      <c r="Z59" s="7"/>
      <c r="AA59" s="7"/>
      <c r="AB59" s="7"/>
    </row>
    <row r="60">
      <c r="A60" s="42" t="s">
        <v>39</v>
      </c>
      <c r="B60" s="42" t="s">
        <v>137</v>
      </c>
      <c r="C60" s="43"/>
      <c r="D60" s="94" t="s">
        <v>138</v>
      </c>
      <c r="E60" s="129" t="s">
        <v>139</v>
      </c>
      <c r="F60" s="42" t="s">
        <v>43</v>
      </c>
      <c r="G60" s="224" t="s">
        <v>1844</v>
      </c>
      <c r="H60" s="226"/>
      <c r="I60" s="58" t="s">
        <v>1840</v>
      </c>
      <c r="J60" s="42" t="s">
        <v>46</v>
      </c>
      <c r="K60" s="131"/>
      <c r="L60" s="121"/>
      <c r="M60" s="81"/>
      <c r="N60" s="82"/>
      <c r="O60" s="51"/>
      <c r="P60" s="122" t="s">
        <v>158</v>
      </c>
      <c r="Q60" s="123"/>
      <c r="R60" s="85"/>
      <c r="S60" s="45" t="s">
        <v>138</v>
      </c>
      <c r="T60" s="7"/>
      <c r="U60" s="7"/>
      <c r="V60" s="7"/>
      <c r="W60" s="7"/>
      <c r="X60" s="7"/>
      <c r="Y60" s="7"/>
      <c r="Z60" s="7"/>
      <c r="AA60" s="7"/>
      <c r="AB60" s="7"/>
    </row>
    <row r="61">
      <c r="A61" s="42" t="s">
        <v>39</v>
      </c>
      <c r="B61" s="42" t="s">
        <v>137</v>
      </c>
      <c r="C61" s="43"/>
      <c r="D61" s="94" t="s">
        <v>138</v>
      </c>
      <c r="E61" s="129" t="s">
        <v>139</v>
      </c>
      <c r="F61" s="42" t="s">
        <v>43</v>
      </c>
      <c r="G61" s="224" t="s">
        <v>1845</v>
      </c>
      <c r="H61" s="226"/>
      <c r="I61" s="58" t="s">
        <v>1840</v>
      </c>
      <c r="J61" s="42" t="s">
        <v>46</v>
      </c>
      <c r="K61" s="131"/>
      <c r="L61" s="121"/>
      <c r="M61" s="81"/>
      <c r="N61" s="82"/>
      <c r="O61" s="51"/>
      <c r="P61" s="122" t="s">
        <v>158</v>
      </c>
      <c r="Q61" s="123"/>
      <c r="R61" s="85"/>
      <c r="S61" s="45" t="s">
        <v>138</v>
      </c>
      <c r="T61" s="7"/>
      <c r="U61" s="7"/>
      <c r="V61" s="7"/>
      <c r="W61" s="7"/>
      <c r="X61" s="7"/>
      <c r="Y61" s="7"/>
      <c r="Z61" s="7"/>
      <c r="AA61" s="7"/>
      <c r="AB61" s="7"/>
    </row>
    <row r="62">
      <c r="A62" s="42" t="s">
        <v>39</v>
      </c>
      <c r="B62" s="42" t="s">
        <v>40</v>
      </c>
      <c r="C62" s="43"/>
      <c r="D62" s="94" t="s">
        <v>1846</v>
      </c>
      <c r="E62" s="129" t="s">
        <v>165</v>
      </c>
      <c r="F62" s="42" t="s">
        <v>49</v>
      </c>
      <c r="G62" s="224" t="s">
        <v>1847</v>
      </c>
      <c r="H62" s="226" t="s">
        <v>1848</v>
      </c>
      <c r="I62" s="58" t="s">
        <v>1849</v>
      </c>
      <c r="J62" s="42" t="s">
        <v>46</v>
      </c>
      <c r="K62" s="131"/>
      <c r="L62" s="126"/>
      <c r="M62" s="61"/>
      <c r="N62" s="62"/>
      <c r="O62" s="51">
        <v>350.0</v>
      </c>
      <c r="P62" s="127"/>
      <c r="Q62" s="128"/>
      <c r="R62" s="63"/>
      <c r="S62" s="45">
        <v>50.0</v>
      </c>
      <c r="T62" s="7"/>
      <c r="U62" s="7"/>
      <c r="V62" s="7"/>
      <c r="W62" s="7"/>
      <c r="X62" s="7"/>
      <c r="Y62" s="7"/>
      <c r="Z62" s="7"/>
      <c r="AA62" s="7"/>
      <c r="AB62" s="7"/>
    </row>
    <row r="63">
      <c r="A63" s="42" t="s">
        <v>39</v>
      </c>
      <c r="B63" s="42" t="s">
        <v>40</v>
      </c>
      <c r="C63" s="43"/>
      <c r="D63" s="94" t="s">
        <v>1850</v>
      </c>
      <c r="E63" s="129" t="s">
        <v>103</v>
      </c>
      <c r="F63" s="42" t="s">
        <v>49</v>
      </c>
      <c r="G63" s="224" t="s">
        <v>1851</v>
      </c>
      <c r="H63" s="226" t="s">
        <v>1852</v>
      </c>
      <c r="I63" s="58" t="s">
        <v>1853</v>
      </c>
      <c r="J63" s="42" t="s">
        <v>46</v>
      </c>
      <c r="K63" s="131"/>
      <c r="L63" s="126"/>
      <c r="M63" s="81"/>
      <c r="N63" s="82"/>
      <c r="O63" s="51">
        <v>350.0</v>
      </c>
      <c r="P63" s="127"/>
      <c r="Q63" s="128"/>
      <c r="R63" s="85"/>
      <c r="S63" s="45">
        <v>50.0</v>
      </c>
      <c r="T63" s="7"/>
      <c r="U63" s="7"/>
      <c r="V63" s="7"/>
      <c r="W63" s="7"/>
      <c r="X63" s="7"/>
      <c r="Y63" s="7"/>
      <c r="Z63" s="7"/>
      <c r="AA63" s="7"/>
      <c r="AB63" s="7"/>
    </row>
    <row r="64">
      <c r="A64" s="42" t="s">
        <v>39</v>
      </c>
      <c r="B64" s="42" t="s">
        <v>40</v>
      </c>
      <c r="C64" s="43"/>
      <c r="D64" s="94" t="s">
        <v>1854</v>
      </c>
      <c r="E64" s="129" t="s">
        <v>103</v>
      </c>
      <c r="F64" s="42" t="s">
        <v>43</v>
      </c>
      <c r="G64" s="228" t="s">
        <v>1855</v>
      </c>
      <c r="H64" s="226" t="s">
        <v>1856</v>
      </c>
      <c r="I64" s="58" t="s">
        <v>1857</v>
      </c>
      <c r="J64" s="42" t="s">
        <v>46</v>
      </c>
      <c r="K64" s="132"/>
      <c r="L64" s="121">
        <v>350.0</v>
      </c>
      <c r="M64" s="61"/>
      <c r="N64" s="62"/>
      <c r="O64" s="51"/>
      <c r="P64" s="122"/>
      <c r="Q64" s="123"/>
      <c r="R64" s="63"/>
      <c r="S64" s="45">
        <v>50.0</v>
      </c>
      <c r="T64" s="7"/>
      <c r="U64" s="7"/>
      <c r="V64" s="7"/>
      <c r="W64" s="7"/>
      <c r="X64" s="7"/>
      <c r="Y64" s="7"/>
      <c r="Z64" s="7"/>
      <c r="AA64" s="7"/>
      <c r="AB64" s="7"/>
    </row>
    <row r="65">
      <c r="A65" s="42" t="s">
        <v>39</v>
      </c>
      <c r="B65" s="42" t="s">
        <v>40</v>
      </c>
      <c r="C65" s="43"/>
      <c r="D65" s="43"/>
      <c r="E65" s="22"/>
      <c r="F65" s="42" t="s">
        <v>476</v>
      </c>
      <c r="G65" s="224" t="s">
        <v>1858</v>
      </c>
      <c r="H65" s="226" t="s">
        <v>1858</v>
      </c>
      <c r="I65" s="58" t="s">
        <v>1859</v>
      </c>
      <c r="J65" s="42" t="s">
        <v>46</v>
      </c>
      <c r="K65" s="132"/>
      <c r="L65" s="121">
        <v>40.0</v>
      </c>
      <c r="M65" s="81"/>
      <c r="N65" s="82"/>
      <c r="O65" s="51"/>
      <c r="P65" s="127"/>
      <c r="Q65" s="128"/>
      <c r="R65" s="85"/>
      <c r="S65" s="256">
        <v>40.0</v>
      </c>
      <c r="T65" s="7"/>
      <c r="U65" s="7"/>
      <c r="V65" s="7"/>
      <c r="W65" s="7"/>
      <c r="X65" s="7"/>
      <c r="Y65" s="7"/>
      <c r="Z65" s="7"/>
      <c r="AA65" s="7"/>
      <c r="AB65" s="7"/>
    </row>
    <row r="66">
      <c r="A66" s="42" t="s">
        <v>39</v>
      </c>
      <c r="B66" s="42" t="s">
        <v>40</v>
      </c>
      <c r="C66" s="43"/>
      <c r="D66" s="94" t="s">
        <v>138</v>
      </c>
      <c r="E66" s="129" t="s">
        <v>165</v>
      </c>
      <c r="F66" s="42" t="s">
        <v>49</v>
      </c>
      <c r="G66" s="224" t="s">
        <v>1860</v>
      </c>
      <c r="H66" s="226" t="s">
        <v>972</v>
      </c>
      <c r="I66" s="58" t="s">
        <v>973</v>
      </c>
      <c r="J66" s="42" t="s">
        <v>46</v>
      </c>
      <c r="K66" s="131"/>
      <c r="L66" s="126"/>
      <c r="M66" s="61" t="s">
        <v>143</v>
      </c>
      <c r="N66" s="82"/>
      <c r="O66" s="51"/>
      <c r="P66" s="127"/>
      <c r="Q66" s="128"/>
      <c r="R66" s="85"/>
      <c r="S66" s="45" t="s">
        <v>138</v>
      </c>
      <c r="T66" s="7"/>
      <c r="U66" s="7"/>
      <c r="V66" s="7"/>
      <c r="W66" s="7"/>
      <c r="X66" s="7"/>
      <c r="Y66" s="7"/>
      <c r="Z66" s="7"/>
      <c r="AA66" s="7"/>
      <c r="AB66" s="7"/>
    </row>
    <row r="67">
      <c r="A67" s="42" t="s">
        <v>39</v>
      </c>
      <c r="B67" s="42" t="s">
        <v>40</v>
      </c>
      <c r="C67" s="43"/>
      <c r="D67" s="94" t="s">
        <v>1861</v>
      </c>
      <c r="E67" s="269" t="s">
        <v>90</v>
      </c>
      <c r="F67" s="42" t="s">
        <v>213</v>
      </c>
      <c r="G67" s="224" t="s">
        <v>1862</v>
      </c>
      <c r="H67" s="226" t="s">
        <v>1863</v>
      </c>
      <c r="I67" s="58" t="s">
        <v>1864</v>
      </c>
      <c r="J67" s="42" t="s">
        <v>431</v>
      </c>
      <c r="K67" s="138"/>
      <c r="L67" s="121"/>
      <c r="M67" s="61"/>
      <c r="N67" s="62"/>
      <c r="O67" s="51">
        <v>250.0</v>
      </c>
      <c r="P67" s="122"/>
      <c r="Q67" s="123"/>
      <c r="R67" s="63"/>
      <c r="S67" s="45">
        <v>50.0</v>
      </c>
      <c r="T67" s="7"/>
      <c r="U67" s="7"/>
      <c r="V67" s="7"/>
      <c r="W67" s="7"/>
      <c r="X67" s="7"/>
      <c r="Y67" s="7"/>
      <c r="Z67" s="7"/>
      <c r="AA67" s="7"/>
      <c r="AB67" s="7"/>
    </row>
    <row r="68">
      <c r="A68" s="42" t="s">
        <v>39</v>
      </c>
      <c r="B68" s="42" t="s">
        <v>40</v>
      </c>
      <c r="C68" s="43"/>
      <c r="D68" s="43"/>
      <c r="E68" s="269" t="s">
        <v>73</v>
      </c>
      <c r="F68" s="42" t="s">
        <v>49</v>
      </c>
      <c r="G68" s="224" t="s">
        <v>1865</v>
      </c>
      <c r="H68" s="226"/>
      <c r="I68" s="58" t="s">
        <v>1866</v>
      </c>
      <c r="J68" s="42" t="s">
        <v>431</v>
      </c>
      <c r="K68" s="139"/>
      <c r="L68" s="126"/>
      <c r="M68" s="81"/>
      <c r="N68" s="62">
        <v>350.0</v>
      </c>
      <c r="O68" s="51"/>
      <c r="P68" s="127"/>
      <c r="Q68" s="128"/>
      <c r="R68" s="85"/>
      <c r="S68" s="45">
        <v>50.0</v>
      </c>
      <c r="T68" s="7"/>
      <c r="U68" s="7"/>
      <c r="V68" s="7"/>
      <c r="W68" s="7"/>
      <c r="X68" s="7"/>
      <c r="Y68" s="7"/>
      <c r="Z68" s="7"/>
      <c r="AA68" s="7"/>
      <c r="AB68" s="7"/>
    </row>
    <row r="69">
      <c r="A69" s="42" t="s">
        <v>39</v>
      </c>
      <c r="B69" s="42" t="s">
        <v>40</v>
      </c>
      <c r="C69" s="43"/>
      <c r="D69" s="43"/>
      <c r="E69" s="137"/>
      <c r="F69" s="42" t="s">
        <v>49</v>
      </c>
      <c r="G69" s="58" t="s">
        <v>1867</v>
      </c>
      <c r="H69" s="226"/>
      <c r="I69" s="58" t="s">
        <v>1868</v>
      </c>
      <c r="J69" s="105"/>
      <c r="K69" s="131"/>
      <c r="L69" s="140"/>
      <c r="M69" s="81"/>
      <c r="N69" s="82"/>
      <c r="O69" s="51">
        <v>294.0</v>
      </c>
      <c r="P69" s="141"/>
      <c r="Q69" s="142"/>
      <c r="R69" s="85"/>
      <c r="S69" s="45">
        <v>50.0</v>
      </c>
      <c r="T69" s="7"/>
      <c r="U69" s="7"/>
      <c r="V69" s="7"/>
      <c r="W69" s="7"/>
      <c r="X69" s="7"/>
      <c r="Y69" s="7"/>
      <c r="Z69" s="7"/>
      <c r="AA69" s="7"/>
      <c r="AB69" s="7"/>
    </row>
    <row r="70">
      <c r="A70" s="42" t="s">
        <v>39</v>
      </c>
      <c r="B70" s="42" t="s">
        <v>40</v>
      </c>
      <c r="C70" s="43"/>
      <c r="D70" s="43"/>
      <c r="E70" s="269" t="s">
        <v>53</v>
      </c>
      <c r="F70" s="42"/>
      <c r="G70" s="224" t="s">
        <v>1869</v>
      </c>
      <c r="H70" s="226"/>
      <c r="I70" s="58" t="s">
        <v>1870</v>
      </c>
      <c r="J70" s="42" t="s">
        <v>29</v>
      </c>
      <c r="K70" s="138"/>
      <c r="L70" s="126"/>
      <c r="M70" s="81"/>
      <c r="N70" s="82"/>
      <c r="O70" s="51"/>
      <c r="P70" s="122">
        <v>150.0</v>
      </c>
      <c r="Q70" s="128"/>
      <c r="R70" s="85"/>
      <c r="S70" s="256">
        <v>150.0</v>
      </c>
      <c r="T70" s="7"/>
      <c r="U70" s="7"/>
      <c r="V70" s="7"/>
      <c r="W70" s="7"/>
      <c r="X70" s="7"/>
      <c r="Y70" s="7"/>
      <c r="Z70" s="7"/>
      <c r="AA70" s="7"/>
      <c r="AB70" s="7"/>
    </row>
    <row r="71">
      <c r="A71" s="42" t="s">
        <v>39</v>
      </c>
      <c r="B71" s="42" t="s">
        <v>96</v>
      </c>
      <c r="C71" s="143"/>
      <c r="D71" s="96"/>
      <c r="E71" s="137"/>
      <c r="F71" s="42" t="s">
        <v>49</v>
      </c>
      <c r="G71" s="320" t="s">
        <v>1871</v>
      </c>
      <c r="H71" s="226" t="s">
        <v>1872</v>
      </c>
      <c r="I71" s="58" t="s">
        <v>1873</v>
      </c>
      <c r="J71" s="42" t="s">
        <v>29</v>
      </c>
      <c r="K71" s="144"/>
      <c r="L71" s="145"/>
      <c r="M71" s="81"/>
      <c r="N71" s="82"/>
      <c r="O71" s="51"/>
      <c r="P71" s="150">
        <v>990.0</v>
      </c>
      <c r="Q71" s="147"/>
      <c r="R71" s="85"/>
      <c r="S71" s="256">
        <v>990.0</v>
      </c>
      <c r="T71" s="7"/>
      <c r="U71" s="7"/>
      <c r="V71" s="7"/>
      <c r="W71" s="7"/>
      <c r="X71" s="7"/>
      <c r="Y71" s="7"/>
      <c r="Z71" s="7"/>
      <c r="AA71" s="7"/>
      <c r="AB71" s="7"/>
    </row>
    <row r="72">
      <c r="A72" s="42"/>
      <c r="B72" s="42"/>
      <c r="C72" s="143"/>
      <c r="D72" s="43"/>
      <c r="E72" s="137"/>
      <c r="F72" s="42"/>
      <c r="G72" s="58"/>
      <c r="H72" s="226"/>
      <c r="I72" s="58"/>
      <c r="J72" s="105"/>
      <c r="K72" s="148"/>
      <c r="L72" s="145"/>
      <c r="M72" s="113"/>
      <c r="N72" s="114"/>
      <c r="O72" s="51"/>
      <c r="P72" s="146"/>
      <c r="Q72" s="147"/>
      <c r="R72" s="115"/>
      <c r="S72" s="136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2"/>
      <c r="B73" s="42"/>
      <c r="C73" s="143"/>
      <c r="D73" s="76"/>
      <c r="E73" s="137"/>
      <c r="F73" s="42"/>
      <c r="G73" s="58"/>
      <c r="H73" s="226"/>
      <c r="I73" s="226"/>
      <c r="J73" s="105"/>
      <c r="K73" s="144"/>
      <c r="L73" s="149"/>
      <c r="M73" s="81"/>
      <c r="N73" s="82"/>
      <c r="O73" s="51"/>
      <c r="P73" s="150"/>
      <c r="Q73" s="151"/>
      <c r="R73" s="85"/>
      <c r="S73" s="136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2"/>
      <c r="B74" s="42"/>
      <c r="C74" s="143"/>
      <c r="D74" s="43"/>
      <c r="E74" s="137"/>
      <c r="F74" s="42"/>
      <c r="G74" s="58"/>
      <c r="H74" s="226"/>
      <c r="I74" s="226"/>
      <c r="J74" s="105"/>
      <c r="K74" s="144"/>
      <c r="L74" s="145"/>
      <c r="M74" s="81"/>
      <c r="N74" s="82"/>
      <c r="O74" s="51"/>
      <c r="P74" s="146"/>
      <c r="Q74" s="147"/>
      <c r="R74" s="85"/>
      <c r="S74" s="136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2"/>
      <c r="B75" s="42"/>
      <c r="C75" s="143"/>
      <c r="D75" s="43"/>
      <c r="E75" s="137"/>
      <c r="F75" s="42"/>
      <c r="G75" s="58"/>
      <c r="H75" s="226"/>
      <c r="I75" s="226"/>
      <c r="J75" s="105"/>
      <c r="K75" s="148"/>
      <c r="L75" s="145"/>
      <c r="M75" s="81"/>
      <c r="N75" s="82"/>
      <c r="O75" s="51"/>
      <c r="P75" s="146"/>
      <c r="Q75" s="147"/>
      <c r="R75" s="85"/>
      <c r="S75" s="136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2"/>
      <c r="B76" s="42"/>
      <c r="C76" s="143"/>
      <c r="D76" s="43"/>
      <c r="E76" s="22"/>
      <c r="F76" s="42"/>
      <c r="G76" s="58"/>
      <c r="H76" s="226"/>
      <c r="I76" s="226"/>
      <c r="J76" s="105"/>
      <c r="K76" s="148"/>
      <c r="L76" s="145"/>
      <c r="M76" s="81"/>
      <c r="N76" s="82"/>
      <c r="O76" s="51"/>
      <c r="P76" s="146"/>
      <c r="Q76" s="147"/>
      <c r="R76" s="85"/>
      <c r="S76" s="152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2"/>
      <c r="B77" s="42"/>
      <c r="C77" s="143"/>
      <c r="D77" s="43"/>
      <c r="E77" s="22"/>
      <c r="F77" s="42"/>
      <c r="G77" s="58"/>
      <c r="H77" s="226"/>
      <c r="I77" s="226"/>
      <c r="J77" s="105"/>
      <c r="K77" s="148"/>
      <c r="L77" s="145"/>
      <c r="M77" s="81"/>
      <c r="N77" s="82"/>
      <c r="O77" s="51"/>
      <c r="P77" s="146"/>
      <c r="Q77" s="147"/>
      <c r="R77" s="85"/>
      <c r="S77" s="136"/>
      <c r="T77" s="7"/>
      <c r="U77" s="7"/>
      <c r="V77" s="7"/>
      <c r="W77" s="7"/>
      <c r="X77" s="7"/>
      <c r="Y77" s="7"/>
      <c r="Z77" s="7"/>
      <c r="AA77" s="7"/>
      <c r="AB77" s="7"/>
    </row>
    <row r="78">
      <c r="A78" s="105"/>
      <c r="B78" s="42"/>
      <c r="C78" s="143"/>
      <c r="D78" s="43"/>
      <c r="E78" s="22"/>
      <c r="F78" s="42"/>
      <c r="G78" s="153"/>
      <c r="H78" s="243"/>
      <c r="I78" s="243"/>
      <c r="J78" s="105"/>
      <c r="K78" s="144"/>
      <c r="L78" s="145"/>
      <c r="M78" s="81"/>
      <c r="N78" s="82"/>
      <c r="O78" s="51"/>
      <c r="P78" s="146"/>
      <c r="Q78" s="147"/>
      <c r="R78" s="85"/>
      <c r="S78" s="154"/>
      <c r="T78" s="7"/>
      <c r="U78" s="7"/>
      <c r="V78" s="7"/>
      <c r="W78" s="7"/>
      <c r="X78" s="7"/>
      <c r="Y78" s="7"/>
      <c r="Z78" s="7"/>
      <c r="AA78" s="7"/>
      <c r="AB78" s="7"/>
    </row>
    <row r="79">
      <c r="A79" s="105"/>
      <c r="B79" s="42"/>
      <c r="C79" s="143"/>
      <c r="D79" s="43"/>
      <c r="E79" s="22"/>
      <c r="F79" s="42"/>
      <c r="G79" s="153"/>
      <c r="H79" s="243"/>
      <c r="I79" s="243"/>
      <c r="J79" s="105"/>
      <c r="K79" s="144"/>
      <c r="L79" s="145"/>
      <c r="M79" s="81"/>
      <c r="N79" s="82"/>
      <c r="O79" s="51"/>
      <c r="P79" s="146"/>
      <c r="Q79" s="147"/>
      <c r="R79" s="85"/>
      <c r="S79" s="155"/>
      <c r="T79" s="7"/>
      <c r="U79" s="7"/>
      <c r="V79" s="7"/>
      <c r="W79" s="7"/>
      <c r="X79" s="7"/>
      <c r="Y79" s="7"/>
      <c r="Z79" s="7"/>
      <c r="AA79" s="7"/>
      <c r="AB79" s="7"/>
    </row>
    <row r="80">
      <c r="A80" s="105"/>
      <c r="B80" s="42"/>
      <c r="C80" s="143"/>
      <c r="D80" s="43"/>
      <c r="E80" s="22"/>
      <c r="F80" s="42"/>
      <c r="G80" s="153"/>
      <c r="H80" s="243"/>
      <c r="I80" s="243"/>
      <c r="J80" s="105"/>
      <c r="K80" s="144"/>
      <c r="L80" s="145"/>
      <c r="M80" s="81"/>
      <c r="N80" s="82"/>
      <c r="O80" s="51"/>
      <c r="P80" s="146"/>
      <c r="Q80" s="147"/>
      <c r="R80" s="85"/>
      <c r="S80" s="155"/>
      <c r="T80" s="7"/>
      <c r="U80" s="7"/>
      <c r="V80" s="7"/>
      <c r="W80" s="7"/>
      <c r="X80" s="7"/>
      <c r="Y80" s="7"/>
      <c r="Z80" s="7"/>
      <c r="AA80" s="7"/>
      <c r="AB80" s="7"/>
    </row>
    <row r="81">
      <c r="A81" s="105"/>
      <c r="B81" s="42"/>
      <c r="C81" s="143"/>
      <c r="D81" s="43"/>
      <c r="E81" s="22"/>
      <c r="F81" s="42"/>
      <c r="G81" s="153"/>
      <c r="H81" s="243"/>
      <c r="I81" s="243"/>
      <c r="J81" s="105"/>
      <c r="K81" s="156"/>
      <c r="L81" s="157"/>
      <c r="M81" s="158"/>
      <c r="N81" s="159"/>
      <c r="O81" s="51"/>
      <c r="P81" s="160"/>
      <c r="Q81" s="161"/>
      <c r="R81" s="162"/>
      <c r="S81" s="155"/>
      <c r="T81" s="7"/>
      <c r="U81" s="7"/>
      <c r="V81" s="7"/>
      <c r="W81" s="7"/>
      <c r="X81" s="7"/>
      <c r="Y81" s="7"/>
      <c r="Z81" s="7"/>
      <c r="AA81" s="7"/>
      <c r="AB81" s="7"/>
    </row>
    <row r="82">
      <c r="A82" s="105"/>
      <c r="B82" s="42"/>
      <c r="C82" s="143"/>
      <c r="D82" s="43"/>
      <c r="E82" s="22"/>
      <c r="F82" s="42"/>
      <c r="G82" s="153"/>
      <c r="H82" s="243"/>
      <c r="I82" s="243"/>
      <c r="J82" s="105"/>
      <c r="K82" s="156"/>
      <c r="L82" s="157"/>
      <c r="M82" s="158"/>
      <c r="N82" s="159"/>
      <c r="O82" s="51"/>
      <c r="P82" s="160"/>
      <c r="Q82" s="161"/>
      <c r="R82" s="162"/>
      <c r="S82" s="155"/>
      <c r="T82" s="7"/>
      <c r="U82" s="7"/>
      <c r="V82" s="7"/>
      <c r="W82" s="7"/>
      <c r="X82" s="7"/>
      <c r="Y82" s="7"/>
      <c r="Z82" s="7"/>
      <c r="AA82" s="7"/>
      <c r="AB82" s="7"/>
    </row>
    <row r="83">
      <c r="A83" s="105"/>
      <c r="B83" s="42"/>
      <c r="C83" s="143"/>
      <c r="D83" s="43"/>
      <c r="E83" s="22"/>
      <c r="F83" s="42"/>
      <c r="G83" s="153"/>
      <c r="H83" s="243"/>
      <c r="I83" s="243"/>
      <c r="J83" s="105"/>
      <c r="K83" s="156"/>
      <c r="L83" s="157"/>
      <c r="M83" s="158"/>
      <c r="N83" s="159"/>
      <c r="O83" s="51"/>
      <c r="P83" s="160"/>
      <c r="Q83" s="161"/>
      <c r="R83" s="162"/>
      <c r="S83" s="155"/>
      <c r="T83" s="7"/>
      <c r="U83" s="7"/>
      <c r="V83" s="7"/>
      <c r="W83" s="7"/>
      <c r="X83" s="7"/>
      <c r="Y83" s="7"/>
      <c r="Z83" s="7"/>
      <c r="AA83" s="7"/>
      <c r="AB83" s="7"/>
    </row>
    <row r="84">
      <c r="A84" s="105"/>
      <c r="B84" s="42"/>
      <c r="C84" s="143"/>
      <c r="D84" s="43"/>
      <c r="E84" s="22"/>
      <c r="F84" s="42"/>
      <c r="G84" s="153"/>
      <c r="H84" s="243"/>
      <c r="I84" s="243"/>
      <c r="J84" s="105"/>
      <c r="K84" s="163"/>
      <c r="L84" s="164"/>
      <c r="M84" s="165"/>
      <c r="N84" s="166"/>
      <c r="O84" s="51"/>
      <c r="P84" s="167"/>
      <c r="Q84" s="168"/>
      <c r="R84" s="169"/>
      <c r="S84" s="155"/>
      <c r="T84" s="7"/>
      <c r="U84" s="7"/>
      <c r="V84" s="7"/>
      <c r="W84" s="7"/>
      <c r="X84" s="7"/>
      <c r="Y84" s="7"/>
      <c r="Z84" s="7"/>
      <c r="AA84" s="7"/>
      <c r="AB84" s="7"/>
    </row>
    <row r="85">
      <c r="A85" s="105"/>
      <c r="B85" s="42"/>
      <c r="C85" s="143"/>
      <c r="D85" s="43"/>
      <c r="E85" s="137"/>
      <c r="F85" s="42"/>
      <c r="G85" s="153"/>
      <c r="H85" s="243"/>
      <c r="I85" s="243"/>
      <c r="J85" s="105"/>
      <c r="K85" s="156"/>
      <c r="L85" s="157"/>
      <c r="M85" s="170"/>
      <c r="N85" s="171"/>
      <c r="O85" s="51"/>
      <c r="P85" s="160"/>
      <c r="Q85" s="161"/>
      <c r="R85" s="172"/>
      <c r="S85" s="155"/>
      <c r="T85" s="7"/>
      <c r="U85" s="7"/>
      <c r="V85" s="7"/>
      <c r="W85" s="7"/>
      <c r="X85" s="7"/>
      <c r="Y85" s="7"/>
      <c r="Z85" s="7"/>
      <c r="AA85" s="7"/>
      <c r="AB85" s="7"/>
    </row>
    <row r="86">
      <c r="A86" s="105"/>
      <c r="B86" s="42"/>
      <c r="C86" s="143"/>
      <c r="D86" s="43"/>
      <c r="E86" s="137"/>
      <c r="F86" s="42"/>
      <c r="G86" s="153"/>
      <c r="H86" s="243"/>
      <c r="I86" s="243"/>
      <c r="J86" s="105"/>
      <c r="K86" s="156"/>
      <c r="L86" s="157"/>
      <c r="M86" s="170"/>
      <c r="N86" s="171"/>
      <c r="O86" s="51"/>
      <c r="P86" s="160"/>
      <c r="Q86" s="161"/>
      <c r="R86" s="172"/>
      <c r="S86" s="155"/>
      <c r="T86" s="7"/>
      <c r="U86" s="7"/>
      <c r="V86" s="7"/>
      <c r="W86" s="7"/>
      <c r="X86" s="7"/>
      <c r="Y86" s="7"/>
      <c r="Z86" s="7"/>
      <c r="AA86" s="7"/>
      <c r="AB86" s="7"/>
    </row>
    <row r="87">
      <c r="A87" s="105"/>
      <c r="B87" s="42"/>
      <c r="C87" s="143"/>
      <c r="D87" s="43"/>
      <c r="E87" s="137"/>
      <c r="F87" s="42"/>
      <c r="G87" s="153"/>
      <c r="H87" s="243"/>
      <c r="I87" s="243"/>
      <c r="J87" s="105"/>
      <c r="K87" s="156"/>
      <c r="L87" s="157"/>
      <c r="M87" s="170"/>
      <c r="N87" s="171"/>
      <c r="O87" s="51"/>
      <c r="P87" s="160"/>
      <c r="Q87" s="161"/>
      <c r="R87" s="172"/>
      <c r="S87" s="155"/>
      <c r="T87" s="7"/>
      <c r="U87" s="7"/>
      <c r="V87" s="7"/>
      <c r="W87" s="7"/>
      <c r="X87" s="7"/>
      <c r="Y87" s="7"/>
      <c r="Z87" s="7"/>
      <c r="AA87" s="7"/>
      <c r="AB87" s="7"/>
    </row>
    <row r="88">
      <c r="A88" s="105"/>
      <c r="B88" s="42"/>
      <c r="C88" s="143"/>
      <c r="D88" s="43"/>
      <c r="E88" s="137"/>
      <c r="F88" s="42"/>
      <c r="G88" s="153"/>
      <c r="H88" s="243"/>
      <c r="I88" s="243"/>
      <c r="J88" s="105"/>
      <c r="K88" s="156"/>
      <c r="L88" s="157"/>
      <c r="M88" s="170"/>
      <c r="N88" s="171"/>
      <c r="O88" s="51"/>
      <c r="P88" s="160"/>
      <c r="Q88" s="161"/>
      <c r="R88" s="172"/>
      <c r="S88" s="155"/>
      <c r="T88" s="7"/>
      <c r="U88" s="7"/>
      <c r="V88" s="7"/>
      <c r="W88" s="7"/>
      <c r="X88" s="7"/>
      <c r="Y88" s="7"/>
      <c r="Z88" s="7"/>
      <c r="AA88" s="7"/>
      <c r="AB88" s="7"/>
    </row>
    <row r="89">
      <c r="A89" s="105"/>
      <c r="B89" s="42"/>
      <c r="C89" s="143"/>
      <c r="D89" s="43"/>
      <c r="E89" s="137"/>
      <c r="F89" s="42"/>
      <c r="G89" s="153"/>
      <c r="H89" s="243"/>
      <c r="I89" s="243"/>
      <c r="J89" s="105"/>
      <c r="K89" s="156"/>
      <c r="L89" s="157"/>
      <c r="M89" s="170"/>
      <c r="N89" s="171"/>
      <c r="O89" s="51"/>
      <c r="P89" s="160"/>
      <c r="Q89" s="161"/>
      <c r="R89" s="172"/>
      <c r="S89" s="155"/>
      <c r="T89" s="7"/>
      <c r="U89" s="7"/>
      <c r="V89" s="7"/>
      <c r="W89" s="7"/>
      <c r="X89" s="7"/>
      <c r="Y89" s="7"/>
      <c r="Z89" s="7"/>
      <c r="AA89" s="7"/>
      <c r="AB89" s="7"/>
    </row>
    <row r="90">
      <c r="A90" s="105"/>
      <c r="B90" s="42"/>
      <c r="C90" s="143"/>
      <c r="D90" s="43"/>
      <c r="E90" s="137"/>
      <c r="F90" s="42"/>
      <c r="G90" s="153"/>
      <c r="H90" s="243"/>
      <c r="I90" s="243"/>
      <c r="J90" s="105"/>
      <c r="K90" s="156"/>
      <c r="L90" s="157"/>
      <c r="M90" s="170"/>
      <c r="N90" s="171"/>
      <c r="O90" s="51"/>
      <c r="P90" s="160"/>
      <c r="Q90" s="161"/>
      <c r="R90" s="172"/>
      <c r="S90" s="155"/>
      <c r="T90" s="7"/>
      <c r="U90" s="7"/>
      <c r="V90" s="7"/>
      <c r="W90" s="7"/>
      <c r="X90" s="7"/>
      <c r="Y90" s="7"/>
      <c r="Z90" s="7"/>
      <c r="AA90" s="7"/>
      <c r="AB90" s="7"/>
    </row>
    <row r="91">
      <c r="A91" s="105"/>
      <c r="B91" s="42"/>
      <c r="C91" s="143"/>
      <c r="D91" s="43"/>
      <c r="E91" s="137"/>
      <c r="F91" s="42"/>
      <c r="G91" s="153"/>
      <c r="H91" s="243"/>
      <c r="I91" s="243"/>
      <c r="J91" s="105"/>
      <c r="K91" s="156"/>
      <c r="L91" s="157"/>
      <c r="M91" s="170"/>
      <c r="N91" s="171"/>
      <c r="O91" s="51"/>
      <c r="P91" s="160"/>
      <c r="Q91" s="161"/>
      <c r="R91" s="172"/>
      <c r="S91" s="155"/>
      <c r="T91" s="7"/>
      <c r="U91" s="7"/>
      <c r="V91" s="7"/>
      <c r="W91" s="7"/>
      <c r="X91" s="7"/>
      <c r="Y91" s="7"/>
      <c r="Z91" s="7"/>
      <c r="AA91" s="7"/>
      <c r="AB91" s="7"/>
    </row>
    <row r="92">
      <c r="A92" s="105"/>
      <c r="B92" s="42"/>
      <c r="C92" s="143"/>
      <c r="D92" s="43"/>
      <c r="E92" s="137"/>
      <c r="F92" s="42"/>
      <c r="G92" s="153"/>
      <c r="H92" s="243"/>
      <c r="I92" s="243"/>
      <c r="J92" s="105"/>
      <c r="K92" s="156"/>
      <c r="L92" s="157"/>
      <c r="M92" s="170"/>
      <c r="N92" s="173"/>
      <c r="O92" s="51"/>
      <c r="P92" s="160"/>
      <c r="Q92" s="161"/>
      <c r="R92" s="172"/>
      <c r="S92" s="155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74"/>
      <c r="E93" s="175"/>
      <c r="F93" s="4"/>
      <c r="G93" s="176"/>
      <c r="H93" s="244"/>
      <c r="I93" s="245"/>
      <c r="J93" s="4"/>
      <c r="K93" s="179"/>
      <c r="L93" s="179"/>
      <c r="M93" s="179"/>
      <c r="N93" s="179"/>
      <c r="O93" s="180"/>
      <c r="P93" s="180"/>
      <c r="Q93" s="180"/>
      <c r="R93" s="181"/>
      <c r="S93" s="182">
        <f>SUM(S7:S92)</f>
        <v>7290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83"/>
      <c r="E94" s="184"/>
      <c r="F94" s="2"/>
      <c r="G94" s="185"/>
      <c r="H94" s="246"/>
      <c r="I94" s="247"/>
      <c r="J94" s="2"/>
      <c r="K94" s="33" t="s">
        <v>6</v>
      </c>
      <c r="L94" s="188"/>
      <c r="M94" s="188"/>
      <c r="N94" s="188"/>
      <c r="O94" s="189"/>
      <c r="P94" s="189"/>
      <c r="Q94" s="189"/>
      <c r="R94" s="190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191"/>
      <c r="D95" s="16"/>
      <c r="E95" s="192"/>
      <c r="F95" s="193"/>
      <c r="G95" s="176"/>
      <c r="H95" s="5"/>
      <c r="I95" s="5"/>
      <c r="J95" s="2"/>
      <c r="K95" s="96">
        <f>SUM(K7:K92)</f>
        <v>3950</v>
      </c>
      <c r="L95" s="194" t="s">
        <v>22</v>
      </c>
      <c r="O95" s="195" t="s">
        <v>23</v>
      </c>
      <c r="Q95" s="196"/>
      <c r="R95" s="197" t="s">
        <v>24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176"/>
      <c r="H96" s="5"/>
      <c r="I96" s="5"/>
      <c r="J96" s="2"/>
      <c r="K96" s="96">
        <f>SUM(K95*2%)</f>
        <v>79</v>
      </c>
      <c r="L96" s="34" t="s">
        <v>7</v>
      </c>
      <c r="M96" s="198"/>
      <c r="N96" s="198"/>
      <c r="O96" s="199"/>
      <c r="P96" s="200"/>
      <c r="Q96" s="196"/>
      <c r="R96" s="201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2"/>
      <c r="L97" s="203">
        <f>SUM(L6:L91)</f>
        <v>2030</v>
      </c>
      <c r="M97" s="35" t="s">
        <v>8</v>
      </c>
      <c r="N97" s="198"/>
      <c r="O97" s="199"/>
      <c r="P97" s="199"/>
      <c r="Q97" s="199"/>
      <c r="R97" s="201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04" t="s">
        <v>25</v>
      </c>
      <c r="H98" s="205">
        <f>SUM(K95,L97,M98,N99)</f>
        <v>11647</v>
      </c>
      <c r="I98" s="5"/>
      <c r="J98" s="2"/>
      <c r="K98" s="7"/>
      <c r="L98" s="76">
        <f>SUM(L97*2%)</f>
        <v>40.6</v>
      </c>
      <c r="M98" s="16">
        <f>SUM(M6:M91)</f>
        <v>1850</v>
      </c>
      <c r="N98" s="36" t="s">
        <v>9</v>
      </c>
      <c r="O98" s="199"/>
      <c r="P98" s="199"/>
      <c r="Q98" s="199"/>
      <c r="R98" s="181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06"/>
      <c r="G99" s="207" t="s">
        <v>26</v>
      </c>
      <c r="H99" s="205">
        <f>SUM(O100,P103,Q104)</f>
        <v>10023</v>
      </c>
      <c r="I99" s="5"/>
      <c r="J99" s="2"/>
      <c r="K99" s="7"/>
      <c r="L99" s="17"/>
      <c r="M99" s="76">
        <f>SUM(M98*1%)</f>
        <v>18.5</v>
      </c>
      <c r="N99" s="16">
        <f>SUM(N6:N92)</f>
        <v>3817</v>
      </c>
      <c r="O99" s="37" t="s">
        <v>10</v>
      </c>
      <c r="P99" s="199"/>
      <c r="Q99" s="199"/>
      <c r="R99" s="208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06"/>
      <c r="G100" s="209" t="s">
        <v>27</v>
      </c>
      <c r="H100" s="205">
        <f>SUM(R105)</f>
        <v>0</v>
      </c>
      <c r="I100" s="5"/>
      <c r="J100" s="2"/>
      <c r="K100" s="7"/>
      <c r="L100" s="2"/>
      <c r="M100" s="2"/>
      <c r="N100" s="76">
        <f>SUM(N99*2%)</f>
        <v>76.34</v>
      </c>
      <c r="O100" s="16">
        <f>SUM(O6:O93)</f>
        <v>5451</v>
      </c>
      <c r="P100" s="199"/>
      <c r="Q100" s="199"/>
      <c r="R100" s="208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4"/>
      <c r="H101" s="5"/>
      <c r="I101" s="5"/>
      <c r="J101" s="2"/>
      <c r="K101" s="7"/>
      <c r="L101" s="2"/>
      <c r="M101" s="2"/>
      <c r="N101" s="2"/>
      <c r="O101" s="76">
        <f>SUM(O100*3%)</f>
        <v>163.53</v>
      </c>
      <c r="P101" s="199"/>
      <c r="Q101" s="199"/>
      <c r="R101" s="208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210" t="s">
        <v>28</v>
      </c>
      <c r="H102" s="248">
        <f>SUM(K10,N11,O14,K16,N17,O18,K19,L21,P23,Q26,O28,N29,P33,P39,N40,N41,K42,L43,K44,P46,N47,O48,K50,K51,M53,K57,P58,M59,O62,O63,L64,L65,L35)</f>
        <v>12768</v>
      </c>
      <c r="I102" s="313">
        <f>SUM(L64)</f>
        <v>350</v>
      </c>
      <c r="J102" s="2"/>
      <c r="K102" s="7"/>
      <c r="L102" s="2"/>
      <c r="M102" s="2"/>
      <c r="N102" s="2"/>
      <c r="O102" s="2"/>
      <c r="P102" s="38" t="s">
        <v>11</v>
      </c>
      <c r="Q102" s="199"/>
      <c r="R102" s="208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12" t="s">
        <v>29</v>
      </c>
      <c r="H103" s="248">
        <f>SUM(K7,K8,Q12,N15,L20,O22,O25,O27,O31,M32,O34,N36,O37,O45,N49,K52,O54,N55,N56,P70,P71)</f>
        <v>6764</v>
      </c>
      <c r="I103" s="249">
        <f>SUM(K8,O22,O45)</f>
        <v>894</v>
      </c>
      <c r="J103" s="2"/>
      <c r="K103" s="7"/>
      <c r="L103" s="2"/>
      <c r="M103" s="2"/>
      <c r="N103" s="2"/>
      <c r="O103" s="2"/>
      <c r="P103" s="16">
        <f>SUM(P6:P91)</f>
        <v>3872</v>
      </c>
      <c r="Q103" s="39" t="s">
        <v>12</v>
      </c>
      <c r="R103" s="208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14" t="s">
        <v>30</v>
      </c>
      <c r="H104" s="253">
        <f>SUM(P24,M38,O67,N68)</f>
        <v>1244</v>
      </c>
      <c r="I104" s="251">
        <f>SUM(P24)</f>
        <v>294</v>
      </c>
      <c r="J104" s="2"/>
      <c r="K104" s="7"/>
      <c r="L104" s="2"/>
      <c r="M104" s="2"/>
      <c r="N104" s="2"/>
      <c r="O104" s="2"/>
      <c r="P104" s="76">
        <f>SUM(P103*2%)</f>
        <v>77.44</v>
      </c>
      <c r="Q104" s="16">
        <f>SUM(Q6:Q91)</f>
        <v>700</v>
      </c>
      <c r="R104" s="215" t="s">
        <v>13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338" t="s">
        <v>747</v>
      </c>
      <c r="H105" s="339">
        <f>SUM(O13)</f>
        <v>250</v>
      </c>
      <c r="I105" s="263">
        <v>0.0</v>
      </c>
      <c r="J105" s="2"/>
      <c r="K105" s="7"/>
      <c r="L105" s="2"/>
      <c r="M105" s="2"/>
      <c r="N105" s="2"/>
      <c r="O105" s="2"/>
      <c r="P105" s="2"/>
      <c r="Q105" s="76">
        <f>SUM(Q104*1%)</f>
        <v>7</v>
      </c>
      <c r="R105" s="96">
        <f>SUM(R7:R93)</f>
        <v>0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340" t="s">
        <v>1874</v>
      </c>
      <c r="H106" s="205">
        <f>SUM(M9)</f>
        <v>350</v>
      </c>
      <c r="I106" s="313">
        <f>SUM(M9)</f>
        <v>350</v>
      </c>
      <c r="J106" s="2"/>
      <c r="K106" s="7"/>
      <c r="L106" s="2"/>
      <c r="M106" s="2"/>
      <c r="N106" s="2"/>
      <c r="O106" s="2"/>
      <c r="P106" s="2"/>
      <c r="Q106" s="2"/>
      <c r="R106" s="96">
        <f>SUM(R105*2%)</f>
        <v>0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341"/>
      <c r="H107" s="342"/>
      <c r="I107" s="5"/>
      <c r="J107" s="2"/>
      <c r="K107" s="7"/>
      <c r="L107" s="2"/>
      <c r="M107" s="2"/>
      <c r="N107" s="2"/>
      <c r="O107" s="2"/>
      <c r="P107" s="2"/>
      <c r="Q107" s="2"/>
      <c r="R107" s="16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216" t="s">
        <v>31</v>
      </c>
      <c r="H108" s="217">
        <f>SUM(K8,M9,O22,P24,O45,L64)</f>
        <v>1888</v>
      </c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216" t="s">
        <v>32</v>
      </c>
      <c r="H109" s="249">
        <f>SUM(S8,S8,S9,S22,S24,S45,S64,S69)</f>
        <v>400</v>
      </c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218" t="s">
        <v>33</v>
      </c>
      <c r="H110" s="251">
        <f>SUM(O69)</f>
        <v>294</v>
      </c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19"/>
      <c r="D226" s="219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19"/>
      <c r="D227" s="219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19"/>
      <c r="D228" s="219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19"/>
      <c r="D229" s="219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19"/>
      <c r="D230" s="219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19"/>
      <c r="D231" s="219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19"/>
      <c r="D232" s="219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19"/>
      <c r="D233" s="219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19"/>
      <c r="D234" s="219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19"/>
      <c r="D235" s="219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19"/>
      <c r="D236" s="219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19"/>
      <c r="D237" s="219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19"/>
      <c r="D238" s="219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19"/>
      <c r="D239" s="219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19"/>
      <c r="D240" s="219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19"/>
      <c r="D241" s="219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19"/>
      <c r="D242" s="219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19"/>
      <c r="D243" s="219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19"/>
      <c r="D244" s="219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19"/>
      <c r="D245" s="219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19"/>
      <c r="D246" s="219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19"/>
      <c r="D247" s="219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19"/>
      <c r="D248" s="219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19"/>
      <c r="D249" s="219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19"/>
      <c r="D250" s="219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19"/>
      <c r="D251" s="219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19"/>
      <c r="D252" s="219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19"/>
      <c r="D253" s="219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19"/>
      <c r="D254" s="219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19"/>
      <c r="D255" s="219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19"/>
      <c r="D256" s="219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19"/>
      <c r="D257" s="219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19"/>
      <c r="D258" s="219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19"/>
      <c r="D259" s="219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19"/>
      <c r="D260" s="219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19"/>
      <c r="D261" s="219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19"/>
      <c r="D262" s="219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19"/>
      <c r="D263" s="219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19"/>
      <c r="D264" s="219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19"/>
      <c r="D265" s="219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19"/>
      <c r="D266" s="219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19"/>
      <c r="D267" s="219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19"/>
      <c r="D268" s="219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19"/>
      <c r="D269" s="219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19"/>
      <c r="D270" s="219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19"/>
      <c r="D271" s="219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19"/>
      <c r="D272" s="219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19"/>
      <c r="D273" s="219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19"/>
      <c r="D274" s="219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19"/>
      <c r="D275" s="219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19"/>
      <c r="D276" s="219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19"/>
      <c r="D277" s="219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19"/>
      <c r="D278" s="219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19"/>
      <c r="D279" s="219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19"/>
      <c r="D280" s="219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19"/>
      <c r="D281" s="219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19"/>
      <c r="D282" s="219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19"/>
      <c r="D283" s="219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19"/>
      <c r="D284" s="219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19"/>
      <c r="D285" s="219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19"/>
      <c r="D286" s="219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19"/>
      <c r="D287" s="219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19"/>
      <c r="D288" s="219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19"/>
      <c r="D289" s="219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19"/>
      <c r="D290" s="219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19"/>
      <c r="D291" s="219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19"/>
      <c r="D292" s="219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19"/>
      <c r="D293" s="219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19"/>
      <c r="D294" s="219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19"/>
      <c r="D295" s="219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19"/>
      <c r="D296" s="219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19"/>
      <c r="D297" s="219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19"/>
      <c r="D298" s="219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19"/>
      <c r="D299" s="219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19"/>
      <c r="D300" s="219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19"/>
      <c r="D301" s="219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19"/>
      <c r="D302" s="219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19"/>
      <c r="D303" s="219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19"/>
      <c r="D304" s="219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19"/>
      <c r="D305" s="219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19"/>
      <c r="D306" s="219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19"/>
      <c r="D307" s="219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19"/>
      <c r="D308" s="219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19"/>
      <c r="D309" s="219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19"/>
      <c r="D310" s="219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19"/>
      <c r="D311" s="219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19"/>
      <c r="D312" s="219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19"/>
      <c r="D313" s="219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19"/>
      <c r="D314" s="219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19"/>
      <c r="D315" s="219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19"/>
      <c r="D316" s="219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19"/>
      <c r="D317" s="219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19"/>
      <c r="D318" s="219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19"/>
      <c r="D319" s="219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19"/>
      <c r="D320" s="219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19"/>
      <c r="D321" s="219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19"/>
      <c r="D322" s="219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19"/>
      <c r="D323" s="219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19"/>
      <c r="D324" s="219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19"/>
      <c r="D325" s="219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19"/>
      <c r="D326" s="219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19"/>
      <c r="D327" s="219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19"/>
      <c r="D328" s="219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19"/>
      <c r="D329" s="219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19"/>
      <c r="D330" s="219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19"/>
      <c r="D331" s="219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19"/>
      <c r="D332" s="219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19"/>
      <c r="D333" s="219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19"/>
      <c r="D334" s="219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19"/>
      <c r="D335" s="219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19"/>
      <c r="D336" s="219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19"/>
      <c r="D337" s="219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19"/>
      <c r="D338" s="219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19"/>
      <c r="D339" s="219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19"/>
      <c r="D340" s="219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19"/>
      <c r="D341" s="219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19"/>
      <c r="D342" s="219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19"/>
      <c r="D343" s="219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19"/>
      <c r="D344" s="219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19"/>
      <c r="D345" s="219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19"/>
      <c r="D346" s="219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19"/>
      <c r="D347" s="219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19"/>
      <c r="D348" s="219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19"/>
      <c r="D349" s="219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19"/>
      <c r="D350" s="219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19"/>
      <c r="D351" s="219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19"/>
      <c r="D352" s="219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19"/>
      <c r="D353" s="219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19"/>
      <c r="D354" s="219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19"/>
      <c r="D355" s="219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19"/>
      <c r="D356" s="219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19"/>
      <c r="D357" s="219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19"/>
      <c r="D358" s="219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19"/>
      <c r="D359" s="219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19"/>
      <c r="D360" s="219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19"/>
      <c r="D361" s="219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19"/>
      <c r="D362" s="219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19"/>
      <c r="D363" s="219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19"/>
      <c r="D364" s="219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19"/>
      <c r="D365" s="219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19"/>
      <c r="D366" s="219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19"/>
      <c r="D367" s="219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19"/>
      <c r="D368" s="219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19"/>
      <c r="D369" s="219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19"/>
      <c r="D370" s="219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19"/>
      <c r="D371" s="219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19"/>
      <c r="D372" s="219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19"/>
      <c r="D373" s="219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19"/>
      <c r="D374" s="219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19"/>
      <c r="D375" s="219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19"/>
      <c r="D376" s="219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19"/>
      <c r="D377" s="219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19"/>
      <c r="D378" s="219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19"/>
      <c r="D379" s="219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19"/>
      <c r="D380" s="219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19"/>
      <c r="D381" s="219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19"/>
      <c r="D382" s="219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19"/>
      <c r="D383" s="219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19"/>
      <c r="D384" s="219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19"/>
      <c r="D385" s="219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19"/>
      <c r="D386" s="219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19"/>
      <c r="D387" s="219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19"/>
      <c r="D388" s="219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19"/>
      <c r="D389" s="219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19"/>
      <c r="D390" s="219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19"/>
      <c r="D391" s="219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19"/>
      <c r="D392" s="219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19"/>
      <c r="D393" s="219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19"/>
      <c r="D394" s="219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19"/>
      <c r="D395" s="219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19"/>
      <c r="D396" s="219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19"/>
      <c r="D397" s="219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19"/>
      <c r="D398" s="219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19"/>
      <c r="D399" s="219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19"/>
      <c r="D400" s="219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19"/>
      <c r="D401" s="219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19"/>
      <c r="D402" s="219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19"/>
      <c r="D403" s="219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19"/>
      <c r="D404" s="219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19"/>
      <c r="D405" s="219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19"/>
      <c r="D406" s="219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19"/>
      <c r="D407" s="219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19"/>
      <c r="D408" s="219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19"/>
      <c r="D409" s="219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19"/>
      <c r="D410" s="219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19"/>
      <c r="D411" s="219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19"/>
      <c r="D412" s="219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19"/>
      <c r="D413" s="219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19"/>
      <c r="D414" s="219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19"/>
      <c r="D415" s="219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19"/>
      <c r="D416" s="219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19"/>
      <c r="D417" s="219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19"/>
      <c r="D418" s="219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19"/>
      <c r="D419" s="219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19"/>
      <c r="D420" s="219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19"/>
      <c r="D421" s="219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19"/>
      <c r="D422" s="219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19"/>
      <c r="D423" s="219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19"/>
      <c r="D424" s="219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19"/>
      <c r="D425" s="219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19"/>
      <c r="D426" s="219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19"/>
      <c r="D427" s="219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19"/>
      <c r="D428" s="219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19"/>
      <c r="D429" s="219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19"/>
      <c r="D430" s="219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19"/>
      <c r="D431" s="219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19"/>
      <c r="D432" s="219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19"/>
      <c r="D433" s="219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19"/>
      <c r="D434" s="219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19"/>
      <c r="D435" s="219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19"/>
      <c r="D436" s="219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19"/>
      <c r="D437" s="219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19"/>
      <c r="D438" s="219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19"/>
      <c r="D439" s="219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19"/>
      <c r="D440" s="219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19"/>
      <c r="D441" s="219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19"/>
      <c r="D442" s="219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19"/>
      <c r="D443" s="219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19"/>
      <c r="D444" s="219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19"/>
      <c r="D445" s="219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19"/>
      <c r="D446" s="219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19"/>
      <c r="D447" s="219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19"/>
      <c r="D448" s="219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19"/>
      <c r="D449" s="219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19"/>
      <c r="D450" s="219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19"/>
      <c r="D451" s="219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19"/>
      <c r="D452" s="219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19"/>
      <c r="D453" s="219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19"/>
      <c r="D454" s="219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19"/>
      <c r="D455" s="219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19"/>
      <c r="D456" s="219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19"/>
      <c r="D457" s="219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19"/>
      <c r="D458" s="219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19"/>
      <c r="D459" s="219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19"/>
      <c r="D460" s="219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19"/>
      <c r="D461" s="219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19"/>
      <c r="D462" s="219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19"/>
      <c r="D463" s="219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19"/>
      <c r="D464" s="219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19"/>
      <c r="D465" s="219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19"/>
      <c r="D466" s="219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19"/>
      <c r="D467" s="219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19"/>
      <c r="D468" s="219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19"/>
      <c r="D469" s="219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19"/>
      <c r="D470" s="219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19"/>
      <c r="D471" s="219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19"/>
      <c r="D472" s="219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19"/>
      <c r="D473" s="219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19"/>
      <c r="D474" s="219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19"/>
      <c r="D475" s="219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19"/>
      <c r="D476" s="219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19"/>
      <c r="D477" s="219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19"/>
      <c r="D478" s="219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19"/>
      <c r="D479" s="219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19"/>
      <c r="D480" s="219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19"/>
      <c r="D481" s="219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19"/>
      <c r="D482" s="219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19"/>
      <c r="D483" s="219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19"/>
      <c r="D484" s="219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19"/>
      <c r="D485" s="219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19"/>
      <c r="D486" s="219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19"/>
      <c r="D487" s="219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19"/>
      <c r="D488" s="219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19"/>
      <c r="D489" s="219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19"/>
      <c r="D490" s="219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19"/>
      <c r="D491" s="219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19"/>
      <c r="D492" s="219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19"/>
      <c r="D493" s="219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19"/>
      <c r="D494" s="219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19"/>
      <c r="D495" s="219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19"/>
      <c r="D496" s="219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19"/>
      <c r="D497" s="219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19"/>
      <c r="D498" s="219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19"/>
      <c r="D499" s="219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19"/>
      <c r="D500" s="219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19"/>
      <c r="D501" s="219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19"/>
      <c r="D502" s="219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19"/>
      <c r="D503" s="219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19"/>
      <c r="D504" s="219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19"/>
      <c r="D505" s="219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19"/>
      <c r="D506" s="219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19"/>
      <c r="D507" s="219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19"/>
      <c r="D508" s="219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19"/>
      <c r="D509" s="219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19"/>
      <c r="D510" s="219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19"/>
      <c r="D511" s="219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19"/>
      <c r="D512" s="219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19"/>
      <c r="D513" s="219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19"/>
      <c r="D514" s="219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19"/>
      <c r="D515" s="219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19"/>
      <c r="D516" s="219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19"/>
      <c r="D517" s="219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19"/>
      <c r="D518" s="219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19"/>
      <c r="D519" s="219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19"/>
      <c r="D520" s="219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19"/>
      <c r="D521" s="219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19"/>
      <c r="D522" s="219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19"/>
      <c r="D523" s="219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19"/>
      <c r="D524" s="219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19"/>
      <c r="D525" s="219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19"/>
      <c r="D526" s="219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19"/>
      <c r="D527" s="219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19"/>
      <c r="D528" s="219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19"/>
      <c r="D529" s="219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19"/>
      <c r="D530" s="219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19"/>
      <c r="D531" s="219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19"/>
      <c r="D532" s="219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19"/>
      <c r="D533" s="219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19"/>
      <c r="D534" s="219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19"/>
      <c r="D535" s="219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19"/>
      <c r="D536" s="219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19"/>
      <c r="D537" s="219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19"/>
      <c r="D538" s="219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19"/>
      <c r="D539" s="219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19"/>
      <c r="D540" s="219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19"/>
      <c r="D541" s="219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19"/>
      <c r="D542" s="219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19"/>
      <c r="D543" s="219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19"/>
      <c r="D544" s="219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19"/>
      <c r="D545" s="219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19"/>
      <c r="D546" s="219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19"/>
      <c r="D547" s="219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19"/>
      <c r="D548" s="219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19"/>
      <c r="D549" s="219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19"/>
      <c r="D550" s="219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19"/>
      <c r="D551" s="219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19"/>
      <c r="D552" s="219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19"/>
      <c r="D553" s="219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19"/>
      <c r="D554" s="219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19"/>
      <c r="D555" s="219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19"/>
      <c r="D556" s="219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19"/>
      <c r="D557" s="219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19"/>
      <c r="D558" s="219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19"/>
      <c r="D559" s="219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19"/>
      <c r="D560" s="219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19"/>
      <c r="D561" s="219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19"/>
      <c r="D562" s="219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19"/>
      <c r="D563" s="219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19"/>
      <c r="D564" s="219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19"/>
      <c r="D565" s="219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19"/>
      <c r="D566" s="219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19"/>
      <c r="D567" s="219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19"/>
      <c r="D568" s="219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19"/>
      <c r="D569" s="219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19"/>
      <c r="D570" s="219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19"/>
      <c r="D571" s="219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19"/>
      <c r="D572" s="219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19"/>
      <c r="D573" s="219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19"/>
      <c r="D574" s="219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19"/>
      <c r="D575" s="219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19"/>
      <c r="D576" s="219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19"/>
      <c r="D577" s="219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19"/>
      <c r="D578" s="219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19"/>
      <c r="D579" s="219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19"/>
      <c r="D580" s="219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19"/>
      <c r="D581" s="219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19"/>
      <c r="D582" s="219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19"/>
      <c r="D583" s="219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19"/>
      <c r="D584" s="219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19"/>
      <c r="D585" s="219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19"/>
      <c r="D586" s="219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19"/>
      <c r="D587" s="219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19"/>
      <c r="D588" s="219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19"/>
      <c r="D589" s="219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19"/>
      <c r="D590" s="219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19"/>
      <c r="D591" s="219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19"/>
      <c r="D592" s="219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19"/>
      <c r="D593" s="219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19"/>
      <c r="D594" s="219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19"/>
      <c r="D595" s="219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19"/>
      <c r="D596" s="219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19"/>
      <c r="D597" s="219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19"/>
      <c r="D598" s="219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19"/>
      <c r="D599" s="219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19"/>
      <c r="D600" s="219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19"/>
      <c r="D601" s="219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19"/>
      <c r="D602" s="219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19"/>
      <c r="D603" s="219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19"/>
      <c r="D604" s="219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19"/>
      <c r="D605" s="219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19"/>
      <c r="D606" s="219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19"/>
      <c r="D607" s="219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19"/>
      <c r="D608" s="219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19"/>
      <c r="D609" s="219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19"/>
      <c r="D610" s="219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19"/>
      <c r="D611" s="219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19"/>
      <c r="D612" s="219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19"/>
      <c r="D613" s="219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19"/>
      <c r="D614" s="219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19"/>
      <c r="D615" s="219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19"/>
      <c r="D616" s="219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19"/>
      <c r="D617" s="219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19"/>
      <c r="D618" s="219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19"/>
      <c r="D619" s="219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19"/>
      <c r="D620" s="219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19"/>
      <c r="D621" s="219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19"/>
      <c r="D622" s="219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19"/>
      <c r="D623" s="219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19"/>
      <c r="D624" s="219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19"/>
      <c r="D625" s="219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19"/>
      <c r="D626" s="219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19"/>
      <c r="D627" s="219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19"/>
      <c r="D628" s="219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19"/>
      <c r="D629" s="219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19"/>
      <c r="D630" s="219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19"/>
      <c r="D631" s="219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19"/>
      <c r="D632" s="219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19"/>
      <c r="D633" s="219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19"/>
      <c r="D634" s="219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19"/>
      <c r="D635" s="219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19"/>
      <c r="D636" s="219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19"/>
      <c r="D637" s="219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19"/>
      <c r="D638" s="219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19"/>
      <c r="D639" s="219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19"/>
      <c r="D640" s="219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19"/>
      <c r="D641" s="219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19"/>
      <c r="D642" s="219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19"/>
      <c r="D643" s="219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19"/>
      <c r="D644" s="219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19"/>
      <c r="D645" s="219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19"/>
      <c r="D646" s="219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19"/>
      <c r="D647" s="219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19"/>
      <c r="D648" s="219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19"/>
      <c r="D649" s="219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19"/>
      <c r="D650" s="219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19"/>
      <c r="D651" s="219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19"/>
      <c r="D652" s="219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19"/>
      <c r="D653" s="219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19"/>
      <c r="D654" s="219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19"/>
      <c r="D655" s="219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19"/>
      <c r="D656" s="219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19"/>
      <c r="D657" s="219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19"/>
      <c r="D658" s="219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19"/>
      <c r="D659" s="219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19"/>
      <c r="D660" s="219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19"/>
      <c r="D661" s="219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19"/>
      <c r="D662" s="219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19"/>
      <c r="D663" s="219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19"/>
      <c r="D664" s="219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19"/>
      <c r="D665" s="219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19"/>
      <c r="D666" s="219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19"/>
      <c r="D667" s="219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19"/>
      <c r="D668" s="219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19"/>
      <c r="D669" s="219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19"/>
      <c r="D670" s="219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19"/>
      <c r="D671" s="219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19"/>
      <c r="D672" s="219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19"/>
      <c r="D673" s="219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19"/>
      <c r="D674" s="219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19"/>
      <c r="D675" s="219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19"/>
      <c r="D676" s="219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19"/>
      <c r="D677" s="219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19"/>
      <c r="D678" s="219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19"/>
      <c r="D679" s="219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19"/>
      <c r="D680" s="219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19"/>
      <c r="D681" s="219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19"/>
      <c r="D682" s="219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19"/>
      <c r="D683" s="219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19"/>
      <c r="D684" s="219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19"/>
      <c r="D685" s="219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19"/>
      <c r="D686" s="219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19"/>
      <c r="D687" s="219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19"/>
      <c r="D688" s="219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19"/>
      <c r="D689" s="219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19"/>
      <c r="D690" s="219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19"/>
      <c r="D691" s="219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19"/>
      <c r="D692" s="219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19"/>
      <c r="D693" s="219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19"/>
      <c r="D694" s="219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19"/>
      <c r="D695" s="219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19"/>
      <c r="D696" s="219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19"/>
      <c r="D697" s="219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19"/>
      <c r="D698" s="219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19"/>
      <c r="D699" s="219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19"/>
      <c r="D700" s="219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19"/>
      <c r="D701" s="219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19"/>
      <c r="D702" s="219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19"/>
      <c r="D703" s="219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19"/>
      <c r="D704" s="219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19"/>
      <c r="D705" s="219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19"/>
      <c r="D706" s="219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19"/>
      <c r="D707" s="219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19"/>
      <c r="D708" s="219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19"/>
      <c r="D709" s="219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19"/>
      <c r="D710" s="219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19"/>
      <c r="D711" s="219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19"/>
      <c r="D712" s="219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19"/>
      <c r="D713" s="219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19"/>
      <c r="D714" s="219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19"/>
      <c r="D715" s="219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19"/>
      <c r="D716" s="219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19"/>
      <c r="D717" s="219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19"/>
      <c r="D718" s="219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19"/>
      <c r="D719" s="219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19"/>
      <c r="D720" s="219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19"/>
      <c r="D721" s="219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19"/>
      <c r="D722" s="219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19"/>
      <c r="D723" s="219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19"/>
      <c r="D724" s="219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19"/>
      <c r="D725" s="219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19"/>
      <c r="D726" s="219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19"/>
      <c r="D727" s="219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19"/>
      <c r="D728" s="219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19"/>
      <c r="D729" s="219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19"/>
      <c r="D730" s="219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19"/>
      <c r="D731" s="219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19"/>
      <c r="D732" s="219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19"/>
      <c r="D733" s="219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19"/>
      <c r="D734" s="219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19"/>
      <c r="D735" s="219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19"/>
      <c r="D736" s="219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19"/>
      <c r="D737" s="219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19"/>
      <c r="D738" s="219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19"/>
      <c r="D739" s="219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19"/>
      <c r="D740" s="219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19"/>
      <c r="D741" s="219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19"/>
      <c r="D742" s="219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19"/>
      <c r="D743" s="219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19"/>
      <c r="D744" s="219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19"/>
      <c r="D745" s="219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19"/>
      <c r="D746" s="219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19"/>
      <c r="D747" s="219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19"/>
      <c r="D748" s="219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19"/>
      <c r="D749" s="219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19"/>
      <c r="D750" s="219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19"/>
      <c r="D751" s="219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19"/>
      <c r="D752" s="219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19"/>
      <c r="D753" s="219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19"/>
      <c r="D754" s="219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19"/>
      <c r="D755" s="219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19"/>
      <c r="D756" s="219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19"/>
      <c r="D757" s="219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19"/>
      <c r="D758" s="219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19"/>
      <c r="D759" s="219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19"/>
      <c r="D760" s="219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19"/>
      <c r="D761" s="219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19"/>
      <c r="D762" s="219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19"/>
      <c r="D763" s="219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19"/>
      <c r="D764" s="219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19"/>
      <c r="D765" s="219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19"/>
      <c r="D766" s="219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19"/>
      <c r="D767" s="219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19"/>
      <c r="D768" s="219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19"/>
      <c r="D769" s="219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19"/>
      <c r="D770" s="219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19"/>
      <c r="D771" s="219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19"/>
      <c r="D772" s="219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19"/>
      <c r="D773" s="219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19"/>
      <c r="D774" s="219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19"/>
      <c r="D775" s="219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19"/>
      <c r="D776" s="219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19"/>
      <c r="D777" s="219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19"/>
      <c r="D778" s="219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19"/>
      <c r="D779" s="219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19"/>
      <c r="D780" s="219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19"/>
      <c r="D781" s="219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19"/>
      <c r="D782" s="219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19"/>
      <c r="D783" s="219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19"/>
      <c r="D784" s="219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19"/>
      <c r="D785" s="219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19"/>
      <c r="D786" s="219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19"/>
      <c r="D787" s="219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19"/>
      <c r="D788" s="219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19"/>
      <c r="D789" s="219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19"/>
      <c r="D790" s="219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19"/>
      <c r="D791" s="219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19"/>
      <c r="D792" s="219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19"/>
      <c r="D793" s="219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19"/>
      <c r="D794" s="219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19"/>
      <c r="D795" s="219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19"/>
      <c r="D796" s="219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19"/>
      <c r="D797" s="219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19"/>
      <c r="D798" s="219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19"/>
      <c r="D799" s="219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19"/>
      <c r="D800" s="219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19"/>
      <c r="D801" s="219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19"/>
      <c r="D802" s="219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19"/>
      <c r="D803" s="219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19"/>
      <c r="D804" s="219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19"/>
      <c r="D805" s="219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19"/>
      <c r="D806" s="219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19"/>
      <c r="D807" s="219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19"/>
      <c r="D808" s="219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19"/>
      <c r="D809" s="219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19"/>
      <c r="D810" s="219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19"/>
      <c r="D811" s="219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19"/>
      <c r="D812" s="219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19"/>
      <c r="D813" s="219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19"/>
      <c r="D814" s="219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19"/>
      <c r="D815" s="219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19"/>
      <c r="D816" s="219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19"/>
      <c r="D817" s="219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19"/>
      <c r="D818" s="219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19"/>
      <c r="D819" s="219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19"/>
      <c r="D820" s="219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19"/>
      <c r="D821" s="219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19"/>
      <c r="D822" s="219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19"/>
      <c r="D823" s="219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19"/>
      <c r="D824" s="219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19"/>
      <c r="D825" s="219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19"/>
      <c r="D826" s="219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19"/>
      <c r="D827" s="219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19"/>
      <c r="D828" s="219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19"/>
      <c r="D829" s="219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19"/>
      <c r="D830" s="219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19"/>
      <c r="D831" s="219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19"/>
      <c r="D832" s="219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19"/>
      <c r="D833" s="219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19"/>
      <c r="D834" s="219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19"/>
      <c r="D835" s="219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19"/>
      <c r="D836" s="219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19"/>
      <c r="D837" s="219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19"/>
      <c r="D838" s="219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19"/>
      <c r="D839" s="219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19"/>
      <c r="D840" s="219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19"/>
      <c r="D841" s="219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19"/>
      <c r="D842" s="219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19"/>
      <c r="D843" s="219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19"/>
      <c r="D844" s="219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19"/>
      <c r="D845" s="219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19"/>
      <c r="D846" s="219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19"/>
      <c r="D847" s="219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19"/>
      <c r="D848" s="219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19"/>
      <c r="D849" s="219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19"/>
      <c r="D850" s="219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19"/>
      <c r="D851" s="219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19"/>
      <c r="D852" s="219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19"/>
      <c r="D853" s="219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19"/>
      <c r="D854" s="219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19"/>
      <c r="D855" s="219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19"/>
      <c r="D856" s="219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19"/>
      <c r="D857" s="219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19"/>
      <c r="D858" s="219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19"/>
      <c r="D859" s="219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19"/>
      <c r="D860" s="219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19"/>
      <c r="D861" s="219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19"/>
      <c r="D862" s="219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19"/>
      <c r="D863" s="219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19"/>
      <c r="D864" s="219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19"/>
      <c r="D865" s="219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19"/>
      <c r="D866" s="219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19"/>
      <c r="D867" s="219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19"/>
      <c r="D868" s="219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19"/>
      <c r="D869" s="219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19"/>
      <c r="D870" s="219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19"/>
      <c r="D871" s="219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19"/>
      <c r="D872" s="219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19"/>
      <c r="D873" s="219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19"/>
      <c r="D874" s="219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19"/>
      <c r="D875" s="219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19"/>
      <c r="D876" s="219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19"/>
      <c r="D877" s="219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19"/>
      <c r="D878" s="219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19"/>
      <c r="D879" s="219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19"/>
      <c r="D880" s="219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19"/>
      <c r="D881" s="219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19"/>
      <c r="D882" s="219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19"/>
      <c r="D883" s="219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19"/>
      <c r="D884" s="219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19"/>
      <c r="D885" s="219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19"/>
      <c r="D886" s="219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19"/>
      <c r="D887" s="219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19"/>
      <c r="D888" s="219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19"/>
      <c r="D889" s="219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19"/>
      <c r="D890" s="219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19"/>
      <c r="D891" s="219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19"/>
      <c r="D892" s="219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19"/>
      <c r="D893" s="219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19"/>
      <c r="D894" s="219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19"/>
      <c r="D895" s="219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19"/>
      <c r="D896" s="219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19"/>
      <c r="D897" s="219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19"/>
      <c r="D898" s="219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19"/>
      <c r="D899" s="219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19"/>
      <c r="D900" s="219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19"/>
      <c r="D901" s="219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19"/>
      <c r="D902" s="219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19"/>
      <c r="D903" s="219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19"/>
      <c r="D904" s="219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19"/>
      <c r="D905" s="219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19"/>
      <c r="D906" s="219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19"/>
      <c r="D907" s="219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19"/>
      <c r="D908" s="219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19"/>
      <c r="D909" s="219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19"/>
      <c r="D910" s="219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19"/>
      <c r="D911" s="219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19"/>
      <c r="D912" s="219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19"/>
      <c r="D913" s="219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19"/>
      <c r="D914" s="219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19"/>
      <c r="D915" s="219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19"/>
      <c r="D916" s="219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19"/>
      <c r="D917" s="219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19"/>
      <c r="D918" s="219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19"/>
      <c r="D919" s="219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19"/>
      <c r="D920" s="219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19"/>
      <c r="D921" s="219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19"/>
      <c r="D922" s="219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19"/>
      <c r="D923" s="219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19"/>
      <c r="D924" s="219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19"/>
      <c r="D925" s="219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19"/>
      <c r="D926" s="219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19"/>
      <c r="D927" s="219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19"/>
      <c r="D928" s="219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19"/>
      <c r="D929" s="219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19"/>
      <c r="D930" s="219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19"/>
      <c r="D931" s="219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19"/>
      <c r="D932" s="219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19"/>
      <c r="D933" s="219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19"/>
      <c r="D934" s="219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19"/>
      <c r="D935" s="219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19"/>
      <c r="D936" s="219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19"/>
      <c r="D937" s="219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19"/>
      <c r="D938" s="219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19"/>
      <c r="D939" s="219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19"/>
      <c r="D940" s="219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19"/>
      <c r="D941" s="219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19"/>
      <c r="D942" s="219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19"/>
      <c r="D943" s="219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19"/>
      <c r="D944" s="219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19"/>
      <c r="D945" s="219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19"/>
      <c r="D946" s="219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19"/>
      <c r="D947" s="219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19"/>
      <c r="D948" s="219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19"/>
      <c r="D949" s="219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19"/>
      <c r="D950" s="219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19"/>
      <c r="D951" s="219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19"/>
      <c r="D952" s="219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19"/>
      <c r="D953" s="219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19"/>
      <c r="D954" s="219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19"/>
      <c r="D955" s="219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19"/>
      <c r="D956" s="219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19"/>
      <c r="D957" s="219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19"/>
      <c r="D958" s="219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19"/>
      <c r="D959" s="219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19"/>
      <c r="D960" s="219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19"/>
      <c r="D961" s="219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19"/>
      <c r="D962" s="219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19"/>
      <c r="D963" s="219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19"/>
      <c r="D964" s="219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19"/>
      <c r="D965" s="219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19"/>
      <c r="D966" s="219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19"/>
      <c r="D967" s="219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19"/>
      <c r="D968" s="219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19"/>
      <c r="D969" s="219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19"/>
      <c r="D970" s="219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19"/>
      <c r="D971" s="219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19"/>
      <c r="D972" s="219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19"/>
      <c r="D973" s="219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19"/>
      <c r="D974" s="219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19"/>
      <c r="D975" s="219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19"/>
      <c r="D976" s="219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19"/>
      <c r="D977" s="219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19"/>
      <c r="D978" s="219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19"/>
      <c r="D979" s="219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19"/>
      <c r="D980" s="219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19"/>
      <c r="D981" s="219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19"/>
      <c r="D982" s="219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19"/>
      <c r="D983" s="219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19"/>
      <c r="D984" s="219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19"/>
      <c r="D985" s="219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19"/>
      <c r="D986" s="219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19"/>
      <c r="D987" s="219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19"/>
      <c r="D988" s="219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19"/>
      <c r="D989" s="219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19"/>
      <c r="D990" s="219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19"/>
      <c r="D991" s="219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19"/>
      <c r="D992" s="219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19"/>
      <c r="D993" s="219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19"/>
      <c r="D994" s="219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19"/>
      <c r="D995" s="219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19"/>
      <c r="D996" s="219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19"/>
      <c r="D997" s="219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19"/>
      <c r="D998" s="219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19"/>
      <c r="D999" s="219"/>
      <c r="E999" s="2"/>
      <c r="F999" s="2"/>
      <c r="G999" s="220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19"/>
      <c r="D1000" s="219"/>
      <c r="E1000" s="2"/>
      <c r="F1000" s="2"/>
      <c r="G1000" s="220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Y1000" s="7"/>
      <c r="Z1000" s="7"/>
      <c r="AA1000" s="7"/>
      <c r="AB1000" s="7"/>
    </row>
    <row r="1001">
      <c r="G1001" s="220"/>
      <c r="L1001" s="220"/>
      <c r="M1001" s="220"/>
      <c r="N1001" s="220"/>
      <c r="O1001" s="220"/>
      <c r="P1001" s="220"/>
      <c r="Q1001" s="220"/>
      <c r="R1001" s="220"/>
    </row>
  </sheetData>
  <mergeCells count="6">
    <mergeCell ref="A2:J2"/>
    <mergeCell ref="A3:J3"/>
    <mergeCell ref="K3:R3"/>
    <mergeCell ref="T21:U21"/>
    <mergeCell ref="L95:N95"/>
    <mergeCell ref="O95:P95"/>
  </mergeCells>
  <dataValidations>
    <dataValidation type="list" allowBlank="1" showErrorMessage="1" sqref="F7:F92">
      <formula1>"White board,Cartoon ,3D ,3D personalizado,3D Premium,VSL,Logo,Post,Influencer Nayara,3D Estatico ,3D Realista,Edição audio,Pov,Flow,Dia dos Pais 3D,Dia dos Pais Influencer,Mascote,locução,Influencer  JOÃO,Gerenciamento,personalização"</formula1>
    </dataValidation>
    <dataValidation type="list" allowBlank="1" showErrorMessage="1" sqref="B7:B92">
      <formula1>"Pix,Cartão,Pacote ,Pago "</formula1>
    </dataValidation>
    <dataValidation type="list" allowBlank="1" showErrorMessage="1" sqref="A7:A92">
      <formula1>"Nobre,INFLUENZI"</formula1>
    </dataValidation>
    <dataValidation type="list" allowBlank="1" showErrorMessage="1" sqref="E7:E92 E209:F1000">
      <formula1>"Vinicius,Kaua,Caio,Julia,Jhonatas,Diogo,Caio Ferreira,Pamelah,Caio Alves,Camila,Wiliam ,Gabriel ,Fernanda,Kaua Pessoni,Gabriel Batista,Gustavo Pereira"</formula1>
    </dataValidation>
    <dataValidation type="list" allowBlank="1" showErrorMessage="1" sqref="J7:J92">
      <formula1>"Mel,Flavia,Fernanda,Carla,AMANDA,Miria,Leticia"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2.63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 t="s">
        <v>35</v>
      </c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221"/>
      <c r="I4" s="5"/>
      <c r="J4" s="4"/>
      <c r="K4" s="5"/>
      <c r="L4" s="4"/>
      <c r="M4" s="4"/>
      <c r="N4" s="4"/>
      <c r="O4" s="4"/>
      <c r="P4" s="18"/>
      <c r="Q4" s="4"/>
      <c r="R4" s="4"/>
      <c r="S4" s="19"/>
      <c r="T4" s="20"/>
      <c r="U4" s="21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2"/>
      <c r="F5" s="23"/>
      <c r="G5" s="24"/>
      <c r="H5" s="222"/>
      <c r="I5" s="223"/>
      <c r="J5" s="26"/>
      <c r="K5" s="27"/>
      <c r="L5" s="26"/>
      <c r="M5" s="26"/>
      <c r="N5" s="26"/>
      <c r="O5" s="26"/>
      <c r="P5" s="26"/>
      <c r="Q5" s="26"/>
      <c r="R5" s="23"/>
      <c r="S5" s="28"/>
      <c r="T5" s="7"/>
      <c r="U5" s="7"/>
      <c r="V5" s="7"/>
      <c r="W5" s="7"/>
      <c r="X5" s="7"/>
      <c r="Y5" s="7"/>
      <c r="Z5" s="7"/>
      <c r="AA5" s="7"/>
      <c r="AB5" s="7"/>
    </row>
    <row r="6">
      <c r="A6" s="29" t="s">
        <v>2</v>
      </c>
      <c r="B6" s="29" t="s">
        <v>36</v>
      </c>
      <c r="C6" s="30" t="s">
        <v>0</v>
      </c>
      <c r="D6" s="31" t="s">
        <v>37</v>
      </c>
      <c r="E6" s="32" t="s">
        <v>1</v>
      </c>
      <c r="F6" s="29" t="s">
        <v>38</v>
      </c>
      <c r="G6" s="32" t="s">
        <v>2</v>
      </c>
      <c r="H6" s="32" t="s">
        <v>3</v>
      </c>
      <c r="I6" s="29" t="s">
        <v>4</v>
      </c>
      <c r="J6" s="29" t="s">
        <v>5</v>
      </c>
      <c r="K6" s="33" t="s">
        <v>6</v>
      </c>
      <c r="L6" s="34" t="s">
        <v>7</v>
      </c>
      <c r="M6" s="35" t="s">
        <v>8</v>
      </c>
      <c r="N6" s="36" t="s">
        <v>9</v>
      </c>
      <c r="O6" s="37" t="s">
        <v>10</v>
      </c>
      <c r="P6" s="38" t="s">
        <v>11</v>
      </c>
      <c r="Q6" s="39" t="s">
        <v>12</v>
      </c>
      <c r="R6" s="40" t="s">
        <v>13</v>
      </c>
      <c r="S6" s="34" t="s">
        <v>14</v>
      </c>
      <c r="T6" s="7"/>
      <c r="U6" s="7"/>
      <c r="V6" s="41"/>
      <c r="Y6" s="7"/>
      <c r="Z6" s="7"/>
      <c r="AA6" s="7"/>
      <c r="AB6" s="7"/>
    </row>
    <row r="7">
      <c r="A7" s="42" t="s">
        <v>39</v>
      </c>
      <c r="B7" s="42" t="s">
        <v>40</v>
      </c>
      <c r="C7" s="43"/>
      <c r="D7" s="44" t="s">
        <v>1875</v>
      </c>
      <c r="E7" s="45" t="s">
        <v>80</v>
      </c>
      <c r="F7" s="42" t="s">
        <v>49</v>
      </c>
      <c r="G7" s="224" t="s">
        <v>1876</v>
      </c>
      <c r="H7" s="225"/>
      <c r="I7" s="48" t="s">
        <v>1877</v>
      </c>
      <c r="J7" s="42" t="s">
        <v>29</v>
      </c>
      <c r="K7" s="49">
        <v>350.0</v>
      </c>
      <c r="L7" s="50"/>
      <c r="M7" s="35"/>
      <c r="N7" s="36"/>
      <c r="O7" s="51"/>
      <c r="P7" s="52"/>
      <c r="Q7" s="53"/>
      <c r="R7" s="54"/>
      <c r="S7" s="55">
        <v>50.0</v>
      </c>
      <c r="T7" s="56" t="s">
        <v>6</v>
      </c>
      <c r="U7" s="57">
        <f>SUM(K7:K92)</f>
        <v>4670</v>
      </c>
      <c r="V7" s="7"/>
      <c r="Y7" s="7"/>
      <c r="Z7" s="7"/>
      <c r="AA7" s="7"/>
      <c r="AB7" s="7"/>
    </row>
    <row r="8">
      <c r="A8" s="42" t="s">
        <v>39</v>
      </c>
      <c r="B8" s="42" t="s">
        <v>40</v>
      </c>
      <c r="C8" s="43"/>
      <c r="D8" s="76"/>
      <c r="E8" s="45" t="s">
        <v>192</v>
      </c>
      <c r="F8" s="42" t="s">
        <v>49</v>
      </c>
      <c r="G8" s="224" t="s">
        <v>1878</v>
      </c>
      <c r="H8" s="226"/>
      <c r="I8" s="227" t="s">
        <v>1879</v>
      </c>
      <c r="J8" s="42" t="s">
        <v>29</v>
      </c>
      <c r="K8" s="60">
        <v>500.0</v>
      </c>
      <c r="L8" s="50"/>
      <c r="M8" s="61"/>
      <c r="N8" s="62"/>
      <c r="O8" s="51"/>
      <c r="P8" s="52"/>
      <c r="Q8" s="53"/>
      <c r="R8" s="63"/>
      <c r="S8" s="55">
        <v>150.0</v>
      </c>
      <c r="T8" s="56" t="s">
        <v>7</v>
      </c>
      <c r="U8" s="57">
        <f>SUM(L97)</f>
        <v>1144</v>
      </c>
      <c r="V8" s="7"/>
      <c r="Y8" s="7"/>
      <c r="Z8" s="7"/>
      <c r="AA8" s="7"/>
      <c r="AB8" s="7"/>
    </row>
    <row r="9">
      <c r="A9" s="42" t="s">
        <v>39</v>
      </c>
      <c r="B9" s="42" t="s">
        <v>40</v>
      </c>
      <c r="C9" s="64"/>
      <c r="D9" s="44" t="s">
        <v>1880</v>
      </c>
      <c r="E9" s="45" t="s">
        <v>58</v>
      </c>
      <c r="F9" s="42" t="s">
        <v>49</v>
      </c>
      <c r="G9" s="224" t="s">
        <v>1881</v>
      </c>
      <c r="H9" s="226"/>
      <c r="I9" s="65" t="s">
        <v>1882</v>
      </c>
      <c r="J9" s="42" t="s">
        <v>46</v>
      </c>
      <c r="K9" s="60"/>
      <c r="L9" s="50"/>
      <c r="M9" s="61"/>
      <c r="N9" s="62">
        <v>300.0</v>
      </c>
      <c r="O9" s="51"/>
      <c r="P9" s="52"/>
      <c r="Q9" s="53"/>
      <c r="R9" s="63"/>
      <c r="S9" s="55">
        <v>100.0</v>
      </c>
      <c r="T9" s="56" t="s">
        <v>8</v>
      </c>
      <c r="U9" s="57">
        <f>SUM(M98)</f>
        <v>2370</v>
      </c>
      <c r="V9" s="7"/>
      <c r="Y9" s="7"/>
      <c r="Z9" s="7"/>
      <c r="AA9" s="7"/>
      <c r="AB9" s="7"/>
    </row>
    <row r="10" ht="16.5" customHeight="1">
      <c r="A10" s="42" t="s">
        <v>39</v>
      </c>
      <c r="B10" s="42" t="s">
        <v>40</v>
      </c>
      <c r="C10" s="66"/>
      <c r="D10" s="111"/>
      <c r="E10" s="45" t="s">
        <v>139</v>
      </c>
      <c r="F10" s="42" t="s">
        <v>49</v>
      </c>
      <c r="G10" s="224" t="s">
        <v>1883</v>
      </c>
      <c r="H10" s="225" t="s">
        <v>1884</v>
      </c>
      <c r="I10" s="48" t="s">
        <v>1100</v>
      </c>
      <c r="J10" s="42" t="s">
        <v>46</v>
      </c>
      <c r="K10" s="49">
        <v>150.0</v>
      </c>
      <c r="L10" s="68"/>
      <c r="M10" s="35"/>
      <c r="N10" s="36"/>
      <c r="O10" s="51"/>
      <c r="P10" s="69"/>
      <c r="Q10" s="70"/>
      <c r="R10" s="54"/>
      <c r="S10" s="55">
        <v>50.0</v>
      </c>
      <c r="T10" s="71" t="s">
        <v>9</v>
      </c>
      <c r="U10" s="57">
        <f>SUM(N99)</f>
        <v>2660</v>
      </c>
      <c r="V10" s="7"/>
      <c r="W10" s="7"/>
      <c r="X10" s="7"/>
      <c r="Y10" s="7"/>
      <c r="Z10" s="7"/>
      <c r="AA10" s="7"/>
      <c r="AB10" s="7"/>
    </row>
    <row r="11">
      <c r="A11" s="42" t="s">
        <v>39</v>
      </c>
      <c r="B11" s="42" t="s">
        <v>40</v>
      </c>
      <c r="C11" s="43"/>
      <c r="D11" s="76"/>
      <c r="E11" s="45" t="s">
        <v>165</v>
      </c>
      <c r="F11" s="42" t="s">
        <v>49</v>
      </c>
      <c r="G11" s="224" t="s">
        <v>1885</v>
      </c>
      <c r="H11" s="225"/>
      <c r="I11" s="227" t="s">
        <v>1886</v>
      </c>
      <c r="J11" s="42" t="s">
        <v>46</v>
      </c>
      <c r="K11" s="49"/>
      <c r="L11" s="50"/>
      <c r="M11" s="35"/>
      <c r="N11" s="36">
        <v>350.0</v>
      </c>
      <c r="O11" s="51"/>
      <c r="P11" s="52"/>
      <c r="Q11" s="53"/>
      <c r="R11" s="54"/>
      <c r="S11" s="55">
        <v>50.0</v>
      </c>
      <c r="T11" s="72" t="s">
        <v>15</v>
      </c>
      <c r="U11" s="73">
        <f>SUM(U7:U10)</f>
        <v>10844</v>
      </c>
      <c r="V11" s="7"/>
      <c r="Y11" s="7"/>
      <c r="Z11" s="7"/>
      <c r="AA11" s="7"/>
      <c r="AB11" s="7"/>
    </row>
    <row r="12">
      <c r="A12" s="42" t="s">
        <v>39</v>
      </c>
      <c r="B12" s="42" t="s">
        <v>137</v>
      </c>
      <c r="C12" s="43"/>
      <c r="D12" s="44" t="s">
        <v>138</v>
      </c>
      <c r="E12" s="45" t="s">
        <v>103</v>
      </c>
      <c r="F12" s="42" t="s">
        <v>43</v>
      </c>
      <c r="G12" s="224" t="s">
        <v>1887</v>
      </c>
      <c r="H12" s="225" t="s">
        <v>1096</v>
      </c>
      <c r="I12" s="65" t="s">
        <v>679</v>
      </c>
      <c r="J12" s="42" t="s">
        <v>29</v>
      </c>
      <c r="K12" s="49"/>
      <c r="L12" s="50" t="s">
        <v>143</v>
      </c>
      <c r="M12" s="61"/>
      <c r="N12" s="62"/>
      <c r="O12" s="51"/>
      <c r="P12" s="52"/>
      <c r="Q12" s="53"/>
      <c r="R12" s="63"/>
      <c r="S12" s="55" t="s">
        <v>138</v>
      </c>
      <c r="V12" s="7"/>
      <c r="W12" s="7"/>
      <c r="X12" s="7"/>
      <c r="Y12" s="7"/>
      <c r="Z12" s="7"/>
      <c r="AA12" s="7"/>
      <c r="AB12" s="7"/>
    </row>
    <row r="13">
      <c r="A13" s="42" t="s">
        <v>39</v>
      </c>
      <c r="B13" s="42" t="s">
        <v>40</v>
      </c>
      <c r="C13" s="43"/>
      <c r="D13" s="44"/>
      <c r="E13" s="45" t="s">
        <v>165</v>
      </c>
      <c r="F13" s="42" t="s">
        <v>49</v>
      </c>
      <c r="G13" s="224" t="s">
        <v>1888</v>
      </c>
      <c r="H13" s="226" t="s">
        <v>1889</v>
      </c>
      <c r="I13" s="48" t="s">
        <v>1890</v>
      </c>
      <c r="J13" s="42" t="s">
        <v>46</v>
      </c>
      <c r="K13" s="49"/>
      <c r="L13" s="50"/>
      <c r="M13" s="61"/>
      <c r="N13" s="62"/>
      <c r="O13" s="51"/>
      <c r="P13" s="52">
        <v>250.0</v>
      </c>
      <c r="Q13" s="53"/>
      <c r="R13" s="63"/>
      <c r="S13" s="55">
        <v>50.0</v>
      </c>
      <c r="V13" s="7"/>
      <c r="W13" s="7"/>
      <c r="X13" s="7"/>
      <c r="Y13" s="7"/>
      <c r="Z13" s="7"/>
      <c r="AA13" s="7"/>
      <c r="AB13" s="7"/>
    </row>
    <row r="14">
      <c r="A14" s="42" t="s">
        <v>39</v>
      </c>
      <c r="B14" s="42" t="s">
        <v>40</v>
      </c>
      <c r="C14" s="66"/>
      <c r="D14" s="44" t="s">
        <v>1891</v>
      </c>
      <c r="E14" s="45" t="s">
        <v>65</v>
      </c>
      <c r="F14" s="42" t="s">
        <v>49</v>
      </c>
      <c r="G14" s="224" t="s">
        <v>1892</v>
      </c>
      <c r="H14" s="226" t="s">
        <v>583</v>
      </c>
      <c r="I14" s="48" t="s">
        <v>1893</v>
      </c>
      <c r="J14" s="42" t="s">
        <v>29</v>
      </c>
      <c r="K14" s="49"/>
      <c r="L14" s="50"/>
      <c r="M14" s="35">
        <v>350.0</v>
      </c>
      <c r="N14" s="36"/>
      <c r="O14" s="51"/>
      <c r="P14" s="52"/>
      <c r="Q14" s="53"/>
      <c r="R14" s="54"/>
      <c r="S14" s="55">
        <v>50.0</v>
      </c>
      <c r="V14" s="7"/>
      <c r="W14" s="7"/>
      <c r="X14" s="7"/>
      <c r="Y14" s="7"/>
      <c r="Z14" s="7"/>
      <c r="AA14" s="7"/>
      <c r="AB14" s="7"/>
    </row>
    <row r="15">
      <c r="A15" s="42" t="s">
        <v>39</v>
      </c>
      <c r="B15" s="42" t="s">
        <v>40</v>
      </c>
      <c r="C15" s="66"/>
      <c r="D15" s="76"/>
      <c r="E15" s="45" t="s">
        <v>192</v>
      </c>
      <c r="F15" s="42" t="s">
        <v>49</v>
      </c>
      <c r="G15" s="229" t="s">
        <v>1894</v>
      </c>
      <c r="H15" s="74" t="s">
        <v>1895</v>
      </c>
      <c r="I15" s="227" t="s">
        <v>1896</v>
      </c>
      <c r="J15" s="42" t="s">
        <v>431</v>
      </c>
      <c r="K15" s="49"/>
      <c r="L15" s="50"/>
      <c r="M15" s="61"/>
      <c r="N15" s="62"/>
      <c r="O15" s="51"/>
      <c r="P15" s="52">
        <v>350.0</v>
      </c>
      <c r="Q15" s="53"/>
      <c r="R15" s="63"/>
      <c r="S15" s="55">
        <v>50.0</v>
      </c>
      <c r="T15" s="75" t="s">
        <v>10</v>
      </c>
      <c r="U15" s="44">
        <f>SUM(O100)</f>
        <v>944</v>
      </c>
      <c r="V15" s="7"/>
      <c r="W15" s="7"/>
      <c r="X15" s="7"/>
      <c r="Y15" s="7"/>
      <c r="Z15" s="7"/>
      <c r="AA15" s="7"/>
      <c r="AB15" s="7"/>
    </row>
    <row r="16">
      <c r="A16" s="42" t="s">
        <v>39</v>
      </c>
      <c r="B16" s="42" t="s">
        <v>137</v>
      </c>
      <c r="C16" s="43"/>
      <c r="D16" s="44" t="s">
        <v>138</v>
      </c>
      <c r="E16" s="45" t="s">
        <v>139</v>
      </c>
      <c r="F16" s="42" t="s">
        <v>49</v>
      </c>
      <c r="G16" s="229" t="s">
        <v>1897</v>
      </c>
      <c r="H16" s="74"/>
      <c r="I16" s="59" t="s">
        <v>575</v>
      </c>
      <c r="J16" s="42" t="s">
        <v>29</v>
      </c>
      <c r="K16" s="49"/>
      <c r="L16" s="50"/>
      <c r="M16" s="61"/>
      <c r="N16" s="62"/>
      <c r="O16" s="51"/>
      <c r="P16" s="52" t="s">
        <v>143</v>
      </c>
      <c r="Q16" s="53"/>
      <c r="R16" s="63"/>
      <c r="S16" s="55" t="s">
        <v>138</v>
      </c>
      <c r="T16" s="77" t="s">
        <v>11</v>
      </c>
      <c r="U16" s="78">
        <f>SUM(P7:P92)</f>
        <v>1244</v>
      </c>
      <c r="V16" s="7"/>
      <c r="W16" s="7"/>
      <c r="X16" s="79"/>
      <c r="Y16" s="7"/>
      <c r="Z16" s="7"/>
      <c r="AA16" s="7"/>
      <c r="AB16" s="7"/>
    </row>
    <row r="17" ht="15.75" customHeight="1">
      <c r="A17" s="42" t="s">
        <v>39</v>
      </c>
      <c r="B17" s="42" t="s">
        <v>137</v>
      </c>
      <c r="C17" s="43"/>
      <c r="D17" s="44" t="s">
        <v>138</v>
      </c>
      <c r="E17" s="45" t="s">
        <v>139</v>
      </c>
      <c r="F17" s="42" t="s">
        <v>49</v>
      </c>
      <c r="G17" s="224" t="s">
        <v>1898</v>
      </c>
      <c r="H17" s="226"/>
      <c r="I17" s="59" t="s">
        <v>575</v>
      </c>
      <c r="J17" s="42" t="s">
        <v>29</v>
      </c>
      <c r="K17" s="49"/>
      <c r="L17" s="80"/>
      <c r="M17" s="81"/>
      <c r="N17" s="82"/>
      <c r="O17" s="51"/>
      <c r="P17" s="83" t="s">
        <v>143</v>
      </c>
      <c r="Q17" s="84"/>
      <c r="R17" s="85"/>
      <c r="S17" s="55" t="s">
        <v>138</v>
      </c>
      <c r="T17" s="86" t="s">
        <v>12</v>
      </c>
      <c r="U17" s="78">
        <f>SUM(Q2:Q87)</f>
        <v>2350</v>
      </c>
      <c r="V17" s="7"/>
      <c r="W17" s="7"/>
      <c r="X17" s="7"/>
      <c r="Y17" s="7"/>
      <c r="Z17" s="7"/>
      <c r="AA17" s="7"/>
      <c r="AB17" s="7"/>
    </row>
    <row r="18" ht="17.25" customHeight="1">
      <c r="A18" s="42" t="s">
        <v>39</v>
      </c>
      <c r="B18" s="42" t="s">
        <v>96</v>
      </c>
      <c r="C18" s="43"/>
      <c r="D18" s="44" t="s">
        <v>1899</v>
      </c>
      <c r="E18" s="45"/>
      <c r="F18" s="42" t="s">
        <v>49</v>
      </c>
      <c r="G18" s="287" t="s">
        <v>1900</v>
      </c>
      <c r="H18" s="74" t="s">
        <v>814</v>
      </c>
      <c r="I18" s="227" t="s">
        <v>1248</v>
      </c>
      <c r="J18" s="42" t="s">
        <v>46</v>
      </c>
      <c r="K18" s="49">
        <v>990.0</v>
      </c>
      <c r="L18" s="80"/>
      <c r="M18" s="61"/>
      <c r="N18" s="62"/>
      <c r="O18" s="51"/>
      <c r="P18" s="83"/>
      <c r="Q18" s="84"/>
      <c r="R18" s="63"/>
      <c r="S18" s="230">
        <v>990.0</v>
      </c>
      <c r="T18" s="87" t="s">
        <v>16</v>
      </c>
      <c r="U18" s="88">
        <f>SUM(U15,U16,U17)</f>
        <v>4538</v>
      </c>
      <c r="V18" s="7"/>
      <c r="W18" s="7"/>
      <c r="X18" s="7"/>
      <c r="Y18" s="7"/>
      <c r="Z18" s="7"/>
      <c r="AA18" s="7"/>
      <c r="AB18" s="7"/>
    </row>
    <row r="19">
      <c r="A19" s="42" t="s">
        <v>39</v>
      </c>
      <c r="B19" s="42" t="s">
        <v>40</v>
      </c>
      <c r="C19" s="43"/>
      <c r="D19" s="44" t="s">
        <v>1901</v>
      </c>
      <c r="E19" s="45" t="s">
        <v>29</v>
      </c>
      <c r="F19" s="42" t="s">
        <v>49</v>
      </c>
      <c r="G19" s="224" t="s">
        <v>1902</v>
      </c>
      <c r="H19" s="226" t="s">
        <v>1903</v>
      </c>
      <c r="I19" s="48" t="s">
        <v>1904</v>
      </c>
      <c r="J19" s="42" t="s">
        <v>46</v>
      </c>
      <c r="K19" s="49">
        <v>350.0</v>
      </c>
      <c r="L19" s="50"/>
      <c r="M19" s="61"/>
      <c r="N19" s="62"/>
      <c r="O19" s="51"/>
      <c r="P19" s="52"/>
      <c r="Q19" s="53"/>
      <c r="R19" s="63"/>
      <c r="S19" s="55">
        <v>50.0</v>
      </c>
      <c r="V19" s="7"/>
      <c r="W19" s="7"/>
      <c r="X19" s="7"/>
      <c r="Y19" s="7"/>
      <c r="Z19" s="7"/>
      <c r="AA19" s="7"/>
      <c r="AB19" s="7"/>
    </row>
    <row r="20">
      <c r="A20" s="42" t="s">
        <v>39</v>
      </c>
      <c r="B20" s="42" t="s">
        <v>137</v>
      </c>
      <c r="C20" s="43"/>
      <c r="D20" s="44" t="s">
        <v>138</v>
      </c>
      <c r="E20" s="45" t="s">
        <v>29</v>
      </c>
      <c r="F20" s="42" t="s">
        <v>49</v>
      </c>
      <c r="G20" s="224" t="s">
        <v>1905</v>
      </c>
      <c r="H20" s="226"/>
      <c r="I20" s="65" t="s">
        <v>1906</v>
      </c>
      <c r="J20" s="42" t="s">
        <v>46</v>
      </c>
      <c r="K20" s="49" t="s">
        <v>279</v>
      </c>
      <c r="L20" s="50"/>
      <c r="M20" s="61"/>
      <c r="N20" s="62"/>
      <c r="O20" s="51"/>
      <c r="P20" s="52"/>
      <c r="Q20" s="53"/>
      <c r="R20" s="63"/>
      <c r="S20" s="55" t="s">
        <v>138</v>
      </c>
      <c r="T20" s="89"/>
      <c r="U20" s="90"/>
      <c r="V20" s="7"/>
      <c r="W20" s="7"/>
      <c r="X20" s="7"/>
      <c r="Y20" s="7"/>
      <c r="Z20" s="7"/>
      <c r="AA20" s="7"/>
      <c r="AB20" s="7"/>
    </row>
    <row r="21" ht="14.25" customHeight="1">
      <c r="A21" s="42" t="s">
        <v>39</v>
      </c>
      <c r="B21" s="42" t="s">
        <v>40</v>
      </c>
      <c r="C21" s="43"/>
      <c r="D21" s="76"/>
      <c r="E21" s="45" t="s">
        <v>192</v>
      </c>
      <c r="F21" s="42" t="s">
        <v>49</v>
      </c>
      <c r="G21" s="224" t="s">
        <v>1907</v>
      </c>
      <c r="H21" s="226" t="s">
        <v>1908</v>
      </c>
      <c r="I21" s="65" t="s">
        <v>1909</v>
      </c>
      <c r="J21" s="42" t="s">
        <v>29</v>
      </c>
      <c r="K21" s="49"/>
      <c r="L21" s="50">
        <v>294.0</v>
      </c>
      <c r="M21" s="61"/>
      <c r="N21" s="62"/>
      <c r="O21" s="51"/>
      <c r="P21" s="52"/>
      <c r="Q21" s="53"/>
      <c r="R21" s="63"/>
      <c r="S21" s="55">
        <v>50.0</v>
      </c>
      <c r="T21" s="91" t="s">
        <v>17</v>
      </c>
      <c r="U21" s="10"/>
      <c r="V21" s="7"/>
      <c r="W21" s="7"/>
      <c r="X21" s="7"/>
      <c r="Y21" s="7"/>
      <c r="Z21" s="7"/>
      <c r="AA21" s="7"/>
      <c r="AB21" s="7"/>
    </row>
    <row r="22">
      <c r="A22" s="42" t="s">
        <v>39</v>
      </c>
      <c r="B22" s="42" t="s">
        <v>40</v>
      </c>
      <c r="C22" s="43"/>
      <c r="D22" s="44" t="s">
        <v>1910</v>
      </c>
      <c r="E22" s="45" t="s">
        <v>103</v>
      </c>
      <c r="F22" s="42" t="s">
        <v>43</v>
      </c>
      <c r="G22" s="224" t="s">
        <v>1911</v>
      </c>
      <c r="H22" s="226" t="s">
        <v>1912</v>
      </c>
      <c r="I22" s="48" t="s">
        <v>1913</v>
      </c>
      <c r="J22" s="42" t="s">
        <v>46</v>
      </c>
      <c r="K22" s="49"/>
      <c r="L22" s="50"/>
      <c r="M22" s="61">
        <v>400.0</v>
      </c>
      <c r="N22" s="62"/>
      <c r="O22" s="51"/>
      <c r="P22" s="52"/>
      <c r="Q22" s="53"/>
      <c r="R22" s="63"/>
      <c r="S22" s="55">
        <v>100.0</v>
      </c>
      <c r="T22" s="92" t="s">
        <v>18</v>
      </c>
      <c r="U22" s="93">
        <f t="shared" ref="U22:U23" si="1">SUM(U7,U9)</f>
        <v>7040</v>
      </c>
      <c r="V22" s="7"/>
      <c r="W22" s="7"/>
      <c r="X22" s="7"/>
      <c r="Y22" s="7"/>
      <c r="Z22" s="7"/>
      <c r="AA22" s="7"/>
      <c r="AB22" s="7"/>
    </row>
    <row r="23" ht="17.25" customHeight="1">
      <c r="A23" s="42" t="s">
        <v>39</v>
      </c>
      <c r="B23" s="42" t="s">
        <v>40</v>
      </c>
      <c r="C23" s="43"/>
      <c r="D23" s="66"/>
      <c r="E23" s="45" t="s">
        <v>192</v>
      </c>
      <c r="F23" s="42" t="s">
        <v>49</v>
      </c>
      <c r="G23" s="224" t="s">
        <v>1914</v>
      </c>
      <c r="H23" s="226" t="s">
        <v>1915</v>
      </c>
      <c r="I23" s="65" t="s">
        <v>1916</v>
      </c>
      <c r="J23" s="42" t="s">
        <v>29</v>
      </c>
      <c r="K23" s="231"/>
      <c r="L23" s="50"/>
      <c r="M23" s="61"/>
      <c r="N23" s="62"/>
      <c r="O23" s="51">
        <v>350.0</v>
      </c>
      <c r="P23" s="52"/>
      <c r="Q23" s="53"/>
      <c r="R23" s="63"/>
      <c r="S23" s="55">
        <v>50.0</v>
      </c>
      <c r="T23" s="92" t="s">
        <v>19</v>
      </c>
      <c r="U23" s="93">
        <f t="shared" si="1"/>
        <v>3804</v>
      </c>
      <c r="V23" s="7"/>
      <c r="W23" s="7"/>
      <c r="X23" s="7"/>
      <c r="Y23" s="7"/>
      <c r="Z23" s="7"/>
      <c r="AA23" s="7"/>
      <c r="AB23" s="7"/>
    </row>
    <row r="24" ht="15.75" customHeight="1">
      <c r="A24" s="42" t="s">
        <v>39</v>
      </c>
      <c r="B24" s="42" t="s">
        <v>40</v>
      </c>
      <c r="C24" s="43"/>
      <c r="D24" s="94" t="s">
        <v>1917</v>
      </c>
      <c r="E24" s="45" t="s">
        <v>165</v>
      </c>
      <c r="F24" s="42" t="s">
        <v>49</v>
      </c>
      <c r="G24" s="224" t="s">
        <v>1918</v>
      </c>
      <c r="H24" s="226" t="s">
        <v>1919</v>
      </c>
      <c r="I24" s="48" t="s">
        <v>1920</v>
      </c>
      <c r="J24" s="42" t="s">
        <v>46</v>
      </c>
      <c r="K24" s="49"/>
      <c r="L24" s="68"/>
      <c r="M24" s="61">
        <v>320.0</v>
      </c>
      <c r="N24" s="62"/>
      <c r="O24" s="51"/>
      <c r="P24" s="69"/>
      <c r="Q24" s="70"/>
      <c r="R24" s="63"/>
      <c r="S24" s="55">
        <v>50.0</v>
      </c>
      <c r="T24" s="95" t="s">
        <v>20</v>
      </c>
      <c r="U24" s="96">
        <f>SUM(U15,U16)</f>
        <v>2188</v>
      </c>
      <c r="V24" s="7"/>
      <c r="W24" s="7"/>
      <c r="X24" s="7"/>
      <c r="Y24" s="7"/>
      <c r="Z24" s="7"/>
      <c r="AA24" s="7"/>
      <c r="AB24" s="7"/>
    </row>
    <row r="25">
      <c r="A25" s="42" t="s">
        <v>39</v>
      </c>
      <c r="B25" s="42" t="s">
        <v>40</v>
      </c>
      <c r="C25" s="66"/>
      <c r="D25" s="76"/>
      <c r="E25" s="45" t="s">
        <v>192</v>
      </c>
      <c r="F25" s="42" t="s">
        <v>49</v>
      </c>
      <c r="G25" s="224" t="s">
        <v>1921</v>
      </c>
      <c r="H25" s="226" t="s">
        <v>1922</v>
      </c>
      <c r="I25" s="58" t="s">
        <v>1923</v>
      </c>
      <c r="J25" s="42" t="s">
        <v>29</v>
      </c>
      <c r="K25" s="60"/>
      <c r="L25" s="50"/>
      <c r="M25" s="61"/>
      <c r="N25" s="82"/>
      <c r="O25" s="51"/>
      <c r="P25" s="52">
        <v>350.0</v>
      </c>
      <c r="Q25" s="98"/>
      <c r="R25" s="85"/>
      <c r="S25" s="55">
        <v>50.0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2" t="s">
        <v>39</v>
      </c>
      <c r="B26" s="42" t="s">
        <v>40</v>
      </c>
      <c r="C26" s="66"/>
      <c r="D26" s="76"/>
      <c r="E26" s="45" t="s">
        <v>90</v>
      </c>
      <c r="F26" s="42" t="s">
        <v>49</v>
      </c>
      <c r="G26" s="224" t="s">
        <v>1924</v>
      </c>
      <c r="H26" s="226"/>
      <c r="I26" s="58" t="s">
        <v>1925</v>
      </c>
      <c r="J26" s="42" t="s">
        <v>29</v>
      </c>
      <c r="K26" s="99"/>
      <c r="L26" s="80"/>
      <c r="M26" s="61"/>
      <c r="N26" s="62">
        <v>400.0</v>
      </c>
      <c r="O26" s="51"/>
      <c r="P26" s="83"/>
      <c r="Q26" s="84"/>
      <c r="R26" s="63"/>
      <c r="S26" s="55">
        <v>100.0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2" t="s">
        <v>39</v>
      </c>
      <c r="B27" s="42" t="s">
        <v>137</v>
      </c>
      <c r="C27" s="66"/>
      <c r="D27" s="44" t="s">
        <v>138</v>
      </c>
      <c r="E27" s="45"/>
      <c r="F27" s="42" t="s">
        <v>49</v>
      </c>
      <c r="G27" s="58" t="s">
        <v>1926</v>
      </c>
      <c r="H27" s="226"/>
      <c r="I27" s="227" t="s">
        <v>1927</v>
      </c>
      <c r="J27" s="42"/>
      <c r="K27" s="99"/>
      <c r="L27" s="50"/>
      <c r="M27" s="61"/>
      <c r="N27" s="62"/>
      <c r="O27" s="51"/>
      <c r="P27" s="52" t="s">
        <v>158</v>
      </c>
      <c r="Q27" s="53"/>
      <c r="R27" s="63"/>
      <c r="S27" s="55" t="s">
        <v>138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2" t="s">
        <v>39</v>
      </c>
      <c r="B28" s="42" t="s">
        <v>40</v>
      </c>
      <c r="C28" s="66"/>
      <c r="D28" s="67"/>
      <c r="E28" s="45" t="s">
        <v>80</v>
      </c>
      <c r="F28" s="42" t="s">
        <v>49</v>
      </c>
      <c r="G28" s="224" t="s">
        <v>1928</v>
      </c>
      <c r="H28" s="226"/>
      <c r="I28" s="227" t="s">
        <v>1929</v>
      </c>
      <c r="J28" s="42" t="s">
        <v>29</v>
      </c>
      <c r="K28" s="49"/>
      <c r="L28" s="50"/>
      <c r="M28" s="61"/>
      <c r="N28" s="62">
        <v>250.0</v>
      </c>
      <c r="O28" s="51"/>
      <c r="P28" s="52"/>
      <c r="Q28" s="53"/>
      <c r="R28" s="63"/>
      <c r="S28" s="55">
        <v>50.0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2" t="s">
        <v>39</v>
      </c>
      <c r="B29" s="42" t="s">
        <v>96</v>
      </c>
      <c r="C29" s="43"/>
      <c r="D29" s="67" t="s">
        <v>1930</v>
      </c>
      <c r="E29" s="103"/>
      <c r="F29" s="42" t="s">
        <v>1931</v>
      </c>
      <c r="G29" s="224" t="s">
        <v>1932</v>
      </c>
      <c r="H29" s="226" t="s">
        <v>1933</v>
      </c>
      <c r="I29" s="58" t="s">
        <v>1934</v>
      </c>
      <c r="J29" s="42" t="s">
        <v>46</v>
      </c>
      <c r="K29" s="49">
        <v>990.0</v>
      </c>
      <c r="L29" s="50"/>
      <c r="M29" s="61"/>
      <c r="N29" s="62"/>
      <c r="O29" s="51"/>
      <c r="P29" s="52"/>
      <c r="Q29" s="53"/>
      <c r="R29" s="63"/>
      <c r="S29" s="230">
        <v>990.0</v>
      </c>
      <c r="T29" s="87" t="s">
        <v>21</v>
      </c>
      <c r="U29" s="101">
        <f>SUM(U11,U18)</f>
        <v>15382</v>
      </c>
      <c r="V29" s="7"/>
      <c r="W29" s="7"/>
      <c r="X29" s="7"/>
      <c r="Y29" s="7"/>
      <c r="Z29" s="7"/>
      <c r="AA29" s="7"/>
      <c r="AB29" s="7"/>
    </row>
    <row r="30">
      <c r="A30" s="42" t="s">
        <v>39</v>
      </c>
      <c r="B30" s="42" t="s">
        <v>96</v>
      </c>
      <c r="C30" s="94"/>
      <c r="D30" s="67" t="s">
        <v>1930</v>
      </c>
      <c r="E30" s="45"/>
      <c r="F30" s="42" t="s">
        <v>1931</v>
      </c>
      <c r="G30" s="224" t="s">
        <v>1935</v>
      </c>
      <c r="H30" s="226" t="s">
        <v>1933</v>
      </c>
      <c r="I30" s="58" t="s">
        <v>1934</v>
      </c>
      <c r="J30" s="42" t="s">
        <v>46</v>
      </c>
      <c r="K30" s="49">
        <v>990.0</v>
      </c>
      <c r="L30" s="50"/>
      <c r="M30" s="35"/>
      <c r="N30" s="36"/>
      <c r="O30" s="51"/>
      <c r="P30" s="52"/>
      <c r="Q30" s="53"/>
      <c r="R30" s="54"/>
      <c r="S30" s="230">
        <v>990.0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2" t="s">
        <v>39</v>
      </c>
      <c r="B31" s="42" t="s">
        <v>40</v>
      </c>
      <c r="C31" s="43"/>
      <c r="D31" s="67" t="s">
        <v>1936</v>
      </c>
      <c r="E31" s="45" t="s">
        <v>80</v>
      </c>
      <c r="F31" s="42" t="s">
        <v>49</v>
      </c>
      <c r="G31" s="234" t="s">
        <v>1937</v>
      </c>
      <c r="H31" s="235" t="s">
        <v>1938</v>
      </c>
      <c r="I31" s="58" t="s">
        <v>1939</v>
      </c>
      <c r="J31" s="42" t="s">
        <v>29</v>
      </c>
      <c r="K31" s="49"/>
      <c r="L31" s="108"/>
      <c r="M31" s="61"/>
      <c r="N31" s="62"/>
      <c r="O31" s="51">
        <v>294.0</v>
      </c>
      <c r="P31" s="106"/>
      <c r="Q31" s="120"/>
      <c r="R31" s="63"/>
      <c r="S31" s="55">
        <v>50.0</v>
      </c>
      <c r="V31" s="7"/>
      <c r="W31" s="7"/>
      <c r="X31" s="7"/>
      <c r="Y31" s="7"/>
      <c r="Z31" s="7"/>
      <c r="AA31" s="7"/>
      <c r="AB31" s="7"/>
    </row>
    <row r="32">
      <c r="A32" s="42" t="s">
        <v>39</v>
      </c>
      <c r="B32" s="42" t="s">
        <v>40</v>
      </c>
      <c r="C32" s="107"/>
      <c r="D32" s="44"/>
      <c r="E32" s="45" t="s">
        <v>80</v>
      </c>
      <c r="F32" s="42" t="s">
        <v>49</v>
      </c>
      <c r="G32" s="224" t="s">
        <v>1940</v>
      </c>
      <c r="H32" s="226" t="s">
        <v>1941</v>
      </c>
      <c r="I32" s="58" t="s">
        <v>1942</v>
      </c>
      <c r="J32" s="42" t="s">
        <v>29</v>
      </c>
      <c r="K32" s="49"/>
      <c r="L32" s="108"/>
      <c r="M32" s="61"/>
      <c r="N32" s="62"/>
      <c r="O32" s="51">
        <v>300.0</v>
      </c>
      <c r="P32" s="106"/>
      <c r="Q32" s="120"/>
      <c r="R32" s="63"/>
      <c r="S32" s="55">
        <v>50.0</v>
      </c>
      <c r="V32" s="7"/>
      <c r="W32" s="7"/>
      <c r="X32" s="7"/>
      <c r="Y32" s="7"/>
      <c r="Z32" s="7"/>
      <c r="AA32" s="7"/>
      <c r="AB32" s="7"/>
    </row>
    <row r="33">
      <c r="A33" s="42" t="s">
        <v>39</v>
      </c>
      <c r="B33" s="42" t="s">
        <v>40</v>
      </c>
      <c r="C33" s="43"/>
      <c r="D33" s="109" t="s">
        <v>1943</v>
      </c>
      <c r="E33" s="45" t="s">
        <v>90</v>
      </c>
      <c r="F33" s="42" t="s">
        <v>49</v>
      </c>
      <c r="G33" s="224" t="s">
        <v>1944</v>
      </c>
      <c r="H33" s="226" t="s">
        <v>1945</v>
      </c>
      <c r="I33" s="58" t="s">
        <v>1946</v>
      </c>
      <c r="J33" s="42" t="s">
        <v>29</v>
      </c>
      <c r="K33" s="49"/>
      <c r="L33" s="80"/>
      <c r="M33" s="61">
        <v>350.0</v>
      </c>
      <c r="N33" s="82"/>
      <c r="O33" s="51"/>
      <c r="P33" s="83"/>
      <c r="Q33" s="84"/>
      <c r="R33" s="85"/>
      <c r="S33" s="45">
        <v>50.0</v>
      </c>
      <c r="V33" s="7"/>
      <c r="W33" s="7"/>
      <c r="X33" s="7"/>
      <c r="Y33" s="7"/>
      <c r="Z33" s="7"/>
      <c r="AA33" s="7"/>
      <c r="AB33" s="7"/>
    </row>
    <row r="34">
      <c r="A34" s="42" t="s">
        <v>39</v>
      </c>
      <c r="B34" s="42" t="s">
        <v>40</v>
      </c>
      <c r="C34" s="43"/>
      <c r="D34" s="109" t="s">
        <v>1947</v>
      </c>
      <c r="E34" s="45" t="s">
        <v>165</v>
      </c>
      <c r="F34" s="42" t="s">
        <v>49</v>
      </c>
      <c r="G34" s="224" t="s">
        <v>1948</v>
      </c>
      <c r="H34" s="226" t="s">
        <v>903</v>
      </c>
      <c r="I34" s="226" t="s">
        <v>1949</v>
      </c>
      <c r="J34" s="42" t="s">
        <v>46</v>
      </c>
      <c r="K34" s="49"/>
      <c r="L34" s="68"/>
      <c r="M34" s="35">
        <v>350.0</v>
      </c>
      <c r="N34" s="36"/>
      <c r="O34" s="51"/>
      <c r="P34" s="69"/>
      <c r="Q34" s="70"/>
      <c r="R34" s="54"/>
      <c r="S34" s="45">
        <v>50.0</v>
      </c>
      <c r="V34" s="7"/>
      <c r="W34" s="7"/>
      <c r="X34" s="7"/>
      <c r="Y34" s="7"/>
      <c r="Z34" s="7"/>
      <c r="AA34" s="7"/>
      <c r="AB34" s="7"/>
    </row>
    <row r="35">
      <c r="A35" s="42" t="s">
        <v>39</v>
      </c>
      <c r="B35" s="42" t="s">
        <v>40</v>
      </c>
      <c r="C35" s="66"/>
      <c r="D35" s="110"/>
      <c r="E35" s="45" t="s">
        <v>192</v>
      </c>
      <c r="F35" s="42" t="s">
        <v>49</v>
      </c>
      <c r="G35" s="228" t="s">
        <v>1950</v>
      </c>
      <c r="H35" s="226" t="s">
        <v>1951</v>
      </c>
      <c r="I35" s="226" t="s">
        <v>1952</v>
      </c>
      <c r="J35" s="42" t="s">
        <v>29</v>
      </c>
      <c r="K35" s="60"/>
      <c r="L35" s="50"/>
      <c r="M35" s="61"/>
      <c r="N35" s="62"/>
      <c r="O35" s="51"/>
      <c r="P35" s="52"/>
      <c r="Q35" s="53">
        <v>350.0</v>
      </c>
      <c r="R35" s="63"/>
      <c r="S35" s="45">
        <v>50.0</v>
      </c>
      <c r="T35" s="7"/>
      <c r="U35" s="7"/>
      <c r="V35" s="7"/>
      <c r="W35" s="7"/>
      <c r="X35" s="7"/>
      <c r="Y35" s="7"/>
      <c r="Z35" s="7"/>
      <c r="AA35" s="7"/>
      <c r="AB35" s="7"/>
    </row>
    <row r="36">
      <c r="A36" s="42" t="s">
        <v>39</v>
      </c>
      <c r="B36" s="42" t="s">
        <v>40</v>
      </c>
      <c r="C36" s="66"/>
      <c r="D36" s="67" t="s">
        <v>1953</v>
      </c>
      <c r="E36" s="45" t="s">
        <v>192</v>
      </c>
      <c r="F36" s="42" t="s">
        <v>49</v>
      </c>
      <c r="G36" s="236" t="s">
        <v>1954</v>
      </c>
      <c r="H36" s="310"/>
      <c r="I36" s="226" t="s">
        <v>1955</v>
      </c>
      <c r="J36" s="42" t="s">
        <v>29</v>
      </c>
      <c r="K36" s="60"/>
      <c r="L36" s="50"/>
      <c r="M36" s="61"/>
      <c r="N36" s="62">
        <v>410.0</v>
      </c>
      <c r="O36" s="51"/>
      <c r="P36" s="52"/>
      <c r="Q36" s="53"/>
      <c r="R36" s="63"/>
      <c r="S36" s="45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2" t="s">
        <v>39</v>
      </c>
      <c r="B37" s="42" t="s">
        <v>96</v>
      </c>
      <c r="C37" s="66"/>
      <c r="D37" s="67" t="s">
        <v>1956</v>
      </c>
      <c r="E37" s="45" t="s">
        <v>192</v>
      </c>
      <c r="F37" s="42" t="s">
        <v>49</v>
      </c>
      <c r="G37" s="237" t="s">
        <v>1957</v>
      </c>
      <c r="H37" s="238" t="s">
        <v>1958</v>
      </c>
      <c r="I37" s="58" t="s">
        <v>1959</v>
      </c>
      <c r="J37" s="42" t="s">
        <v>29</v>
      </c>
      <c r="K37" s="49"/>
      <c r="L37" s="50"/>
      <c r="M37" s="81"/>
      <c r="N37" s="82"/>
      <c r="O37" s="51"/>
      <c r="P37" s="52">
        <v>294.0</v>
      </c>
      <c r="Q37" s="53"/>
      <c r="R37" s="85"/>
      <c r="S37" s="45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2" t="s">
        <v>39</v>
      </c>
      <c r="B38" s="42" t="s">
        <v>40</v>
      </c>
      <c r="C38" s="43"/>
      <c r="D38" s="67" t="s">
        <v>1960</v>
      </c>
      <c r="E38" s="45" t="s">
        <v>90</v>
      </c>
      <c r="F38" s="42" t="s">
        <v>49</v>
      </c>
      <c r="G38" s="224" t="s">
        <v>1961</v>
      </c>
      <c r="H38" s="226" t="s">
        <v>1962</v>
      </c>
      <c r="I38" s="58" t="s">
        <v>1963</v>
      </c>
      <c r="J38" s="42" t="s">
        <v>29</v>
      </c>
      <c r="K38" s="49">
        <v>350.0</v>
      </c>
      <c r="L38" s="50"/>
      <c r="M38" s="113"/>
      <c r="N38" s="114"/>
      <c r="O38" s="51"/>
      <c r="P38" s="52"/>
      <c r="Q38" s="53"/>
      <c r="R38" s="115"/>
      <c r="S38" s="45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2" t="s">
        <v>39</v>
      </c>
      <c r="B39" s="42" t="s">
        <v>40</v>
      </c>
      <c r="C39" s="43"/>
      <c r="D39" s="111"/>
      <c r="E39" s="45" t="s">
        <v>192</v>
      </c>
      <c r="F39" s="42" t="s">
        <v>49</v>
      </c>
      <c r="G39" s="224" t="s">
        <v>1964</v>
      </c>
      <c r="H39" s="226" t="s">
        <v>1965</v>
      </c>
      <c r="I39" s="45" t="s">
        <v>1966</v>
      </c>
      <c r="J39" s="42" t="s">
        <v>29</v>
      </c>
      <c r="K39" s="99"/>
      <c r="L39" s="50"/>
      <c r="M39" s="61">
        <v>250.0</v>
      </c>
      <c r="N39" s="62"/>
      <c r="O39" s="51"/>
      <c r="P39" s="52"/>
      <c r="Q39" s="53"/>
      <c r="R39" s="63"/>
      <c r="S39" s="45">
        <v>50.0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2" t="s">
        <v>39</v>
      </c>
      <c r="B40" s="42" t="s">
        <v>40</v>
      </c>
      <c r="C40" s="43"/>
      <c r="D40" s="76"/>
      <c r="E40" s="45" t="s">
        <v>80</v>
      </c>
      <c r="F40" s="42" t="s">
        <v>49</v>
      </c>
      <c r="G40" s="343" t="s">
        <v>1967</v>
      </c>
      <c r="H40" s="226" t="s">
        <v>1968</v>
      </c>
      <c r="I40" s="58" t="s">
        <v>1969</v>
      </c>
      <c r="J40" s="42" t="s">
        <v>29</v>
      </c>
      <c r="K40" s="49"/>
      <c r="L40" s="68"/>
      <c r="M40" s="61"/>
      <c r="N40" s="62"/>
      <c r="O40" s="51"/>
      <c r="P40" s="69"/>
      <c r="Q40" s="53">
        <v>350.0</v>
      </c>
      <c r="R40" s="63"/>
      <c r="S40" s="45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2" t="s">
        <v>39</v>
      </c>
      <c r="B41" s="42" t="s">
        <v>40</v>
      </c>
      <c r="C41" s="43"/>
      <c r="D41" s="111"/>
      <c r="E41" s="45" t="s">
        <v>90</v>
      </c>
      <c r="F41" s="42" t="s">
        <v>49</v>
      </c>
      <c r="G41" s="344" t="s">
        <v>1970</v>
      </c>
      <c r="H41" s="226" t="s">
        <v>1971</v>
      </c>
      <c r="I41" s="58" t="s">
        <v>1972</v>
      </c>
      <c r="J41" s="42" t="s">
        <v>29</v>
      </c>
      <c r="K41" s="49"/>
      <c r="L41" s="50"/>
      <c r="M41" s="61"/>
      <c r="N41" s="62"/>
      <c r="O41" s="51"/>
      <c r="P41" s="52"/>
      <c r="Q41" s="53">
        <v>350.0</v>
      </c>
      <c r="R41" s="63"/>
      <c r="S41" s="45">
        <v>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2" t="s">
        <v>39</v>
      </c>
      <c r="B42" s="42" t="s">
        <v>40</v>
      </c>
      <c r="C42" s="66"/>
      <c r="D42" s="116"/>
      <c r="E42" s="45" t="s">
        <v>65</v>
      </c>
      <c r="F42" s="42" t="s">
        <v>49</v>
      </c>
      <c r="G42" s="258" t="s">
        <v>1973</v>
      </c>
      <c r="H42" s="239"/>
      <c r="I42" s="238" t="s">
        <v>1974</v>
      </c>
      <c r="J42" s="42" t="s">
        <v>29</v>
      </c>
      <c r="K42" s="118"/>
      <c r="L42" s="50"/>
      <c r="M42" s="61"/>
      <c r="N42" s="62">
        <v>350.0</v>
      </c>
      <c r="O42" s="51"/>
      <c r="P42" s="52"/>
      <c r="Q42" s="53"/>
      <c r="R42" s="63"/>
      <c r="S42" s="45">
        <v>50.0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2" t="s">
        <v>39</v>
      </c>
      <c r="B43" s="42" t="s">
        <v>40</v>
      </c>
      <c r="C43" s="66"/>
      <c r="D43" s="44" t="s">
        <v>1975</v>
      </c>
      <c r="E43" s="345" t="s">
        <v>65</v>
      </c>
      <c r="F43" s="42" t="s">
        <v>49</v>
      </c>
      <c r="G43" s="224" t="s">
        <v>1976</v>
      </c>
      <c r="H43" s="226" t="s">
        <v>1977</v>
      </c>
      <c r="I43" s="58" t="s">
        <v>1978</v>
      </c>
      <c r="J43" s="42" t="s">
        <v>431</v>
      </c>
      <c r="K43" s="49"/>
      <c r="L43" s="50"/>
      <c r="M43" s="61">
        <v>350.0</v>
      </c>
      <c r="N43" s="62"/>
      <c r="O43" s="51"/>
      <c r="P43" s="52"/>
      <c r="Q43" s="53"/>
      <c r="R43" s="63"/>
      <c r="S43" s="45">
        <v>50.0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2" t="s">
        <v>39</v>
      </c>
      <c r="B44" s="42" t="s">
        <v>40</v>
      </c>
      <c r="C44" s="43"/>
      <c r="D44" s="76"/>
      <c r="E44" s="45" t="s">
        <v>103</v>
      </c>
      <c r="F44" s="42" t="s">
        <v>43</v>
      </c>
      <c r="G44" s="224" t="s">
        <v>1979</v>
      </c>
      <c r="H44" s="226"/>
      <c r="I44" s="58" t="s">
        <v>1980</v>
      </c>
      <c r="J44" s="42" t="s">
        <v>46</v>
      </c>
      <c r="K44" s="60"/>
      <c r="L44" s="50"/>
      <c r="M44" s="61"/>
      <c r="N44" s="62">
        <v>600.0</v>
      </c>
      <c r="O44" s="51"/>
      <c r="P44" s="52"/>
      <c r="Q44" s="53"/>
      <c r="R44" s="63"/>
      <c r="S44" s="45">
        <v>200.0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2" t="s">
        <v>39</v>
      </c>
      <c r="B45" s="42" t="s">
        <v>40</v>
      </c>
      <c r="C45" s="43"/>
      <c r="D45" s="109"/>
      <c r="E45" s="103"/>
      <c r="F45" s="42" t="s">
        <v>49</v>
      </c>
      <c r="G45" s="320" t="s">
        <v>1981</v>
      </c>
      <c r="H45" s="226" t="s">
        <v>1981</v>
      </c>
      <c r="I45" s="58" t="s">
        <v>1462</v>
      </c>
      <c r="J45" s="42" t="s">
        <v>46</v>
      </c>
      <c r="K45" s="49"/>
      <c r="L45" s="50">
        <v>500.0</v>
      </c>
      <c r="M45" s="61"/>
      <c r="N45" s="62"/>
      <c r="O45" s="51"/>
      <c r="P45" s="52"/>
      <c r="Q45" s="53"/>
      <c r="R45" s="63"/>
      <c r="S45" s="256">
        <v>500.0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2" t="s">
        <v>39</v>
      </c>
      <c r="B46" s="42" t="s">
        <v>40</v>
      </c>
      <c r="C46" s="43"/>
      <c r="D46" s="111"/>
      <c r="E46" s="45" t="s">
        <v>29</v>
      </c>
      <c r="F46" s="42" t="s">
        <v>49</v>
      </c>
      <c r="G46" s="260" t="s">
        <v>1982</v>
      </c>
      <c r="H46" s="240" t="s">
        <v>1983</v>
      </c>
      <c r="I46" s="58" t="s">
        <v>1984</v>
      </c>
      <c r="J46" s="42" t="s">
        <v>46</v>
      </c>
      <c r="K46" s="49"/>
      <c r="L46" s="108"/>
      <c r="M46" s="81"/>
      <c r="N46" s="82"/>
      <c r="O46" s="51"/>
      <c r="P46" s="106"/>
      <c r="Q46" s="84">
        <v>350.0</v>
      </c>
      <c r="R46" s="85"/>
      <c r="S46" s="45">
        <v>100.0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2" t="s">
        <v>39</v>
      </c>
      <c r="B47" s="42" t="s">
        <v>40</v>
      </c>
      <c r="C47" s="66"/>
      <c r="D47" s="111"/>
      <c r="E47" s="45" t="s">
        <v>29</v>
      </c>
      <c r="F47" s="42" t="s">
        <v>49</v>
      </c>
      <c r="G47" s="224" t="s">
        <v>1985</v>
      </c>
      <c r="H47" s="240" t="s">
        <v>1983</v>
      </c>
      <c r="I47" s="58" t="s">
        <v>1984</v>
      </c>
      <c r="J47" s="42" t="s">
        <v>46</v>
      </c>
      <c r="K47" s="49"/>
      <c r="L47" s="121"/>
      <c r="M47" s="61"/>
      <c r="N47" s="62"/>
      <c r="O47" s="51"/>
      <c r="P47" s="122"/>
      <c r="Q47" s="123">
        <v>300.0</v>
      </c>
      <c r="R47" s="63"/>
      <c r="S47" s="45">
        <v>100.0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2" t="s">
        <v>39</v>
      </c>
      <c r="B48" s="42" t="s">
        <v>40</v>
      </c>
      <c r="C48" s="43"/>
      <c r="D48" s="111"/>
      <c r="E48" s="103"/>
      <c r="F48" s="42" t="s">
        <v>49</v>
      </c>
      <c r="G48" s="224" t="s">
        <v>1986</v>
      </c>
      <c r="H48" s="240" t="s">
        <v>1983</v>
      </c>
      <c r="I48" s="58" t="s">
        <v>1984</v>
      </c>
      <c r="J48" s="42" t="s">
        <v>46</v>
      </c>
      <c r="K48" s="49"/>
      <c r="L48" s="121"/>
      <c r="M48" s="35"/>
      <c r="N48" s="36"/>
      <c r="O48" s="51"/>
      <c r="P48" s="122"/>
      <c r="Q48" s="123">
        <v>300.0</v>
      </c>
      <c r="R48" s="54"/>
      <c r="S48" s="45">
        <v>100.0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2" t="s">
        <v>39</v>
      </c>
      <c r="B49" s="42" t="s">
        <v>40</v>
      </c>
      <c r="C49" s="43"/>
      <c r="D49" s="124"/>
      <c r="E49" s="45" t="s">
        <v>192</v>
      </c>
      <c r="F49" s="42" t="s">
        <v>49</v>
      </c>
      <c r="G49" s="224" t="s">
        <v>1987</v>
      </c>
      <c r="H49" s="226" t="s">
        <v>1988</v>
      </c>
      <c r="I49" s="241" t="s">
        <v>1989</v>
      </c>
      <c r="J49" s="42" t="s">
        <v>29</v>
      </c>
      <c r="K49" s="60"/>
      <c r="L49" s="121">
        <v>350.0</v>
      </c>
      <c r="M49" s="81"/>
      <c r="N49" s="82"/>
      <c r="O49" s="51"/>
      <c r="P49" s="122"/>
      <c r="Q49" s="123"/>
      <c r="R49" s="85"/>
      <c r="S49" s="45">
        <v>50.0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2" t="s">
        <v>39</v>
      </c>
      <c r="B50" s="42" t="s">
        <v>137</v>
      </c>
      <c r="C50" s="43"/>
      <c r="D50" s="312" t="s">
        <v>138</v>
      </c>
      <c r="E50" s="103"/>
      <c r="F50" s="42" t="s">
        <v>49</v>
      </c>
      <c r="G50" s="224" t="s">
        <v>1990</v>
      </c>
      <c r="H50" s="226" t="s">
        <v>972</v>
      </c>
      <c r="I50" s="58" t="s">
        <v>973</v>
      </c>
      <c r="J50" s="42" t="s">
        <v>46</v>
      </c>
      <c r="K50" s="60"/>
      <c r="L50" s="126"/>
      <c r="M50" s="61" t="s">
        <v>143</v>
      </c>
      <c r="N50" s="82"/>
      <c r="O50" s="51"/>
      <c r="P50" s="127"/>
      <c r="Q50" s="128"/>
      <c r="R50" s="85"/>
      <c r="S50" s="45" t="s">
        <v>138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2" t="s">
        <v>39</v>
      </c>
      <c r="B51" s="42" t="s">
        <v>40</v>
      </c>
      <c r="C51" s="43"/>
      <c r="D51" s="66"/>
      <c r="E51" s="45" t="s">
        <v>165</v>
      </c>
      <c r="F51" s="42" t="s">
        <v>49</v>
      </c>
      <c r="G51" s="224" t="s">
        <v>1991</v>
      </c>
      <c r="H51" s="226" t="s">
        <v>1992</v>
      </c>
      <c r="I51" s="58" t="s">
        <v>1993</v>
      </c>
      <c r="J51" s="42" t="s">
        <v>46</v>
      </c>
      <c r="K51" s="49"/>
      <c r="L51" s="121"/>
      <c r="M51" s="61"/>
      <c r="N51" s="62"/>
      <c r="O51" s="51"/>
      <c r="P51" s="122"/>
      <c r="Q51" s="123">
        <v>350.0</v>
      </c>
      <c r="R51" s="63"/>
      <c r="S51" s="45">
        <v>300.0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2"/>
      <c r="B52" s="42"/>
      <c r="C52" s="43"/>
      <c r="D52" s="43"/>
      <c r="E52" s="103"/>
      <c r="F52" s="42"/>
      <c r="G52" s="47"/>
      <c r="H52" s="225"/>
      <c r="I52" s="58"/>
      <c r="J52" s="105"/>
      <c r="K52" s="118"/>
      <c r="L52" s="121"/>
      <c r="M52" s="81"/>
      <c r="N52" s="82"/>
      <c r="O52" s="51"/>
      <c r="P52" s="122"/>
      <c r="Q52" s="123"/>
      <c r="R52" s="85"/>
      <c r="S52" s="45"/>
      <c r="T52" s="7"/>
      <c r="U52" s="7"/>
      <c r="V52" s="7"/>
      <c r="W52" s="7"/>
      <c r="X52" s="7"/>
      <c r="Y52" s="7"/>
      <c r="Z52" s="7"/>
      <c r="AA52" s="7"/>
      <c r="AB52" s="7"/>
    </row>
    <row r="53">
      <c r="A53" s="42"/>
      <c r="B53" s="42"/>
      <c r="C53" s="43"/>
      <c r="D53" s="43"/>
      <c r="E53" s="129"/>
      <c r="F53" s="42"/>
      <c r="G53" s="58"/>
      <c r="H53" s="226"/>
      <c r="I53" s="58"/>
      <c r="J53" s="105"/>
      <c r="K53" s="49"/>
      <c r="L53" s="121"/>
      <c r="M53" s="61"/>
      <c r="N53" s="62"/>
      <c r="O53" s="51"/>
      <c r="P53" s="122"/>
      <c r="Q53" s="123"/>
      <c r="R53" s="63"/>
      <c r="S53" s="55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2"/>
      <c r="B54" s="42"/>
      <c r="C54" s="43"/>
      <c r="D54" s="43"/>
      <c r="E54" s="22"/>
      <c r="F54" s="42"/>
      <c r="G54" s="130"/>
      <c r="H54" s="242"/>
      <c r="I54" s="58"/>
      <c r="J54" s="105"/>
      <c r="K54" s="49"/>
      <c r="L54" s="121"/>
      <c r="M54" s="61"/>
      <c r="N54" s="62"/>
      <c r="O54" s="51"/>
      <c r="P54" s="122"/>
      <c r="Q54" s="123"/>
      <c r="R54" s="63"/>
      <c r="S54" s="45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2"/>
      <c r="B55" s="42"/>
      <c r="C55" s="43"/>
      <c r="D55" s="43"/>
      <c r="E55" s="22"/>
      <c r="F55" s="42"/>
      <c r="G55" s="58"/>
      <c r="H55" s="226"/>
      <c r="I55" s="58"/>
      <c r="J55" s="105"/>
      <c r="K55" s="131"/>
      <c r="L55" s="121"/>
      <c r="M55" s="113"/>
      <c r="N55" s="114"/>
      <c r="O55" s="51"/>
      <c r="P55" s="122"/>
      <c r="Q55" s="123"/>
      <c r="R55" s="115"/>
      <c r="S55" s="45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2"/>
      <c r="B56" s="42"/>
      <c r="C56" s="43"/>
      <c r="D56" s="43"/>
      <c r="E56" s="22"/>
      <c r="F56" s="42"/>
      <c r="G56" s="58"/>
      <c r="H56" s="226"/>
      <c r="I56" s="58"/>
      <c r="J56" s="105"/>
      <c r="K56" s="132"/>
      <c r="L56" s="121"/>
      <c r="M56" s="113"/>
      <c r="N56" s="114"/>
      <c r="O56" s="51"/>
      <c r="P56" s="122"/>
      <c r="Q56" s="123"/>
      <c r="R56" s="115"/>
      <c r="S56" s="45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2"/>
      <c r="B57" s="42"/>
      <c r="C57" s="43"/>
      <c r="D57" s="43"/>
      <c r="E57" s="22"/>
      <c r="F57" s="42"/>
      <c r="G57" s="58"/>
      <c r="H57" s="226"/>
      <c r="I57" s="58"/>
      <c r="J57" s="105"/>
      <c r="K57" s="131"/>
      <c r="L57" s="133"/>
      <c r="M57" s="61"/>
      <c r="N57" s="62"/>
      <c r="O57" s="51"/>
      <c r="P57" s="134"/>
      <c r="Q57" s="135"/>
      <c r="R57" s="63"/>
      <c r="S57" s="45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2"/>
      <c r="B58" s="42"/>
      <c r="C58" s="43"/>
      <c r="D58" s="94"/>
      <c r="E58" s="22"/>
      <c r="F58" s="42"/>
      <c r="G58" s="58"/>
      <c r="H58" s="226"/>
      <c r="I58" s="58"/>
      <c r="J58" s="105"/>
      <c r="K58" s="131"/>
      <c r="L58" s="121"/>
      <c r="M58" s="81"/>
      <c r="N58" s="82"/>
      <c r="O58" s="51"/>
      <c r="P58" s="122"/>
      <c r="Q58" s="123"/>
      <c r="R58" s="85"/>
      <c r="S58" s="45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2"/>
      <c r="B59" s="42"/>
      <c r="C59" s="66"/>
      <c r="D59" s="43"/>
      <c r="E59" s="22"/>
      <c r="F59" s="42"/>
      <c r="G59" s="58"/>
      <c r="H59" s="226"/>
      <c r="I59" s="58"/>
      <c r="J59" s="105"/>
      <c r="K59" s="131"/>
      <c r="L59" s="121"/>
      <c r="M59" s="81"/>
      <c r="N59" s="82"/>
      <c r="O59" s="51"/>
      <c r="P59" s="122"/>
      <c r="Q59" s="123"/>
      <c r="R59" s="85"/>
      <c r="S59" s="45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2"/>
      <c r="B60" s="42"/>
      <c r="C60" s="43"/>
      <c r="D60" s="43"/>
      <c r="E60" s="22"/>
      <c r="F60" s="42"/>
      <c r="G60" s="58"/>
      <c r="H60" s="226"/>
      <c r="I60" s="58"/>
      <c r="J60" s="105"/>
      <c r="K60" s="131"/>
      <c r="L60" s="121"/>
      <c r="M60" s="81"/>
      <c r="N60" s="82"/>
      <c r="O60" s="51"/>
      <c r="P60" s="122"/>
      <c r="Q60" s="123"/>
      <c r="R60" s="85"/>
      <c r="S60" s="45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2"/>
      <c r="B61" s="42"/>
      <c r="C61" s="43"/>
      <c r="D61" s="43"/>
      <c r="E61" s="22"/>
      <c r="F61" s="42"/>
      <c r="G61" s="58"/>
      <c r="H61" s="226"/>
      <c r="I61" s="58"/>
      <c r="J61" s="105"/>
      <c r="K61" s="131"/>
      <c r="L61" s="121"/>
      <c r="M61" s="81"/>
      <c r="N61" s="82"/>
      <c r="O61" s="51"/>
      <c r="P61" s="122"/>
      <c r="Q61" s="123"/>
      <c r="R61" s="85"/>
      <c r="S61" s="45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2"/>
      <c r="B62" s="42"/>
      <c r="C62" s="43"/>
      <c r="D62" s="43"/>
      <c r="E62" s="22"/>
      <c r="F62" s="42"/>
      <c r="G62" s="58"/>
      <c r="H62" s="226"/>
      <c r="I62" s="58"/>
      <c r="J62" s="105"/>
      <c r="K62" s="131"/>
      <c r="L62" s="126"/>
      <c r="M62" s="61"/>
      <c r="N62" s="62"/>
      <c r="O62" s="51"/>
      <c r="P62" s="127"/>
      <c r="Q62" s="128"/>
      <c r="R62" s="63"/>
      <c r="S62" s="45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2"/>
      <c r="B63" s="42"/>
      <c r="C63" s="43"/>
      <c r="D63" s="43"/>
      <c r="E63" s="22"/>
      <c r="F63" s="42"/>
      <c r="G63" s="58"/>
      <c r="H63" s="226"/>
      <c r="I63" s="58"/>
      <c r="J63" s="105"/>
      <c r="K63" s="131"/>
      <c r="L63" s="126"/>
      <c r="M63" s="81"/>
      <c r="N63" s="82"/>
      <c r="O63" s="51"/>
      <c r="P63" s="127"/>
      <c r="Q63" s="128"/>
      <c r="R63" s="85"/>
      <c r="S63" s="136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2"/>
      <c r="B64" s="42"/>
      <c r="C64" s="43"/>
      <c r="D64" s="43"/>
      <c r="E64" s="22"/>
      <c r="F64" s="42"/>
      <c r="G64" s="58"/>
      <c r="H64" s="226"/>
      <c r="I64" s="58"/>
      <c r="J64" s="105"/>
      <c r="K64" s="132"/>
      <c r="L64" s="121"/>
      <c r="M64" s="61"/>
      <c r="N64" s="62"/>
      <c r="O64" s="51"/>
      <c r="P64" s="122"/>
      <c r="Q64" s="123"/>
      <c r="R64" s="63"/>
      <c r="S64" s="45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2"/>
      <c r="B65" s="42"/>
      <c r="C65" s="43"/>
      <c r="D65" s="43"/>
      <c r="E65" s="22"/>
      <c r="F65" s="42"/>
      <c r="G65" s="58"/>
      <c r="H65" s="226"/>
      <c r="I65" s="58"/>
      <c r="J65" s="105"/>
      <c r="K65" s="132"/>
      <c r="L65" s="126"/>
      <c r="M65" s="81"/>
      <c r="N65" s="82"/>
      <c r="O65" s="51"/>
      <c r="P65" s="127"/>
      <c r="Q65" s="128"/>
      <c r="R65" s="85"/>
      <c r="S65" s="45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2"/>
      <c r="B66" s="42"/>
      <c r="C66" s="43"/>
      <c r="D66" s="43"/>
      <c r="E66" s="22"/>
      <c r="F66" s="42"/>
      <c r="G66" s="58"/>
      <c r="H66" s="226"/>
      <c r="I66" s="58"/>
      <c r="J66" s="105"/>
      <c r="K66" s="131"/>
      <c r="L66" s="126"/>
      <c r="M66" s="81"/>
      <c r="N66" s="82"/>
      <c r="O66" s="51"/>
      <c r="P66" s="127"/>
      <c r="Q66" s="128"/>
      <c r="R66" s="85"/>
      <c r="S66" s="45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2"/>
      <c r="B67" s="42"/>
      <c r="C67" s="43"/>
      <c r="D67" s="43"/>
      <c r="E67" s="137"/>
      <c r="F67" s="42"/>
      <c r="G67" s="58"/>
      <c r="H67" s="226"/>
      <c r="I67" s="58"/>
      <c r="J67" s="105"/>
      <c r="K67" s="138"/>
      <c r="L67" s="121"/>
      <c r="M67" s="61"/>
      <c r="N67" s="62"/>
      <c r="O67" s="51"/>
      <c r="P67" s="122"/>
      <c r="Q67" s="123"/>
      <c r="R67" s="63"/>
      <c r="S67" s="45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2"/>
      <c r="B68" s="42"/>
      <c r="C68" s="43"/>
      <c r="D68" s="43"/>
      <c r="E68" s="137"/>
      <c r="F68" s="42"/>
      <c r="G68" s="58"/>
      <c r="H68" s="226"/>
      <c r="I68" s="58"/>
      <c r="J68" s="105"/>
      <c r="K68" s="139"/>
      <c r="L68" s="126"/>
      <c r="M68" s="81"/>
      <c r="N68" s="82"/>
      <c r="O68" s="51"/>
      <c r="P68" s="127"/>
      <c r="Q68" s="128"/>
      <c r="R68" s="85"/>
      <c r="S68" s="45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2"/>
      <c r="B69" s="42"/>
      <c r="C69" s="43"/>
      <c r="D69" s="43"/>
      <c r="E69" s="137"/>
      <c r="F69" s="42"/>
      <c r="G69" s="58"/>
      <c r="H69" s="226"/>
      <c r="I69" s="58"/>
      <c r="J69" s="105"/>
      <c r="K69" s="131"/>
      <c r="L69" s="140"/>
      <c r="M69" s="81"/>
      <c r="N69" s="82"/>
      <c r="O69" s="51"/>
      <c r="P69" s="141"/>
      <c r="Q69" s="142"/>
      <c r="R69" s="85"/>
      <c r="S69" s="55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2"/>
      <c r="B70" s="42"/>
      <c r="C70" s="43"/>
      <c r="D70" s="43"/>
      <c r="E70" s="137"/>
      <c r="F70" s="42"/>
      <c r="G70" s="58"/>
      <c r="H70" s="226"/>
      <c r="I70" s="58"/>
      <c r="J70" s="105"/>
      <c r="K70" s="138"/>
      <c r="L70" s="126"/>
      <c r="M70" s="81"/>
      <c r="N70" s="82"/>
      <c r="O70" s="51"/>
      <c r="P70" s="127"/>
      <c r="Q70" s="128"/>
      <c r="R70" s="85"/>
      <c r="S70" s="45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2"/>
      <c r="B71" s="42"/>
      <c r="C71" s="143"/>
      <c r="D71" s="96"/>
      <c r="E71" s="137"/>
      <c r="F71" s="42"/>
      <c r="G71" s="58"/>
      <c r="H71" s="226"/>
      <c r="I71" s="58"/>
      <c r="J71" s="105"/>
      <c r="K71" s="144"/>
      <c r="L71" s="145"/>
      <c r="M71" s="81"/>
      <c r="N71" s="82"/>
      <c r="O71" s="51"/>
      <c r="P71" s="146"/>
      <c r="Q71" s="147"/>
      <c r="R71" s="85"/>
      <c r="S71" s="45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2"/>
      <c r="B72" s="42"/>
      <c r="C72" s="143"/>
      <c r="D72" s="43"/>
      <c r="E72" s="137"/>
      <c r="F72" s="42"/>
      <c r="G72" s="58"/>
      <c r="H72" s="226"/>
      <c r="I72" s="58"/>
      <c r="J72" s="105"/>
      <c r="K72" s="148"/>
      <c r="L72" s="145"/>
      <c r="M72" s="113"/>
      <c r="N72" s="114"/>
      <c r="O72" s="51"/>
      <c r="P72" s="146"/>
      <c r="Q72" s="147"/>
      <c r="R72" s="115"/>
      <c r="S72" s="136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2"/>
      <c r="B73" s="42"/>
      <c r="C73" s="143"/>
      <c r="D73" s="76"/>
      <c r="E73" s="137"/>
      <c r="F73" s="42"/>
      <c r="G73" s="58"/>
      <c r="H73" s="226"/>
      <c r="I73" s="226"/>
      <c r="J73" s="105"/>
      <c r="K73" s="144"/>
      <c r="L73" s="149"/>
      <c r="M73" s="81"/>
      <c r="N73" s="82"/>
      <c r="O73" s="51"/>
      <c r="P73" s="150"/>
      <c r="Q73" s="151"/>
      <c r="R73" s="85"/>
      <c r="S73" s="136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2"/>
      <c r="B74" s="42"/>
      <c r="C74" s="143"/>
      <c r="D74" s="43"/>
      <c r="E74" s="137"/>
      <c r="F74" s="42"/>
      <c r="G74" s="58"/>
      <c r="H74" s="226"/>
      <c r="I74" s="226"/>
      <c r="J74" s="105"/>
      <c r="K74" s="144"/>
      <c r="L74" s="145"/>
      <c r="M74" s="81"/>
      <c r="N74" s="82"/>
      <c r="O74" s="51"/>
      <c r="P74" s="146"/>
      <c r="Q74" s="147"/>
      <c r="R74" s="85"/>
      <c r="S74" s="136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2"/>
      <c r="B75" s="42"/>
      <c r="C75" s="143"/>
      <c r="D75" s="43"/>
      <c r="E75" s="137"/>
      <c r="F75" s="42"/>
      <c r="G75" s="58"/>
      <c r="H75" s="226"/>
      <c r="I75" s="226"/>
      <c r="J75" s="105"/>
      <c r="K75" s="148"/>
      <c r="L75" s="145"/>
      <c r="M75" s="81"/>
      <c r="N75" s="82"/>
      <c r="O75" s="51"/>
      <c r="P75" s="146"/>
      <c r="Q75" s="147"/>
      <c r="R75" s="85"/>
      <c r="S75" s="136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2"/>
      <c r="B76" s="42"/>
      <c r="C76" s="143"/>
      <c r="D76" s="43"/>
      <c r="E76" s="22"/>
      <c r="F76" s="42"/>
      <c r="G76" s="58"/>
      <c r="H76" s="226"/>
      <c r="I76" s="226"/>
      <c r="J76" s="105"/>
      <c r="K76" s="148"/>
      <c r="L76" s="145"/>
      <c r="M76" s="81"/>
      <c r="N76" s="82"/>
      <c r="O76" s="51"/>
      <c r="P76" s="146"/>
      <c r="Q76" s="147"/>
      <c r="R76" s="85"/>
      <c r="S76" s="152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2"/>
      <c r="B77" s="42"/>
      <c r="C77" s="143"/>
      <c r="D77" s="43"/>
      <c r="E77" s="22"/>
      <c r="F77" s="42"/>
      <c r="G77" s="58"/>
      <c r="H77" s="226"/>
      <c r="I77" s="226"/>
      <c r="J77" s="105"/>
      <c r="K77" s="148"/>
      <c r="L77" s="145"/>
      <c r="M77" s="81"/>
      <c r="N77" s="82"/>
      <c r="O77" s="51"/>
      <c r="P77" s="146"/>
      <c r="Q77" s="147"/>
      <c r="R77" s="85"/>
      <c r="S77" s="136"/>
      <c r="T77" s="7"/>
      <c r="U77" s="7"/>
      <c r="V77" s="7"/>
      <c r="W77" s="7"/>
      <c r="X77" s="7"/>
      <c r="Y77" s="7"/>
      <c r="Z77" s="7"/>
      <c r="AA77" s="7"/>
      <c r="AB77" s="7"/>
    </row>
    <row r="78">
      <c r="A78" s="105"/>
      <c r="B78" s="42"/>
      <c r="C78" s="143"/>
      <c r="D78" s="43"/>
      <c r="E78" s="22"/>
      <c r="F78" s="42"/>
      <c r="G78" s="153"/>
      <c r="H78" s="243"/>
      <c r="I78" s="243"/>
      <c r="J78" s="105"/>
      <c r="K78" s="144"/>
      <c r="L78" s="145"/>
      <c r="M78" s="81"/>
      <c r="N78" s="82"/>
      <c r="O78" s="51"/>
      <c r="P78" s="146"/>
      <c r="Q78" s="147"/>
      <c r="R78" s="85"/>
      <c r="S78" s="154"/>
      <c r="T78" s="7"/>
      <c r="U78" s="7"/>
      <c r="V78" s="7"/>
      <c r="W78" s="7"/>
      <c r="X78" s="7"/>
      <c r="Y78" s="7"/>
      <c r="Z78" s="7"/>
      <c r="AA78" s="7"/>
      <c r="AB78" s="7"/>
    </row>
    <row r="79">
      <c r="A79" s="105"/>
      <c r="B79" s="42"/>
      <c r="C79" s="143"/>
      <c r="D79" s="43"/>
      <c r="E79" s="22"/>
      <c r="F79" s="42"/>
      <c r="G79" s="153"/>
      <c r="H79" s="243"/>
      <c r="I79" s="243"/>
      <c r="J79" s="105"/>
      <c r="K79" s="144"/>
      <c r="L79" s="145"/>
      <c r="M79" s="81"/>
      <c r="N79" s="82"/>
      <c r="O79" s="51"/>
      <c r="P79" s="146"/>
      <c r="Q79" s="147"/>
      <c r="R79" s="85"/>
      <c r="S79" s="155"/>
      <c r="T79" s="7"/>
      <c r="U79" s="7"/>
      <c r="V79" s="7"/>
      <c r="W79" s="7"/>
      <c r="X79" s="7"/>
      <c r="Y79" s="7"/>
      <c r="Z79" s="7"/>
      <c r="AA79" s="7"/>
      <c r="AB79" s="7"/>
    </row>
    <row r="80">
      <c r="A80" s="105"/>
      <c r="B80" s="42"/>
      <c r="C80" s="143"/>
      <c r="D80" s="43"/>
      <c r="E80" s="22"/>
      <c r="F80" s="42"/>
      <c r="G80" s="153"/>
      <c r="H80" s="243"/>
      <c r="I80" s="243"/>
      <c r="J80" s="105"/>
      <c r="K80" s="144"/>
      <c r="L80" s="145"/>
      <c r="M80" s="81"/>
      <c r="N80" s="82"/>
      <c r="O80" s="51"/>
      <c r="P80" s="146"/>
      <c r="Q80" s="147"/>
      <c r="R80" s="85"/>
      <c r="S80" s="155"/>
      <c r="T80" s="7"/>
      <c r="U80" s="7"/>
      <c r="V80" s="7"/>
      <c r="W80" s="7"/>
      <c r="X80" s="7"/>
      <c r="Y80" s="7"/>
      <c r="Z80" s="7"/>
      <c r="AA80" s="7"/>
      <c r="AB80" s="7"/>
    </row>
    <row r="81">
      <c r="A81" s="105"/>
      <c r="B81" s="42"/>
      <c r="C81" s="143"/>
      <c r="D81" s="43"/>
      <c r="E81" s="22"/>
      <c r="F81" s="42"/>
      <c r="G81" s="153"/>
      <c r="H81" s="243"/>
      <c r="I81" s="243"/>
      <c r="J81" s="105"/>
      <c r="K81" s="156"/>
      <c r="L81" s="157"/>
      <c r="M81" s="158"/>
      <c r="N81" s="159"/>
      <c r="O81" s="51"/>
      <c r="P81" s="160"/>
      <c r="Q81" s="161"/>
      <c r="R81" s="162"/>
      <c r="S81" s="155"/>
      <c r="T81" s="7"/>
      <c r="U81" s="7"/>
      <c r="V81" s="7"/>
      <c r="W81" s="7"/>
      <c r="X81" s="7"/>
      <c r="Y81" s="7"/>
      <c r="Z81" s="7"/>
      <c r="AA81" s="7"/>
      <c r="AB81" s="7"/>
    </row>
    <row r="82">
      <c r="A82" s="105"/>
      <c r="B82" s="42"/>
      <c r="C82" s="143"/>
      <c r="D82" s="43"/>
      <c r="E82" s="22"/>
      <c r="F82" s="42"/>
      <c r="G82" s="153"/>
      <c r="H82" s="243"/>
      <c r="I82" s="243"/>
      <c r="J82" s="105"/>
      <c r="K82" s="156"/>
      <c r="L82" s="157"/>
      <c r="M82" s="158"/>
      <c r="N82" s="159"/>
      <c r="O82" s="51"/>
      <c r="P82" s="160"/>
      <c r="Q82" s="161"/>
      <c r="R82" s="162"/>
      <c r="S82" s="155"/>
      <c r="T82" s="7"/>
      <c r="U82" s="7"/>
      <c r="V82" s="7"/>
      <c r="W82" s="7"/>
      <c r="X82" s="7"/>
      <c r="Y82" s="7"/>
      <c r="Z82" s="7"/>
      <c r="AA82" s="7"/>
      <c r="AB82" s="7"/>
    </row>
    <row r="83">
      <c r="A83" s="105"/>
      <c r="B83" s="42"/>
      <c r="C83" s="143"/>
      <c r="D83" s="43"/>
      <c r="E83" s="22"/>
      <c r="F83" s="42"/>
      <c r="G83" s="153"/>
      <c r="H83" s="243"/>
      <c r="I83" s="243"/>
      <c r="J83" s="105"/>
      <c r="K83" s="156"/>
      <c r="L83" s="157"/>
      <c r="M83" s="158"/>
      <c r="N83" s="159"/>
      <c r="O83" s="51"/>
      <c r="P83" s="160"/>
      <c r="Q83" s="161"/>
      <c r="R83" s="162"/>
      <c r="S83" s="155"/>
      <c r="T83" s="7"/>
      <c r="U83" s="7"/>
      <c r="V83" s="7"/>
      <c r="W83" s="7"/>
      <c r="X83" s="7"/>
      <c r="Y83" s="7"/>
      <c r="Z83" s="7"/>
      <c r="AA83" s="7"/>
      <c r="AB83" s="7"/>
    </row>
    <row r="84">
      <c r="A84" s="105"/>
      <c r="B84" s="42"/>
      <c r="C84" s="143"/>
      <c r="D84" s="43"/>
      <c r="E84" s="22"/>
      <c r="F84" s="42"/>
      <c r="G84" s="153"/>
      <c r="H84" s="243"/>
      <c r="I84" s="243"/>
      <c r="J84" s="105"/>
      <c r="K84" s="163"/>
      <c r="L84" s="164"/>
      <c r="M84" s="165"/>
      <c r="N84" s="166"/>
      <c r="O84" s="51"/>
      <c r="P84" s="167"/>
      <c r="Q84" s="168"/>
      <c r="R84" s="169"/>
      <c r="S84" s="155"/>
      <c r="T84" s="7"/>
      <c r="U84" s="7"/>
      <c r="V84" s="7"/>
      <c r="W84" s="7"/>
      <c r="X84" s="7"/>
      <c r="Y84" s="7"/>
      <c r="Z84" s="7"/>
      <c r="AA84" s="7"/>
      <c r="AB84" s="7"/>
    </row>
    <row r="85">
      <c r="A85" s="105"/>
      <c r="B85" s="42"/>
      <c r="C85" s="143"/>
      <c r="D85" s="43"/>
      <c r="E85" s="137"/>
      <c r="F85" s="42"/>
      <c r="G85" s="153"/>
      <c r="H85" s="243"/>
      <c r="I85" s="243"/>
      <c r="J85" s="105"/>
      <c r="K85" s="156"/>
      <c r="L85" s="157"/>
      <c r="M85" s="170"/>
      <c r="N85" s="171"/>
      <c r="O85" s="51"/>
      <c r="P85" s="160"/>
      <c r="Q85" s="161"/>
      <c r="R85" s="172"/>
      <c r="S85" s="155"/>
      <c r="T85" s="7"/>
      <c r="U85" s="7"/>
      <c r="V85" s="7"/>
      <c r="W85" s="7"/>
      <c r="X85" s="7"/>
      <c r="Y85" s="7"/>
      <c r="Z85" s="7"/>
      <c r="AA85" s="7"/>
      <c r="AB85" s="7"/>
    </row>
    <row r="86">
      <c r="A86" s="105"/>
      <c r="B86" s="42"/>
      <c r="C86" s="143"/>
      <c r="D86" s="43"/>
      <c r="E86" s="137"/>
      <c r="F86" s="42"/>
      <c r="G86" s="153"/>
      <c r="H86" s="243"/>
      <c r="I86" s="243"/>
      <c r="J86" s="105"/>
      <c r="K86" s="156"/>
      <c r="L86" s="157"/>
      <c r="M86" s="170"/>
      <c r="N86" s="171"/>
      <c r="O86" s="51"/>
      <c r="P86" s="160"/>
      <c r="Q86" s="161"/>
      <c r="R86" s="172"/>
      <c r="S86" s="155"/>
      <c r="T86" s="7"/>
      <c r="U86" s="7"/>
      <c r="V86" s="7"/>
      <c r="W86" s="7"/>
      <c r="X86" s="7"/>
      <c r="Y86" s="7"/>
      <c r="Z86" s="7"/>
      <c r="AA86" s="7"/>
      <c r="AB86" s="7"/>
    </row>
    <row r="87">
      <c r="A87" s="105"/>
      <c r="B87" s="42"/>
      <c r="C87" s="143"/>
      <c r="D87" s="43"/>
      <c r="E87" s="137"/>
      <c r="F87" s="42"/>
      <c r="G87" s="153"/>
      <c r="H87" s="243"/>
      <c r="I87" s="243"/>
      <c r="J87" s="105"/>
      <c r="K87" s="156"/>
      <c r="L87" s="157"/>
      <c r="M87" s="170"/>
      <c r="N87" s="171"/>
      <c r="O87" s="51"/>
      <c r="P87" s="160"/>
      <c r="Q87" s="161"/>
      <c r="R87" s="172"/>
      <c r="S87" s="155"/>
      <c r="T87" s="7"/>
      <c r="U87" s="7"/>
      <c r="V87" s="7"/>
      <c r="W87" s="7"/>
      <c r="X87" s="7"/>
      <c r="Y87" s="7"/>
      <c r="Z87" s="7"/>
      <c r="AA87" s="7"/>
      <c r="AB87" s="7"/>
    </row>
    <row r="88">
      <c r="A88" s="105"/>
      <c r="B88" s="42"/>
      <c r="C88" s="143"/>
      <c r="D88" s="43"/>
      <c r="E88" s="137"/>
      <c r="F88" s="42"/>
      <c r="G88" s="153"/>
      <c r="H88" s="243"/>
      <c r="I88" s="243"/>
      <c r="J88" s="105"/>
      <c r="K88" s="156"/>
      <c r="L88" s="157"/>
      <c r="M88" s="170"/>
      <c r="N88" s="171"/>
      <c r="O88" s="51"/>
      <c r="P88" s="160"/>
      <c r="Q88" s="161"/>
      <c r="R88" s="172"/>
      <c r="S88" s="155"/>
      <c r="T88" s="7"/>
      <c r="U88" s="7"/>
      <c r="V88" s="7"/>
      <c r="W88" s="7"/>
      <c r="X88" s="7"/>
      <c r="Y88" s="7"/>
      <c r="Z88" s="7"/>
      <c r="AA88" s="7"/>
      <c r="AB88" s="7"/>
    </row>
    <row r="89">
      <c r="A89" s="105"/>
      <c r="B89" s="42"/>
      <c r="C89" s="143"/>
      <c r="D89" s="43"/>
      <c r="E89" s="137"/>
      <c r="F89" s="42"/>
      <c r="G89" s="153"/>
      <c r="H89" s="243"/>
      <c r="I89" s="243"/>
      <c r="J89" s="105"/>
      <c r="K89" s="156"/>
      <c r="L89" s="157"/>
      <c r="M89" s="170"/>
      <c r="N89" s="171"/>
      <c r="O89" s="51"/>
      <c r="P89" s="160"/>
      <c r="Q89" s="161"/>
      <c r="R89" s="172"/>
      <c r="S89" s="155"/>
      <c r="T89" s="7"/>
      <c r="U89" s="7"/>
      <c r="V89" s="7"/>
      <c r="W89" s="7"/>
      <c r="X89" s="7"/>
      <c r="Y89" s="7"/>
      <c r="Z89" s="7"/>
      <c r="AA89" s="7"/>
      <c r="AB89" s="7"/>
    </row>
    <row r="90">
      <c r="A90" s="105"/>
      <c r="B90" s="42"/>
      <c r="C90" s="143"/>
      <c r="D90" s="43"/>
      <c r="E90" s="137"/>
      <c r="F90" s="42"/>
      <c r="G90" s="153"/>
      <c r="H90" s="243"/>
      <c r="I90" s="243"/>
      <c r="J90" s="105"/>
      <c r="K90" s="156"/>
      <c r="L90" s="157"/>
      <c r="M90" s="170"/>
      <c r="N90" s="171"/>
      <c r="O90" s="51"/>
      <c r="P90" s="160"/>
      <c r="Q90" s="161"/>
      <c r="R90" s="172"/>
      <c r="S90" s="155"/>
      <c r="T90" s="7"/>
      <c r="U90" s="7"/>
      <c r="V90" s="7"/>
      <c r="W90" s="7"/>
      <c r="X90" s="7"/>
      <c r="Y90" s="7"/>
      <c r="Z90" s="7"/>
      <c r="AA90" s="7"/>
      <c r="AB90" s="7"/>
    </row>
    <row r="91">
      <c r="A91" s="105"/>
      <c r="B91" s="42"/>
      <c r="C91" s="143"/>
      <c r="D91" s="43"/>
      <c r="E91" s="137"/>
      <c r="F91" s="42"/>
      <c r="G91" s="153"/>
      <c r="H91" s="243"/>
      <c r="I91" s="243"/>
      <c r="J91" s="105"/>
      <c r="K91" s="156"/>
      <c r="L91" s="157"/>
      <c r="M91" s="170"/>
      <c r="N91" s="171"/>
      <c r="O91" s="51"/>
      <c r="P91" s="160"/>
      <c r="Q91" s="161"/>
      <c r="R91" s="172"/>
      <c r="S91" s="155"/>
      <c r="T91" s="7"/>
      <c r="U91" s="7"/>
      <c r="V91" s="7"/>
      <c r="W91" s="7"/>
      <c r="X91" s="7"/>
      <c r="Y91" s="7"/>
      <c r="Z91" s="7"/>
      <c r="AA91" s="7"/>
      <c r="AB91" s="7"/>
    </row>
    <row r="92">
      <c r="A92" s="105"/>
      <c r="B92" s="42"/>
      <c r="C92" s="143"/>
      <c r="D92" s="43"/>
      <c r="E92" s="137"/>
      <c r="F92" s="42"/>
      <c r="G92" s="153"/>
      <c r="H92" s="243"/>
      <c r="I92" s="243"/>
      <c r="J92" s="105"/>
      <c r="K92" s="156"/>
      <c r="L92" s="157"/>
      <c r="M92" s="170"/>
      <c r="N92" s="173"/>
      <c r="O92" s="51"/>
      <c r="P92" s="160"/>
      <c r="Q92" s="161"/>
      <c r="R92" s="172"/>
      <c r="S92" s="155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74"/>
      <c r="E93" s="175"/>
      <c r="F93" s="4"/>
      <c r="G93" s="176"/>
      <c r="H93" s="244"/>
      <c r="I93" s="245"/>
      <c r="J93" s="4"/>
      <c r="K93" s="179"/>
      <c r="L93" s="179"/>
      <c r="M93" s="179"/>
      <c r="N93" s="179"/>
      <c r="O93" s="180"/>
      <c r="P93" s="180"/>
      <c r="Q93" s="180"/>
      <c r="R93" s="181"/>
      <c r="S93" s="182">
        <f>SUM(S7:S92)</f>
        <v>6020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83"/>
      <c r="E94" s="184"/>
      <c r="F94" s="2"/>
      <c r="G94" s="185"/>
      <c r="H94" s="246"/>
      <c r="I94" s="247"/>
      <c r="J94" s="2"/>
      <c r="K94" s="33" t="s">
        <v>6</v>
      </c>
      <c r="L94" s="188"/>
      <c r="M94" s="188"/>
      <c r="N94" s="188"/>
      <c r="O94" s="189"/>
      <c r="P94" s="189"/>
      <c r="Q94" s="189"/>
      <c r="R94" s="190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191"/>
      <c r="D95" s="16"/>
      <c r="E95" s="192"/>
      <c r="F95" s="193"/>
      <c r="G95" s="176"/>
      <c r="H95" s="5"/>
      <c r="I95" s="5"/>
      <c r="J95" s="2"/>
      <c r="K95" s="96">
        <f>SUM(K7:K92)</f>
        <v>4670</v>
      </c>
      <c r="L95" s="194" t="s">
        <v>22</v>
      </c>
      <c r="O95" s="195" t="s">
        <v>23</v>
      </c>
      <c r="Q95" s="196"/>
      <c r="R95" s="197" t="s">
        <v>24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176"/>
      <c r="H96" s="5"/>
      <c r="I96" s="5"/>
      <c r="J96" s="2"/>
      <c r="K96" s="96">
        <f>SUM(K95*2%)</f>
        <v>93.4</v>
      </c>
      <c r="L96" s="34" t="s">
        <v>7</v>
      </c>
      <c r="M96" s="198"/>
      <c r="N96" s="198"/>
      <c r="O96" s="199"/>
      <c r="P96" s="200"/>
      <c r="Q96" s="196"/>
      <c r="R96" s="201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2"/>
      <c r="L97" s="203">
        <f>SUM(L6:L91)</f>
        <v>1144</v>
      </c>
      <c r="M97" s="35" t="s">
        <v>8</v>
      </c>
      <c r="N97" s="198"/>
      <c r="O97" s="199"/>
      <c r="P97" s="199"/>
      <c r="Q97" s="199"/>
      <c r="R97" s="201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04" t="s">
        <v>25</v>
      </c>
      <c r="H98" s="205">
        <f>SUM(K95,L97,M98,N99)</f>
        <v>10844</v>
      </c>
      <c r="I98" s="5"/>
      <c r="J98" s="2"/>
      <c r="K98" s="7"/>
      <c r="L98" s="76">
        <f>SUM(L97*1%)</f>
        <v>11.44</v>
      </c>
      <c r="M98" s="16">
        <f>SUM(M6:M91)</f>
        <v>2370</v>
      </c>
      <c r="N98" s="36" t="s">
        <v>9</v>
      </c>
      <c r="O98" s="199"/>
      <c r="P98" s="199"/>
      <c r="Q98" s="199"/>
      <c r="R98" s="181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06"/>
      <c r="G99" s="207" t="s">
        <v>26</v>
      </c>
      <c r="H99" s="205">
        <f>SUM(O100,P103,Q104)</f>
        <v>4538</v>
      </c>
      <c r="I99" s="5"/>
      <c r="J99" s="2"/>
      <c r="K99" s="7"/>
      <c r="L99" s="17"/>
      <c r="M99" s="76">
        <f>SUM(M98*2%)</f>
        <v>47.4</v>
      </c>
      <c r="N99" s="16">
        <f>SUM(N6:N92)</f>
        <v>2660</v>
      </c>
      <c r="O99" s="37" t="s">
        <v>10</v>
      </c>
      <c r="P99" s="199"/>
      <c r="Q99" s="199"/>
      <c r="R99" s="208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06"/>
      <c r="G100" s="209" t="s">
        <v>27</v>
      </c>
      <c r="H100" s="205">
        <f>SUM(R105)</f>
        <v>0</v>
      </c>
      <c r="I100" s="5"/>
      <c r="J100" s="2"/>
      <c r="K100" s="7"/>
      <c r="L100" s="2"/>
      <c r="M100" s="2"/>
      <c r="N100" s="76">
        <f>SUM(N99*2%)</f>
        <v>53.2</v>
      </c>
      <c r="O100" s="16">
        <f>SUM(O6:O93)</f>
        <v>944</v>
      </c>
      <c r="P100" s="199"/>
      <c r="Q100" s="199"/>
      <c r="R100" s="208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4"/>
      <c r="H101" s="5"/>
      <c r="I101" s="5"/>
      <c r="J101" s="2"/>
      <c r="K101" s="7"/>
      <c r="L101" s="2"/>
      <c r="M101" s="2"/>
      <c r="N101" s="2"/>
      <c r="O101" s="76">
        <f>SUM(O100*1%)</f>
        <v>9.44</v>
      </c>
      <c r="P101" s="199"/>
      <c r="Q101" s="199"/>
      <c r="R101" s="208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210" t="s">
        <v>28</v>
      </c>
      <c r="H102" s="248">
        <f>SUM(N9,K10,N11,P13,K18,K19,M22,M24,K29,K30,M34,N44,L45,Q46,Q47,Q48,Q51)</f>
        <v>7840</v>
      </c>
      <c r="I102" s="263">
        <v>0.0</v>
      </c>
      <c r="J102" s="2"/>
      <c r="K102" s="7"/>
      <c r="L102" s="2"/>
      <c r="M102" s="2"/>
      <c r="N102" s="2"/>
      <c r="O102" s="2"/>
      <c r="P102" s="38" t="s">
        <v>11</v>
      </c>
      <c r="Q102" s="199"/>
      <c r="R102" s="208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12" t="s">
        <v>29</v>
      </c>
      <c r="H103" s="248">
        <f>SUM(K7,K8,M14,L21,O23,P25,N26,N28,O31,O32,M33,Q35,N36,P37,K38,M39,Q40,Q41,N42,L49)</f>
        <v>6842</v>
      </c>
      <c r="I103" s="251">
        <f>SUM(Q35)</f>
        <v>350</v>
      </c>
      <c r="J103" s="2"/>
      <c r="K103" s="7"/>
      <c r="L103" s="2"/>
      <c r="M103" s="2"/>
      <c r="N103" s="2"/>
      <c r="O103" s="2"/>
      <c r="P103" s="16">
        <f>SUM(P6:P91)</f>
        <v>1244</v>
      </c>
      <c r="Q103" s="39" t="s">
        <v>12</v>
      </c>
      <c r="R103" s="208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14" t="s">
        <v>431</v>
      </c>
      <c r="H104" s="253">
        <f>SUM(P15,M43)</f>
        <v>700</v>
      </c>
      <c r="I104" s="263">
        <v>0.0</v>
      </c>
      <c r="J104" s="2"/>
      <c r="K104" s="7"/>
      <c r="L104" s="2"/>
      <c r="M104" s="2"/>
      <c r="N104" s="2"/>
      <c r="O104" s="2"/>
      <c r="P104" s="76">
        <f>SUM(P103*1%)</f>
        <v>12.44</v>
      </c>
      <c r="Q104" s="16">
        <f>SUM(Q6:Q91)</f>
        <v>2350</v>
      </c>
      <c r="R104" s="215" t="s">
        <v>13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338" t="s">
        <v>747</v>
      </c>
      <c r="H105" s="346">
        <v>0.0</v>
      </c>
      <c r="I105" s="263">
        <v>0.0</v>
      </c>
      <c r="J105" s="2"/>
      <c r="K105" s="7"/>
      <c r="L105" s="2"/>
      <c r="M105" s="2"/>
      <c r="N105" s="2"/>
      <c r="O105" s="2"/>
      <c r="P105" s="2"/>
      <c r="Q105" s="76">
        <f>SUM(Q104*2%)</f>
        <v>47</v>
      </c>
      <c r="R105" s="96">
        <f>SUM(R7:R93)</f>
        <v>0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340" t="s">
        <v>1874</v>
      </c>
      <c r="H106" s="346">
        <v>0.0</v>
      </c>
      <c r="I106" s="263">
        <v>0.0</v>
      </c>
      <c r="J106" s="2"/>
      <c r="K106" s="7"/>
      <c r="L106" s="2"/>
      <c r="M106" s="2"/>
      <c r="N106" s="2"/>
      <c r="O106" s="2"/>
      <c r="P106" s="2"/>
      <c r="Q106" s="2"/>
      <c r="R106" s="96">
        <f>SUM(R105*2%)</f>
        <v>0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317"/>
      <c r="H107" s="7"/>
      <c r="I107" s="5"/>
      <c r="J107" s="2"/>
      <c r="K107" s="7"/>
      <c r="L107" s="2"/>
      <c r="M107" s="2"/>
      <c r="N107" s="2"/>
      <c r="O107" s="2"/>
      <c r="P107" s="2"/>
      <c r="Q107" s="2"/>
      <c r="R107" s="16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318"/>
      <c r="H108" s="7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216" t="s">
        <v>31</v>
      </c>
      <c r="H110" s="217">
        <f>SUM(Q35)</f>
        <v>350</v>
      </c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216" t="s">
        <v>32</v>
      </c>
      <c r="H111" s="249">
        <f>SUM(S35)</f>
        <v>50</v>
      </c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218" t="s">
        <v>33</v>
      </c>
      <c r="H112" s="263">
        <v>0.0</v>
      </c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19"/>
      <c r="D226" s="219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19"/>
      <c r="D227" s="219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19"/>
      <c r="D228" s="219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19"/>
      <c r="D229" s="219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19"/>
      <c r="D230" s="219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19"/>
      <c r="D231" s="219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19"/>
      <c r="D232" s="219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19"/>
      <c r="D233" s="219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19"/>
      <c r="D234" s="219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19"/>
      <c r="D235" s="219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19"/>
      <c r="D236" s="219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19"/>
      <c r="D237" s="219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19"/>
      <c r="D238" s="219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19"/>
      <c r="D239" s="219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19"/>
      <c r="D240" s="219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19"/>
      <c r="D241" s="219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19"/>
      <c r="D242" s="219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19"/>
      <c r="D243" s="219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19"/>
      <c r="D244" s="219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19"/>
      <c r="D245" s="219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19"/>
      <c r="D246" s="219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19"/>
      <c r="D247" s="219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19"/>
      <c r="D248" s="219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19"/>
      <c r="D249" s="219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19"/>
      <c r="D250" s="219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19"/>
      <c r="D251" s="219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19"/>
      <c r="D252" s="219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19"/>
      <c r="D253" s="219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19"/>
      <c r="D254" s="219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19"/>
      <c r="D255" s="219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19"/>
      <c r="D256" s="219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19"/>
      <c r="D257" s="219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19"/>
      <c r="D258" s="219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19"/>
      <c r="D259" s="219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19"/>
      <c r="D260" s="219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19"/>
      <c r="D261" s="219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19"/>
      <c r="D262" s="219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19"/>
      <c r="D263" s="219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19"/>
      <c r="D264" s="219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19"/>
      <c r="D265" s="219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19"/>
      <c r="D266" s="219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19"/>
      <c r="D267" s="219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19"/>
      <c r="D268" s="219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19"/>
      <c r="D269" s="219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19"/>
      <c r="D270" s="219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19"/>
      <c r="D271" s="219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19"/>
      <c r="D272" s="219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19"/>
      <c r="D273" s="219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19"/>
      <c r="D274" s="219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19"/>
      <c r="D275" s="219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19"/>
      <c r="D276" s="219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19"/>
      <c r="D277" s="219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19"/>
      <c r="D278" s="219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19"/>
      <c r="D279" s="219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19"/>
      <c r="D280" s="219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19"/>
      <c r="D281" s="219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19"/>
      <c r="D282" s="219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19"/>
      <c r="D283" s="219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19"/>
      <c r="D284" s="219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19"/>
      <c r="D285" s="219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19"/>
      <c r="D286" s="219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19"/>
      <c r="D287" s="219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19"/>
      <c r="D288" s="219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19"/>
      <c r="D289" s="219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19"/>
      <c r="D290" s="219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19"/>
      <c r="D291" s="219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19"/>
      <c r="D292" s="219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19"/>
      <c r="D293" s="219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19"/>
      <c r="D294" s="219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19"/>
      <c r="D295" s="219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19"/>
      <c r="D296" s="219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19"/>
      <c r="D297" s="219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19"/>
      <c r="D298" s="219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19"/>
      <c r="D299" s="219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19"/>
      <c r="D300" s="219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19"/>
      <c r="D301" s="219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19"/>
      <c r="D302" s="219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19"/>
      <c r="D303" s="219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19"/>
      <c r="D304" s="219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19"/>
      <c r="D305" s="219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19"/>
      <c r="D306" s="219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19"/>
      <c r="D307" s="219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19"/>
      <c r="D308" s="219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19"/>
      <c r="D309" s="219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19"/>
      <c r="D310" s="219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19"/>
      <c r="D311" s="219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19"/>
      <c r="D312" s="219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19"/>
      <c r="D313" s="219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19"/>
      <c r="D314" s="219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19"/>
      <c r="D315" s="219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19"/>
      <c r="D316" s="219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19"/>
      <c r="D317" s="219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19"/>
      <c r="D318" s="219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19"/>
      <c r="D319" s="219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19"/>
      <c r="D320" s="219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19"/>
      <c r="D321" s="219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19"/>
      <c r="D322" s="219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19"/>
      <c r="D323" s="219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19"/>
      <c r="D324" s="219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19"/>
      <c r="D325" s="219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19"/>
      <c r="D326" s="219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19"/>
      <c r="D327" s="219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19"/>
      <c r="D328" s="219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19"/>
      <c r="D329" s="219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19"/>
      <c r="D330" s="219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19"/>
      <c r="D331" s="219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19"/>
      <c r="D332" s="219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19"/>
      <c r="D333" s="219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19"/>
      <c r="D334" s="219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19"/>
      <c r="D335" s="219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19"/>
      <c r="D336" s="219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19"/>
      <c r="D337" s="219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19"/>
      <c r="D338" s="219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19"/>
      <c r="D339" s="219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19"/>
      <c r="D340" s="219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19"/>
      <c r="D341" s="219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19"/>
      <c r="D342" s="219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19"/>
      <c r="D343" s="219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19"/>
      <c r="D344" s="219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19"/>
      <c r="D345" s="219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19"/>
      <c r="D346" s="219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19"/>
      <c r="D347" s="219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19"/>
      <c r="D348" s="219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19"/>
      <c r="D349" s="219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19"/>
      <c r="D350" s="219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19"/>
      <c r="D351" s="219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19"/>
      <c r="D352" s="219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19"/>
      <c r="D353" s="219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19"/>
      <c r="D354" s="219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19"/>
      <c r="D355" s="219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19"/>
      <c r="D356" s="219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19"/>
      <c r="D357" s="219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19"/>
      <c r="D358" s="219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19"/>
      <c r="D359" s="219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19"/>
      <c r="D360" s="219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19"/>
      <c r="D361" s="219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19"/>
      <c r="D362" s="219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19"/>
      <c r="D363" s="219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19"/>
      <c r="D364" s="219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19"/>
      <c r="D365" s="219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19"/>
      <c r="D366" s="219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19"/>
      <c r="D367" s="219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19"/>
      <c r="D368" s="219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19"/>
      <c r="D369" s="219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19"/>
      <c r="D370" s="219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19"/>
      <c r="D371" s="219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19"/>
      <c r="D372" s="219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19"/>
      <c r="D373" s="219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19"/>
      <c r="D374" s="219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19"/>
      <c r="D375" s="219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19"/>
      <c r="D376" s="219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19"/>
      <c r="D377" s="219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19"/>
      <c r="D378" s="219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19"/>
      <c r="D379" s="219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19"/>
      <c r="D380" s="219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19"/>
      <c r="D381" s="219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19"/>
      <c r="D382" s="219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19"/>
      <c r="D383" s="219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19"/>
      <c r="D384" s="219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19"/>
      <c r="D385" s="219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19"/>
      <c r="D386" s="219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19"/>
      <c r="D387" s="219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19"/>
      <c r="D388" s="219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19"/>
      <c r="D389" s="219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19"/>
      <c r="D390" s="219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19"/>
      <c r="D391" s="219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19"/>
      <c r="D392" s="219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19"/>
      <c r="D393" s="219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19"/>
      <c r="D394" s="219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19"/>
      <c r="D395" s="219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19"/>
      <c r="D396" s="219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19"/>
      <c r="D397" s="219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19"/>
      <c r="D398" s="219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19"/>
      <c r="D399" s="219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19"/>
      <c r="D400" s="219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19"/>
      <c r="D401" s="219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19"/>
      <c r="D402" s="219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19"/>
      <c r="D403" s="219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19"/>
      <c r="D404" s="219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19"/>
      <c r="D405" s="219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19"/>
      <c r="D406" s="219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19"/>
      <c r="D407" s="219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19"/>
      <c r="D408" s="219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19"/>
      <c r="D409" s="219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19"/>
      <c r="D410" s="219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19"/>
      <c r="D411" s="219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19"/>
      <c r="D412" s="219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19"/>
      <c r="D413" s="219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19"/>
      <c r="D414" s="219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19"/>
      <c r="D415" s="219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19"/>
      <c r="D416" s="219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19"/>
      <c r="D417" s="219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19"/>
      <c r="D418" s="219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19"/>
      <c r="D419" s="219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19"/>
      <c r="D420" s="219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19"/>
      <c r="D421" s="219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19"/>
      <c r="D422" s="219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19"/>
      <c r="D423" s="219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19"/>
      <c r="D424" s="219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19"/>
      <c r="D425" s="219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19"/>
      <c r="D426" s="219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19"/>
      <c r="D427" s="219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19"/>
      <c r="D428" s="219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19"/>
      <c r="D429" s="219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19"/>
      <c r="D430" s="219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19"/>
      <c r="D431" s="219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19"/>
      <c r="D432" s="219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19"/>
      <c r="D433" s="219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19"/>
      <c r="D434" s="219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19"/>
      <c r="D435" s="219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19"/>
      <c r="D436" s="219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19"/>
      <c r="D437" s="219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19"/>
      <c r="D438" s="219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19"/>
      <c r="D439" s="219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19"/>
      <c r="D440" s="219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19"/>
      <c r="D441" s="219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19"/>
      <c r="D442" s="219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19"/>
      <c r="D443" s="219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19"/>
      <c r="D444" s="219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19"/>
      <c r="D445" s="219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19"/>
      <c r="D446" s="219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19"/>
      <c r="D447" s="219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19"/>
      <c r="D448" s="219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19"/>
      <c r="D449" s="219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19"/>
      <c r="D450" s="219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19"/>
      <c r="D451" s="219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19"/>
      <c r="D452" s="219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19"/>
      <c r="D453" s="219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19"/>
      <c r="D454" s="219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19"/>
      <c r="D455" s="219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19"/>
      <c r="D456" s="219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19"/>
      <c r="D457" s="219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19"/>
      <c r="D458" s="219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19"/>
      <c r="D459" s="219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19"/>
      <c r="D460" s="219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19"/>
      <c r="D461" s="219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19"/>
      <c r="D462" s="219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19"/>
      <c r="D463" s="219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19"/>
      <c r="D464" s="219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19"/>
      <c r="D465" s="219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19"/>
      <c r="D466" s="219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19"/>
      <c r="D467" s="219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19"/>
      <c r="D468" s="219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19"/>
      <c r="D469" s="219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19"/>
      <c r="D470" s="219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19"/>
      <c r="D471" s="219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19"/>
      <c r="D472" s="219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19"/>
      <c r="D473" s="219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19"/>
      <c r="D474" s="219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19"/>
      <c r="D475" s="219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19"/>
      <c r="D476" s="219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19"/>
      <c r="D477" s="219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19"/>
      <c r="D478" s="219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19"/>
      <c r="D479" s="219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19"/>
      <c r="D480" s="219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19"/>
      <c r="D481" s="219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19"/>
      <c r="D482" s="219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19"/>
      <c r="D483" s="219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19"/>
      <c r="D484" s="219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19"/>
      <c r="D485" s="219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19"/>
      <c r="D486" s="219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19"/>
      <c r="D487" s="219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19"/>
      <c r="D488" s="219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19"/>
      <c r="D489" s="219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19"/>
      <c r="D490" s="219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19"/>
      <c r="D491" s="219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19"/>
      <c r="D492" s="219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19"/>
      <c r="D493" s="219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19"/>
      <c r="D494" s="219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19"/>
      <c r="D495" s="219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19"/>
      <c r="D496" s="219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19"/>
      <c r="D497" s="219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19"/>
      <c r="D498" s="219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19"/>
      <c r="D499" s="219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19"/>
      <c r="D500" s="219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19"/>
      <c r="D501" s="219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19"/>
      <c r="D502" s="219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19"/>
      <c r="D503" s="219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19"/>
      <c r="D504" s="219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19"/>
      <c r="D505" s="219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19"/>
      <c r="D506" s="219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19"/>
      <c r="D507" s="219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19"/>
      <c r="D508" s="219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19"/>
      <c r="D509" s="219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19"/>
      <c r="D510" s="219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19"/>
      <c r="D511" s="219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19"/>
      <c r="D512" s="219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19"/>
      <c r="D513" s="219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19"/>
      <c r="D514" s="219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19"/>
      <c r="D515" s="219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19"/>
      <c r="D516" s="219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19"/>
      <c r="D517" s="219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19"/>
      <c r="D518" s="219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19"/>
      <c r="D519" s="219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19"/>
      <c r="D520" s="219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19"/>
      <c r="D521" s="219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19"/>
      <c r="D522" s="219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19"/>
      <c r="D523" s="219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19"/>
      <c r="D524" s="219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19"/>
      <c r="D525" s="219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19"/>
      <c r="D526" s="219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19"/>
      <c r="D527" s="219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19"/>
      <c r="D528" s="219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19"/>
      <c r="D529" s="219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19"/>
      <c r="D530" s="219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19"/>
      <c r="D531" s="219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19"/>
      <c r="D532" s="219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19"/>
      <c r="D533" s="219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19"/>
      <c r="D534" s="219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19"/>
      <c r="D535" s="219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19"/>
      <c r="D536" s="219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19"/>
      <c r="D537" s="219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19"/>
      <c r="D538" s="219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19"/>
      <c r="D539" s="219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19"/>
      <c r="D540" s="219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19"/>
      <c r="D541" s="219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19"/>
      <c r="D542" s="219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19"/>
      <c r="D543" s="219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19"/>
      <c r="D544" s="219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19"/>
      <c r="D545" s="219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19"/>
      <c r="D546" s="219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19"/>
      <c r="D547" s="219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19"/>
      <c r="D548" s="219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19"/>
      <c r="D549" s="219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19"/>
      <c r="D550" s="219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19"/>
      <c r="D551" s="219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19"/>
      <c r="D552" s="219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19"/>
      <c r="D553" s="219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19"/>
      <c r="D554" s="219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19"/>
      <c r="D555" s="219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19"/>
      <c r="D556" s="219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19"/>
      <c r="D557" s="219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19"/>
      <c r="D558" s="219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19"/>
      <c r="D559" s="219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19"/>
      <c r="D560" s="219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19"/>
      <c r="D561" s="219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19"/>
      <c r="D562" s="219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19"/>
      <c r="D563" s="219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19"/>
      <c r="D564" s="219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19"/>
      <c r="D565" s="219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19"/>
      <c r="D566" s="219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19"/>
      <c r="D567" s="219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19"/>
      <c r="D568" s="219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19"/>
      <c r="D569" s="219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19"/>
      <c r="D570" s="219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19"/>
      <c r="D571" s="219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19"/>
      <c r="D572" s="219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19"/>
      <c r="D573" s="219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19"/>
      <c r="D574" s="219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19"/>
      <c r="D575" s="219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19"/>
      <c r="D576" s="219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19"/>
      <c r="D577" s="219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19"/>
      <c r="D578" s="219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19"/>
      <c r="D579" s="219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19"/>
      <c r="D580" s="219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19"/>
      <c r="D581" s="219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19"/>
      <c r="D582" s="219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19"/>
      <c r="D583" s="219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19"/>
      <c r="D584" s="219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19"/>
      <c r="D585" s="219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19"/>
      <c r="D586" s="219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19"/>
      <c r="D587" s="219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19"/>
      <c r="D588" s="219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19"/>
      <c r="D589" s="219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19"/>
      <c r="D590" s="219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19"/>
      <c r="D591" s="219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19"/>
      <c r="D592" s="219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19"/>
      <c r="D593" s="219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19"/>
      <c r="D594" s="219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19"/>
      <c r="D595" s="219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19"/>
      <c r="D596" s="219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19"/>
      <c r="D597" s="219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19"/>
      <c r="D598" s="219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19"/>
      <c r="D599" s="219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19"/>
      <c r="D600" s="219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19"/>
      <c r="D601" s="219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19"/>
      <c r="D602" s="219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19"/>
      <c r="D603" s="219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19"/>
      <c r="D604" s="219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19"/>
      <c r="D605" s="219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19"/>
      <c r="D606" s="219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19"/>
      <c r="D607" s="219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19"/>
      <c r="D608" s="219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19"/>
      <c r="D609" s="219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19"/>
      <c r="D610" s="219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19"/>
      <c r="D611" s="219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19"/>
      <c r="D612" s="219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19"/>
      <c r="D613" s="219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19"/>
      <c r="D614" s="219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19"/>
      <c r="D615" s="219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19"/>
      <c r="D616" s="219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19"/>
      <c r="D617" s="219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19"/>
      <c r="D618" s="219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19"/>
      <c r="D619" s="219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19"/>
      <c r="D620" s="219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19"/>
      <c r="D621" s="219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19"/>
      <c r="D622" s="219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19"/>
      <c r="D623" s="219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19"/>
      <c r="D624" s="219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19"/>
      <c r="D625" s="219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19"/>
      <c r="D626" s="219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19"/>
      <c r="D627" s="219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19"/>
      <c r="D628" s="219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19"/>
      <c r="D629" s="219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19"/>
      <c r="D630" s="219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19"/>
      <c r="D631" s="219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19"/>
      <c r="D632" s="219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19"/>
      <c r="D633" s="219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19"/>
      <c r="D634" s="219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19"/>
      <c r="D635" s="219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19"/>
      <c r="D636" s="219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19"/>
      <c r="D637" s="219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19"/>
      <c r="D638" s="219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19"/>
      <c r="D639" s="219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19"/>
      <c r="D640" s="219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19"/>
      <c r="D641" s="219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19"/>
      <c r="D642" s="219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19"/>
      <c r="D643" s="219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19"/>
      <c r="D644" s="219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19"/>
      <c r="D645" s="219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19"/>
      <c r="D646" s="219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19"/>
      <c r="D647" s="219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19"/>
      <c r="D648" s="219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19"/>
      <c r="D649" s="219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19"/>
      <c r="D650" s="219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19"/>
      <c r="D651" s="219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19"/>
      <c r="D652" s="219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19"/>
      <c r="D653" s="219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19"/>
      <c r="D654" s="219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19"/>
      <c r="D655" s="219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19"/>
      <c r="D656" s="219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19"/>
      <c r="D657" s="219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19"/>
      <c r="D658" s="219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19"/>
      <c r="D659" s="219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19"/>
      <c r="D660" s="219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19"/>
      <c r="D661" s="219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19"/>
      <c r="D662" s="219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19"/>
      <c r="D663" s="219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19"/>
      <c r="D664" s="219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19"/>
      <c r="D665" s="219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19"/>
      <c r="D666" s="219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19"/>
      <c r="D667" s="219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19"/>
      <c r="D668" s="219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19"/>
      <c r="D669" s="219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19"/>
      <c r="D670" s="219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19"/>
      <c r="D671" s="219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19"/>
      <c r="D672" s="219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19"/>
      <c r="D673" s="219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19"/>
      <c r="D674" s="219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19"/>
      <c r="D675" s="219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19"/>
      <c r="D676" s="219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19"/>
      <c r="D677" s="219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19"/>
      <c r="D678" s="219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19"/>
      <c r="D679" s="219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19"/>
      <c r="D680" s="219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19"/>
      <c r="D681" s="219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19"/>
      <c r="D682" s="219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19"/>
      <c r="D683" s="219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19"/>
      <c r="D684" s="219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19"/>
      <c r="D685" s="219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19"/>
      <c r="D686" s="219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19"/>
      <c r="D687" s="219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19"/>
      <c r="D688" s="219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19"/>
      <c r="D689" s="219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19"/>
      <c r="D690" s="219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19"/>
      <c r="D691" s="219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19"/>
      <c r="D692" s="219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19"/>
      <c r="D693" s="219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19"/>
      <c r="D694" s="219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19"/>
      <c r="D695" s="219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19"/>
      <c r="D696" s="219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19"/>
      <c r="D697" s="219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19"/>
      <c r="D698" s="219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19"/>
      <c r="D699" s="219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19"/>
      <c r="D700" s="219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19"/>
      <c r="D701" s="219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19"/>
      <c r="D702" s="219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19"/>
      <c r="D703" s="219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19"/>
      <c r="D704" s="219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19"/>
      <c r="D705" s="219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19"/>
      <c r="D706" s="219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19"/>
      <c r="D707" s="219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19"/>
      <c r="D708" s="219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19"/>
      <c r="D709" s="219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19"/>
      <c r="D710" s="219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19"/>
      <c r="D711" s="219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19"/>
      <c r="D712" s="219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19"/>
      <c r="D713" s="219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19"/>
      <c r="D714" s="219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19"/>
      <c r="D715" s="219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19"/>
      <c r="D716" s="219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19"/>
      <c r="D717" s="219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19"/>
      <c r="D718" s="219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19"/>
      <c r="D719" s="219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19"/>
      <c r="D720" s="219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19"/>
      <c r="D721" s="219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19"/>
      <c r="D722" s="219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19"/>
      <c r="D723" s="219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19"/>
      <c r="D724" s="219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19"/>
      <c r="D725" s="219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19"/>
      <c r="D726" s="219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19"/>
      <c r="D727" s="219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19"/>
      <c r="D728" s="219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19"/>
      <c r="D729" s="219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19"/>
      <c r="D730" s="219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19"/>
      <c r="D731" s="219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19"/>
      <c r="D732" s="219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19"/>
      <c r="D733" s="219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19"/>
      <c r="D734" s="219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19"/>
      <c r="D735" s="219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19"/>
      <c r="D736" s="219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19"/>
      <c r="D737" s="219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19"/>
      <c r="D738" s="219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19"/>
      <c r="D739" s="219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19"/>
      <c r="D740" s="219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19"/>
      <c r="D741" s="219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19"/>
      <c r="D742" s="219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19"/>
      <c r="D743" s="219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19"/>
      <c r="D744" s="219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19"/>
      <c r="D745" s="219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19"/>
      <c r="D746" s="219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19"/>
      <c r="D747" s="219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19"/>
      <c r="D748" s="219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19"/>
      <c r="D749" s="219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19"/>
      <c r="D750" s="219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19"/>
      <c r="D751" s="219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19"/>
      <c r="D752" s="219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19"/>
      <c r="D753" s="219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19"/>
      <c r="D754" s="219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19"/>
      <c r="D755" s="219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19"/>
      <c r="D756" s="219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19"/>
      <c r="D757" s="219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19"/>
      <c r="D758" s="219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19"/>
      <c r="D759" s="219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19"/>
      <c r="D760" s="219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19"/>
      <c r="D761" s="219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19"/>
      <c r="D762" s="219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19"/>
      <c r="D763" s="219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19"/>
      <c r="D764" s="219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19"/>
      <c r="D765" s="219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19"/>
      <c r="D766" s="219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19"/>
      <c r="D767" s="219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19"/>
      <c r="D768" s="219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19"/>
      <c r="D769" s="219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19"/>
      <c r="D770" s="219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19"/>
      <c r="D771" s="219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19"/>
      <c r="D772" s="219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19"/>
      <c r="D773" s="219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19"/>
      <c r="D774" s="219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19"/>
      <c r="D775" s="219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19"/>
      <c r="D776" s="219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19"/>
      <c r="D777" s="219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19"/>
      <c r="D778" s="219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19"/>
      <c r="D779" s="219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19"/>
      <c r="D780" s="219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19"/>
      <c r="D781" s="219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19"/>
      <c r="D782" s="219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19"/>
      <c r="D783" s="219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19"/>
      <c r="D784" s="219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19"/>
      <c r="D785" s="219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19"/>
      <c r="D786" s="219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19"/>
      <c r="D787" s="219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19"/>
      <c r="D788" s="219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19"/>
      <c r="D789" s="219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19"/>
      <c r="D790" s="219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19"/>
      <c r="D791" s="219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19"/>
      <c r="D792" s="219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19"/>
      <c r="D793" s="219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19"/>
      <c r="D794" s="219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19"/>
      <c r="D795" s="219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19"/>
      <c r="D796" s="219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19"/>
      <c r="D797" s="219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19"/>
      <c r="D798" s="219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19"/>
      <c r="D799" s="219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19"/>
      <c r="D800" s="219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19"/>
      <c r="D801" s="219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19"/>
      <c r="D802" s="219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19"/>
      <c r="D803" s="219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19"/>
      <c r="D804" s="219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19"/>
      <c r="D805" s="219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19"/>
      <c r="D806" s="219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19"/>
      <c r="D807" s="219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19"/>
      <c r="D808" s="219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19"/>
      <c r="D809" s="219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19"/>
      <c r="D810" s="219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19"/>
      <c r="D811" s="219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19"/>
      <c r="D812" s="219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19"/>
      <c r="D813" s="219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19"/>
      <c r="D814" s="219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19"/>
      <c r="D815" s="219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19"/>
      <c r="D816" s="219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19"/>
      <c r="D817" s="219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19"/>
      <c r="D818" s="219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19"/>
      <c r="D819" s="219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19"/>
      <c r="D820" s="219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19"/>
      <c r="D821" s="219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19"/>
      <c r="D822" s="219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19"/>
      <c r="D823" s="219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19"/>
      <c r="D824" s="219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19"/>
      <c r="D825" s="219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19"/>
      <c r="D826" s="219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19"/>
      <c r="D827" s="219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19"/>
      <c r="D828" s="219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19"/>
      <c r="D829" s="219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19"/>
      <c r="D830" s="219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19"/>
      <c r="D831" s="219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19"/>
      <c r="D832" s="219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19"/>
      <c r="D833" s="219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19"/>
      <c r="D834" s="219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19"/>
      <c r="D835" s="219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19"/>
      <c r="D836" s="219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19"/>
      <c r="D837" s="219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19"/>
      <c r="D838" s="219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19"/>
      <c r="D839" s="219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19"/>
      <c r="D840" s="219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19"/>
      <c r="D841" s="219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19"/>
      <c r="D842" s="219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19"/>
      <c r="D843" s="219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19"/>
      <c r="D844" s="219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19"/>
      <c r="D845" s="219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19"/>
      <c r="D846" s="219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19"/>
      <c r="D847" s="219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19"/>
      <c r="D848" s="219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19"/>
      <c r="D849" s="219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19"/>
      <c r="D850" s="219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19"/>
      <c r="D851" s="219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19"/>
      <c r="D852" s="219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19"/>
      <c r="D853" s="219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19"/>
      <c r="D854" s="219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19"/>
      <c r="D855" s="219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19"/>
      <c r="D856" s="219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19"/>
      <c r="D857" s="219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19"/>
      <c r="D858" s="219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19"/>
      <c r="D859" s="219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19"/>
      <c r="D860" s="219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19"/>
      <c r="D861" s="219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19"/>
      <c r="D862" s="219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19"/>
      <c r="D863" s="219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19"/>
      <c r="D864" s="219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19"/>
      <c r="D865" s="219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19"/>
      <c r="D866" s="219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19"/>
      <c r="D867" s="219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19"/>
      <c r="D868" s="219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19"/>
      <c r="D869" s="219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19"/>
      <c r="D870" s="219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19"/>
      <c r="D871" s="219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19"/>
      <c r="D872" s="219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19"/>
      <c r="D873" s="219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19"/>
      <c r="D874" s="219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19"/>
      <c r="D875" s="219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19"/>
      <c r="D876" s="219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19"/>
      <c r="D877" s="219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19"/>
      <c r="D878" s="219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19"/>
      <c r="D879" s="219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19"/>
      <c r="D880" s="219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19"/>
      <c r="D881" s="219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19"/>
      <c r="D882" s="219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19"/>
      <c r="D883" s="219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19"/>
      <c r="D884" s="219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19"/>
      <c r="D885" s="219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19"/>
      <c r="D886" s="219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19"/>
      <c r="D887" s="219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19"/>
      <c r="D888" s="219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19"/>
      <c r="D889" s="219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19"/>
      <c r="D890" s="219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19"/>
      <c r="D891" s="219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19"/>
      <c r="D892" s="219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19"/>
      <c r="D893" s="219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19"/>
      <c r="D894" s="219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19"/>
      <c r="D895" s="219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19"/>
      <c r="D896" s="219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19"/>
      <c r="D897" s="219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19"/>
      <c r="D898" s="219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19"/>
      <c r="D899" s="219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19"/>
      <c r="D900" s="219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19"/>
      <c r="D901" s="219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19"/>
      <c r="D902" s="219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19"/>
      <c r="D903" s="219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19"/>
      <c r="D904" s="219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19"/>
      <c r="D905" s="219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19"/>
      <c r="D906" s="219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19"/>
      <c r="D907" s="219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19"/>
      <c r="D908" s="219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19"/>
      <c r="D909" s="219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19"/>
      <c r="D910" s="219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19"/>
      <c r="D911" s="219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19"/>
      <c r="D912" s="219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19"/>
      <c r="D913" s="219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19"/>
      <c r="D914" s="219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19"/>
      <c r="D915" s="219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19"/>
      <c r="D916" s="219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19"/>
      <c r="D917" s="219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19"/>
      <c r="D918" s="219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19"/>
      <c r="D919" s="219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19"/>
      <c r="D920" s="219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19"/>
      <c r="D921" s="219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19"/>
      <c r="D922" s="219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19"/>
      <c r="D923" s="219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19"/>
      <c r="D924" s="219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19"/>
      <c r="D925" s="219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19"/>
      <c r="D926" s="219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19"/>
      <c r="D927" s="219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19"/>
      <c r="D928" s="219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19"/>
      <c r="D929" s="219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19"/>
      <c r="D930" s="219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19"/>
      <c r="D931" s="219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19"/>
      <c r="D932" s="219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19"/>
      <c r="D933" s="219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19"/>
      <c r="D934" s="219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19"/>
      <c r="D935" s="219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19"/>
      <c r="D936" s="219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19"/>
      <c r="D937" s="219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19"/>
      <c r="D938" s="219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19"/>
      <c r="D939" s="219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19"/>
      <c r="D940" s="219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19"/>
      <c r="D941" s="219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19"/>
      <c r="D942" s="219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19"/>
      <c r="D943" s="219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19"/>
      <c r="D944" s="219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19"/>
      <c r="D945" s="219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19"/>
      <c r="D946" s="219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19"/>
      <c r="D947" s="219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19"/>
      <c r="D948" s="219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19"/>
      <c r="D949" s="219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19"/>
      <c r="D950" s="219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19"/>
      <c r="D951" s="219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19"/>
      <c r="D952" s="219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19"/>
      <c r="D953" s="219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19"/>
      <c r="D954" s="219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19"/>
      <c r="D955" s="219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19"/>
      <c r="D956" s="219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19"/>
      <c r="D957" s="219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19"/>
      <c r="D958" s="219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19"/>
      <c r="D959" s="219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19"/>
      <c r="D960" s="219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19"/>
      <c r="D961" s="219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19"/>
      <c r="D962" s="219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19"/>
      <c r="D963" s="219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19"/>
      <c r="D964" s="219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19"/>
      <c r="D965" s="219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19"/>
      <c r="D966" s="219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19"/>
      <c r="D967" s="219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19"/>
      <c r="D968" s="219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19"/>
      <c r="D969" s="219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19"/>
      <c r="D970" s="219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19"/>
      <c r="D971" s="219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19"/>
      <c r="D972" s="219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19"/>
      <c r="D973" s="219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19"/>
      <c r="D974" s="219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19"/>
      <c r="D975" s="219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19"/>
      <c r="D976" s="219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19"/>
      <c r="D977" s="219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19"/>
      <c r="D978" s="219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19"/>
      <c r="D979" s="219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19"/>
      <c r="D980" s="219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19"/>
      <c r="D981" s="219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19"/>
      <c r="D982" s="219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19"/>
      <c r="D983" s="219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19"/>
      <c r="D984" s="219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19"/>
      <c r="D985" s="219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19"/>
      <c r="D986" s="219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19"/>
      <c r="D987" s="219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19"/>
      <c r="D988" s="219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19"/>
      <c r="D989" s="219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19"/>
      <c r="D990" s="219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19"/>
      <c r="D991" s="219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19"/>
      <c r="D992" s="219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19"/>
      <c r="D993" s="219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19"/>
      <c r="D994" s="219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19"/>
      <c r="D995" s="219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19"/>
      <c r="D996" s="219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19"/>
      <c r="D997" s="219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19"/>
      <c r="D998" s="219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19"/>
      <c r="D999" s="219"/>
      <c r="E999" s="2"/>
      <c r="F999" s="2"/>
      <c r="G999" s="220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19"/>
      <c r="D1000" s="219"/>
      <c r="E1000" s="2"/>
      <c r="F1000" s="2"/>
      <c r="G1000" s="220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Y1000" s="7"/>
      <c r="Z1000" s="7"/>
      <c r="AA1000" s="7"/>
      <c r="AB1000" s="7"/>
    </row>
    <row r="1001">
      <c r="G1001" s="220"/>
      <c r="L1001" s="220"/>
      <c r="M1001" s="220"/>
      <c r="N1001" s="220"/>
      <c r="O1001" s="220"/>
      <c r="P1001" s="220"/>
      <c r="Q1001" s="220"/>
      <c r="R1001" s="220"/>
    </row>
  </sheetData>
  <mergeCells count="6">
    <mergeCell ref="A2:J2"/>
    <mergeCell ref="A3:J3"/>
    <mergeCell ref="K3:R3"/>
    <mergeCell ref="T21:U21"/>
    <mergeCell ref="L95:N95"/>
    <mergeCell ref="O95:P95"/>
  </mergeCells>
  <dataValidations>
    <dataValidation type="list" allowBlank="1" showErrorMessage="1" sqref="B7:B92">
      <formula1>"Pix,Cartão,Pacote ,Pago "</formula1>
    </dataValidation>
    <dataValidation type="list" allowBlank="1" showErrorMessage="1" sqref="A7:A92">
      <formula1>"Nobre,INFLUENZI"</formula1>
    </dataValidation>
    <dataValidation type="list" allowBlank="1" showErrorMessage="1" sqref="E7:E92 E209:F1000">
      <formula1>"Vinicius,Kaua,Caio,Julia,Jhonatas,Diogo,Caio Ferreira,Pamelah,Caio Alves,Camila,Wiliam ,Gabriel ,Fernanda,Kaua Pessoni,Gabriel Batista,Gustavo Pereira"</formula1>
    </dataValidation>
    <dataValidation type="list" allowBlank="1" showErrorMessage="1" sqref="F7:F92">
      <formula1>"White board,Cartoon ,3D ,3D personalizado,3D Premium,VSL,Logo,Post,Influencer Nayara,3D Estatico ,3D Realista,Edição audio,Pov,Flow,Dia dos Pais 3D,Dia dos Pais Influencer,Mascote,locução,Influencer  JOÃO,Gerenciamento,Influencer Mel"</formula1>
    </dataValidation>
    <dataValidation type="list" allowBlank="1" showErrorMessage="1" sqref="J7:J92">
      <formula1>"Mel,Flavia,Fernanda,Carla,AMANDA"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9.75"/>
    <col customWidth="1" min="8" max="8" width="21.0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 t="s">
        <v>35</v>
      </c>
      <c r="B1" s="2"/>
      <c r="C1" s="3"/>
      <c r="D1" s="3"/>
      <c r="E1" s="2"/>
      <c r="F1" s="2"/>
      <c r="G1" s="4"/>
      <c r="H1" s="7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221"/>
      <c r="I4" s="5"/>
      <c r="J4" s="4"/>
      <c r="K4" s="5"/>
      <c r="L4" s="4"/>
      <c r="M4" s="4"/>
      <c r="N4" s="4"/>
      <c r="O4" s="4"/>
      <c r="P4" s="18"/>
      <c r="Q4" s="4"/>
      <c r="R4" s="4"/>
      <c r="S4" s="19"/>
      <c r="T4" s="20"/>
      <c r="U4" s="21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2"/>
      <c r="F5" s="23"/>
      <c r="G5" s="24"/>
      <c r="H5" s="222"/>
      <c r="I5" s="223"/>
      <c r="J5" s="26"/>
      <c r="K5" s="27"/>
      <c r="L5" s="26"/>
      <c r="M5" s="26"/>
      <c r="N5" s="26"/>
      <c r="O5" s="26"/>
      <c r="P5" s="26"/>
      <c r="Q5" s="26"/>
      <c r="R5" s="23"/>
      <c r="S5" s="28"/>
      <c r="T5" s="7"/>
      <c r="U5" s="7"/>
      <c r="V5" s="7"/>
      <c r="W5" s="7"/>
      <c r="X5" s="7"/>
      <c r="Y5" s="7"/>
      <c r="Z5" s="7"/>
      <c r="AA5" s="7"/>
      <c r="AB5" s="7"/>
    </row>
    <row r="6">
      <c r="A6" s="29" t="s">
        <v>2</v>
      </c>
      <c r="B6" s="29" t="s">
        <v>36</v>
      </c>
      <c r="C6" s="30" t="s">
        <v>0</v>
      </c>
      <c r="D6" s="31" t="s">
        <v>37</v>
      </c>
      <c r="E6" s="32" t="s">
        <v>1</v>
      </c>
      <c r="F6" s="29" t="s">
        <v>38</v>
      </c>
      <c r="G6" s="32" t="s">
        <v>2</v>
      </c>
      <c r="H6" s="32" t="s">
        <v>3</v>
      </c>
      <c r="I6" s="29" t="s">
        <v>4</v>
      </c>
      <c r="J6" s="29" t="s">
        <v>5</v>
      </c>
      <c r="K6" s="33" t="s">
        <v>6</v>
      </c>
      <c r="L6" s="34" t="s">
        <v>7</v>
      </c>
      <c r="M6" s="35" t="s">
        <v>8</v>
      </c>
      <c r="N6" s="36" t="s">
        <v>9</v>
      </c>
      <c r="O6" s="37" t="s">
        <v>10</v>
      </c>
      <c r="P6" s="38" t="s">
        <v>11</v>
      </c>
      <c r="Q6" s="39" t="s">
        <v>12</v>
      </c>
      <c r="R6" s="40" t="s">
        <v>13</v>
      </c>
      <c r="S6" s="34" t="s">
        <v>14</v>
      </c>
      <c r="T6" s="7"/>
      <c r="U6" s="7"/>
      <c r="V6" s="41"/>
      <c r="Y6" s="7"/>
      <c r="Z6" s="7"/>
      <c r="AA6" s="7"/>
      <c r="AB6" s="7"/>
    </row>
    <row r="7">
      <c r="A7" s="42" t="s">
        <v>39</v>
      </c>
      <c r="B7" s="42" t="s">
        <v>40</v>
      </c>
      <c r="C7" s="43"/>
      <c r="D7" s="44" t="s">
        <v>1994</v>
      </c>
      <c r="E7" s="45" t="s">
        <v>192</v>
      </c>
      <c r="F7" s="42" t="s">
        <v>49</v>
      </c>
      <c r="G7" s="224" t="s">
        <v>1995</v>
      </c>
      <c r="H7" s="225" t="s">
        <v>1996</v>
      </c>
      <c r="I7" s="48" t="s">
        <v>1997</v>
      </c>
      <c r="J7" s="42" t="s">
        <v>29</v>
      </c>
      <c r="K7" s="49">
        <v>350.0</v>
      </c>
      <c r="L7" s="50"/>
      <c r="M7" s="35"/>
      <c r="N7" s="36"/>
      <c r="O7" s="51"/>
      <c r="P7" s="52"/>
      <c r="Q7" s="53"/>
      <c r="R7" s="54"/>
      <c r="S7" s="55">
        <v>50.0</v>
      </c>
      <c r="T7" s="56" t="s">
        <v>6</v>
      </c>
      <c r="U7" s="57">
        <f>SUM(K7:K91)</f>
        <v>4820</v>
      </c>
      <c r="V7" s="7"/>
      <c r="Y7" s="7"/>
      <c r="Z7" s="7"/>
      <c r="AA7" s="7"/>
      <c r="AB7" s="7"/>
    </row>
    <row r="8">
      <c r="A8" s="42" t="s">
        <v>39</v>
      </c>
      <c r="B8" s="42" t="s">
        <v>40</v>
      </c>
      <c r="C8" s="43"/>
      <c r="D8" s="76"/>
      <c r="E8" s="103"/>
      <c r="F8" s="42" t="s">
        <v>49</v>
      </c>
      <c r="G8" s="320" t="s">
        <v>1998</v>
      </c>
      <c r="H8" s="226"/>
      <c r="I8" s="227" t="s">
        <v>1999</v>
      </c>
      <c r="J8" s="42" t="s">
        <v>46</v>
      </c>
      <c r="K8" s="60"/>
      <c r="L8" s="50"/>
      <c r="M8" s="61"/>
      <c r="N8" s="62"/>
      <c r="O8" s="51"/>
      <c r="P8" s="52">
        <v>780.0</v>
      </c>
      <c r="Q8" s="53"/>
      <c r="R8" s="63"/>
      <c r="S8" s="230">
        <v>780.0</v>
      </c>
      <c r="T8" s="56" t="s">
        <v>7</v>
      </c>
      <c r="U8" s="57">
        <f>SUM(L96)</f>
        <v>2340</v>
      </c>
      <c r="V8" s="7"/>
      <c r="Y8" s="7"/>
      <c r="Z8" s="7"/>
      <c r="AA8" s="7"/>
      <c r="AB8" s="7"/>
    </row>
    <row r="9">
      <c r="A9" s="42" t="s">
        <v>39</v>
      </c>
      <c r="B9" s="42" t="s">
        <v>40</v>
      </c>
      <c r="C9" s="64"/>
      <c r="D9" s="76"/>
      <c r="E9" s="45" t="s">
        <v>103</v>
      </c>
      <c r="F9" s="42" t="s">
        <v>43</v>
      </c>
      <c r="G9" s="224" t="s">
        <v>2000</v>
      </c>
      <c r="H9" s="226"/>
      <c r="I9" s="65" t="s">
        <v>2001</v>
      </c>
      <c r="J9" s="42" t="s">
        <v>46</v>
      </c>
      <c r="K9" s="60"/>
      <c r="L9" s="50"/>
      <c r="M9" s="61"/>
      <c r="N9" s="62">
        <v>197.0</v>
      </c>
      <c r="O9" s="51"/>
      <c r="P9" s="52"/>
      <c r="Q9" s="53"/>
      <c r="R9" s="63"/>
      <c r="S9" s="55">
        <v>50.0</v>
      </c>
      <c r="T9" s="56" t="s">
        <v>8</v>
      </c>
      <c r="U9" s="57">
        <f>SUM(M97)</f>
        <v>2017</v>
      </c>
      <c r="V9" s="7"/>
      <c r="Y9" s="7"/>
      <c r="Z9" s="7"/>
      <c r="AA9" s="7"/>
      <c r="AB9" s="7"/>
    </row>
    <row r="10" ht="16.5" customHeight="1">
      <c r="A10" s="42" t="s">
        <v>39</v>
      </c>
      <c r="B10" s="42" t="s">
        <v>40</v>
      </c>
      <c r="C10" s="66"/>
      <c r="D10" s="111"/>
      <c r="E10" s="45" t="s">
        <v>29</v>
      </c>
      <c r="F10" s="42" t="s">
        <v>49</v>
      </c>
      <c r="G10" s="224" t="s">
        <v>2002</v>
      </c>
      <c r="H10" s="225"/>
      <c r="I10" s="48" t="s">
        <v>2003</v>
      </c>
      <c r="J10" s="42" t="s">
        <v>46</v>
      </c>
      <c r="K10" s="49"/>
      <c r="L10" s="68"/>
      <c r="M10" s="35"/>
      <c r="N10" s="36">
        <v>350.0</v>
      </c>
      <c r="O10" s="51"/>
      <c r="P10" s="69"/>
      <c r="Q10" s="70"/>
      <c r="R10" s="54"/>
      <c r="S10" s="55">
        <v>50.0</v>
      </c>
      <c r="T10" s="71" t="s">
        <v>9</v>
      </c>
      <c r="U10" s="57">
        <f>SUM(N98)</f>
        <v>1997</v>
      </c>
      <c r="V10" s="7"/>
      <c r="W10" s="7"/>
      <c r="X10" s="7"/>
      <c r="Y10" s="7"/>
      <c r="Z10" s="7"/>
      <c r="AA10" s="7"/>
      <c r="AB10" s="7"/>
    </row>
    <row r="11">
      <c r="A11" s="42" t="s">
        <v>39</v>
      </c>
      <c r="B11" s="42" t="s">
        <v>40</v>
      </c>
      <c r="C11" s="43"/>
      <c r="D11" s="76"/>
      <c r="E11" s="45"/>
      <c r="F11" s="42" t="s">
        <v>49</v>
      </c>
      <c r="G11" s="58" t="s">
        <v>2004</v>
      </c>
      <c r="H11" s="225" t="s">
        <v>2005</v>
      </c>
      <c r="I11" s="227" t="s">
        <v>2006</v>
      </c>
      <c r="J11" s="42"/>
      <c r="K11" s="49"/>
      <c r="L11" s="50"/>
      <c r="M11" s="35"/>
      <c r="N11" s="36"/>
      <c r="O11" s="51">
        <v>400.0</v>
      </c>
      <c r="P11" s="52"/>
      <c r="Q11" s="53"/>
      <c r="R11" s="54"/>
      <c r="S11" s="55">
        <v>50.0</v>
      </c>
      <c r="T11" s="72" t="s">
        <v>15</v>
      </c>
      <c r="U11" s="73">
        <f>SUM(U7:U10)</f>
        <v>11174</v>
      </c>
      <c r="V11" s="7"/>
      <c r="Y11" s="7"/>
      <c r="Z11" s="7"/>
      <c r="AA11" s="7"/>
      <c r="AB11" s="7"/>
    </row>
    <row r="12">
      <c r="A12" s="42" t="s">
        <v>39</v>
      </c>
      <c r="B12" s="42" t="s">
        <v>40</v>
      </c>
      <c r="C12" s="43"/>
      <c r="D12" s="44" t="s">
        <v>2007</v>
      </c>
      <c r="E12" s="45" t="s">
        <v>65</v>
      </c>
      <c r="F12" s="42" t="s">
        <v>49</v>
      </c>
      <c r="G12" s="224" t="s">
        <v>2008</v>
      </c>
      <c r="H12" s="225" t="s">
        <v>2009</v>
      </c>
      <c r="I12" s="65" t="s">
        <v>2010</v>
      </c>
      <c r="J12" s="42" t="s">
        <v>29</v>
      </c>
      <c r="K12" s="49"/>
      <c r="L12" s="50"/>
      <c r="M12" s="61"/>
      <c r="N12" s="62"/>
      <c r="O12" s="51">
        <v>294.0</v>
      </c>
      <c r="P12" s="52"/>
      <c r="Q12" s="53"/>
      <c r="R12" s="63"/>
      <c r="S12" s="55">
        <v>50.0</v>
      </c>
      <c r="V12" s="7"/>
      <c r="W12" s="7"/>
      <c r="X12" s="7"/>
      <c r="Y12" s="7"/>
      <c r="Z12" s="7"/>
      <c r="AA12" s="7"/>
      <c r="AB12" s="7"/>
    </row>
    <row r="13">
      <c r="A13" s="42" t="s">
        <v>39</v>
      </c>
      <c r="B13" s="42" t="s">
        <v>137</v>
      </c>
      <c r="C13" s="43"/>
      <c r="D13" s="44" t="s">
        <v>138</v>
      </c>
      <c r="E13" s="45"/>
      <c r="F13" s="42" t="s">
        <v>49</v>
      </c>
      <c r="G13" s="224" t="s">
        <v>2011</v>
      </c>
      <c r="H13" s="226"/>
      <c r="I13" s="48" t="s">
        <v>2012</v>
      </c>
      <c r="J13" s="42" t="s">
        <v>46</v>
      </c>
      <c r="K13" s="49" t="s">
        <v>279</v>
      </c>
      <c r="L13" s="50"/>
      <c r="M13" s="61"/>
      <c r="N13" s="62"/>
      <c r="O13" s="51"/>
      <c r="P13" s="52"/>
      <c r="Q13" s="53"/>
      <c r="R13" s="63"/>
      <c r="S13" s="55" t="s">
        <v>138</v>
      </c>
      <c r="V13" s="7"/>
      <c r="W13" s="7"/>
      <c r="X13" s="7"/>
      <c r="Y13" s="7"/>
      <c r="Z13" s="7"/>
      <c r="AA13" s="7"/>
      <c r="AB13" s="7"/>
    </row>
    <row r="14">
      <c r="A14" s="42" t="s">
        <v>39</v>
      </c>
      <c r="B14" s="42" t="s">
        <v>40</v>
      </c>
      <c r="C14" s="66"/>
      <c r="D14" s="44" t="s">
        <v>2013</v>
      </c>
      <c r="E14" s="45" t="s">
        <v>165</v>
      </c>
      <c r="F14" s="42" t="s">
        <v>49</v>
      </c>
      <c r="G14" s="224" t="s">
        <v>2014</v>
      </c>
      <c r="H14" s="226" t="s">
        <v>2015</v>
      </c>
      <c r="I14" s="48" t="s">
        <v>2016</v>
      </c>
      <c r="J14" s="42" t="s">
        <v>46</v>
      </c>
      <c r="K14" s="49"/>
      <c r="L14" s="50"/>
      <c r="M14" s="35"/>
      <c r="N14" s="36"/>
      <c r="O14" s="51">
        <v>350.0</v>
      </c>
      <c r="P14" s="52"/>
      <c r="Q14" s="53"/>
      <c r="R14" s="54"/>
      <c r="S14" s="55">
        <v>50.0</v>
      </c>
      <c r="V14" s="7"/>
      <c r="W14" s="7"/>
      <c r="X14" s="7"/>
      <c r="Y14" s="7"/>
      <c r="Z14" s="7"/>
      <c r="AA14" s="7"/>
      <c r="AB14" s="7"/>
    </row>
    <row r="15">
      <c r="A15" s="42" t="s">
        <v>39</v>
      </c>
      <c r="B15" s="42" t="s">
        <v>40</v>
      </c>
      <c r="C15" s="66"/>
      <c r="D15" s="44" t="s">
        <v>2017</v>
      </c>
      <c r="E15" s="45" t="s">
        <v>90</v>
      </c>
      <c r="F15" s="42" t="s">
        <v>49</v>
      </c>
      <c r="G15" s="229" t="s">
        <v>2018</v>
      </c>
      <c r="H15" s="74"/>
      <c r="I15" s="227" t="s">
        <v>2019</v>
      </c>
      <c r="J15" s="42" t="s">
        <v>29</v>
      </c>
      <c r="K15" s="49">
        <v>350.0</v>
      </c>
      <c r="L15" s="50"/>
      <c r="M15" s="61"/>
      <c r="N15" s="62"/>
      <c r="O15" s="51"/>
      <c r="P15" s="52"/>
      <c r="Q15" s="53"/>
      <c r="R15" s="63"/>
      <c r="S15" s="55">
        <v>50.0</v>
      </c>
      <c r="T15" s="75" t="s">
        <v>10</v>
      </c>
      <c r="U15" s="44">
        <f>SUM(O99)</f>
        <v>1932</v>
      </c>
      <c r="V15" s="7"/>
      <c r="W15" s="7"/>
      <c r="X15" s="7"/>
      <c r="Y15" s="7"/>
      <c r="Z15" s="7"/>
      <c r="AA15" s="7"/>
      <c r="AB15" s="7"/>
    </row>
    <row r="16">
      <c r="A16" s="42" t="s">
        <v>39</v>
      </c>
      <c r="B16" s="42" t="s">
        <v>40</v>
      </c>
      <c r="C16" s="43"/>
      <c r="D16" s="44" t="s">
        <v>2020</v>
      </c>
      <c r="E16" s="45" t="s">
        <v>80</v>
      </c>
      <c r="F16" s="42" t="s">
        <v>49</v>
      </c>
      <c r="G16" s="229" t="s">
        <v>2021</v>
      </c>
      <c r="H16" s="74" t="s">
        <v>1300</v>
      </c>
      <c r="I16" s="227" t="s">
        <v>2022</v>
      </c>
      <c r="J16" s="42" t="s">
        <v>29</v>
      </c>
      <c r="K16" s="49"/>
      <c r="L16" s="50"/>
      <c r="M16" s="61"/>
      <c r="N16" s="62"/>
      <c r="O16" s="51">
        <v>294.0</v>
      </c>
      <c r="P16" s="52"/>
      <c r="Q16" s="53"/>
      <c r="R16" s="63"/>
      <c r="S16" s="55">
        <v>50.0</v>
      </c>
      <c r="T16" s="77" t="s">
        <v>11</v>
      </c>
      <c r="U16" s="78">
        <f>SUM(P7:P91)</f>
        <v>1624</v>
      </c>
      <c r="V16" s="7"/>
      <c r="W16" s="7"/>
      <c r="X16" s="79"/>
      <c r="Y16" s="7"/>
      <c r="Z16" s="7"/>
      <c r="AA16" s="7"/>
      <c r="AB16" s="7"/>
    </row>
    <row r="17" ht="15.75" customHeight="1">
      <c r="A17" s="42" t="s">
        <v>39</v>
      </c>
      <c r="B17" s="42" t="s">
        <v>40</v>
      </c>
      <c r="C17" s="43"/>
      <c r="D17" s="44" t="s">
        <v>2023</v>
      </c>
      <c r="E17" s="45" t="s">
        <v>165</v>
      </c>
      <c r="F17" s="42" t="s">
        <v>49</v>
      </c>
      <c r="G17" s="224" t="s">
        <v>2024</v>
      </c>
      <c r="H17" s="226"/>
      <c r="I17" s="65" t="s">
        <v>2025</v>
      </c>
      <c r="J17" s="42" t="s">
        <v>46</v>
      </c>
      <c r="K17" s="49">
        <v>250.0</v>
      </c>
      <c r="L17" s="80"/>
      <c r="M17" s="81"/>
      <c r="N17" s="82"/>
      <c r="O17" s="51"/>
      <c r="P17" s="83"/>
      <c r="Q17" s="84"/>
      <c r="R17" s="85"/>
      <c r="S17" s="55">
        <v>125.0</v>
      </c>
      <c r="T17" s="86" t="s">
        <v>12</v>
      </c>
      <c r="U17" s="78">
        <f>SUM(Q2:Q86)</f>
        <v>700</v>
      </c>
      <c r="V17" s="7"/>
      <c r="W17" s="7"/>
      <c r="X17" s="7"/>
      <c r="Y17" s="7"/>
      <c r="Z17" s="7"/>
      <c r="AA17" s="7"/>
      <c r="AB17" s="7"/>
    </row>
    <row r="18" ht="17.25" customHeight="1">
      <c r="A18" s="42" t="s">
        <v>39</v>
      </c>
      <c r="B18" s="42" t="s">
        <v>40</v>
      </c>
      <c r="C18" s="43"/>
      <c r="D18" s="44" t="s">
        <v>2023</v>
      </c>
      <c r="E18" s="45" t="s">
        <v>165</v>
      </c>
      <c r="F18" s="42" t="s">
        <v>49</v>
      </c>
      <c r="G18" s="229" t="s">
        <v>2026</v>
      </c>
      <c r="H18" s="74"/>
      <c r="I18" s="227" t="s">
        <v>2025</v>
      </c>
      <c r="J18" s="42" t="s">
        <v>46</v>
      </c>
      <c r="K18" s="49">
        <v>250.0</v>
      </c>
      <c r="L18" s="80"/>
      <c r="M18" s="61"/>
      <c r="N18" s="62"/>
      <c r="O18" s="51"/>
      <c r="P18" s="83"/>
      <c r="Q18" s="84"/>
      <c r="R18" s="63"/>
      <c r="S18" s="55">
        <v>125.0</v>
      </c>
      <c r="T18" s="87" t="s">
        <v>16</v>
      </c>
      <c r="U18" s="88">
        <f>SUM(U15,U16,U17)</f>
        <v>4256</v>
      </c>
      <c r="V18" s="7"/>
      <c r="W18" s="7"/>
      <c r="X18" s="7"/>
      <c r="Y18" s="7"/>
      <c r="Z18" s="7"/>
      <c r="AA18" s="7"/>
      <c r="AB18" s="7"/>
    </row>
    <row r="19">
      <c r="A19" s="42" t="s">
        <v>39</v>
      </c>
      <c r="B19" s="42" t="s">
        <v>40</v>
      </c>
      <c r="C19" s="43"/>
      <c r="D19" s="76"/>
      <c r="E19" s="45"/>
      <c r="F19" s="42" t="s">
        <v>49</v>
      </c>
      <c r="G19" s="58" t="s">
        <v>2027</v>
      </c>
      <c r="H19" s="226" t="s">
        <v>2028</v>
      </c>
      <c r="I19" s="48" t="s">
        <v>2029</v>
      </c>
      <c r="J19" s="105"/>
      <c r="K19" s="49"/>
      <c r="L19" s="50">
        <v>350.0</v>
      </c>
      <c r="M19" s="61"/>
      <c r="N19" s="62"/>
      <c r="O19" s="51"/>
      <c r="P19" s="52"/>
      <c r="Q19" s="53"/>
      <c r="R19" s="63"/>
      <c r="S19" s="55">
        <v>50.0</v>
      </c>
      <c r="V19" s="7"/>
      <c r="W19" s="7"/>
      <c r="X19" s="7"/>
      <c r="Y19" s="7"/>
      <c r="Z19" s="7"/>
      <c r="AA19" s="7"/>
      <c r="AB19" s="7"/>
    </row>
    <row r="20">
      <c r="A20" s="42" t="s">
        <v>39</v>
      </c>
      <c r="B20" s="42" t="s">
        <v>40</v>
      </c>
      <c r="C20" s="43"/>
      <c r="D20" s="44"/>
      <c r="E20" s="103"/>
      <c r="F20" s="42" t="s">
        <v>49</v>
      </c>
      <c r="G20" s="347" t="s">
        <v>2030</v>
      </c>
      <c r="H20" s="226" t="s">
        <v>2031</v>
      </c>
      <c r="I20" s="65" t="s">
        <v>2032</v>
      </c>
      <c r="J20" s="42" t="s">
        <v>29</v>
      </c>
      <c r="K20" s="49"/>
      <c r="L20" s="50">
        <v>990.0</v>
      </c>
      <c r="M20" s="61"/>
      <c r="N20" s="62"/>
      <c r="O20" s="51"/>
      <c r="P20" s="52"/>
      <c r="Q20" s="53"/>
      <c r="R20" s="63"/>
      <c r="S20" s="230">
        <v>990.0</v>
      </c>
      <c r="T20" s="89"/>
      <c r="U20" s="90"/>
      <c r="V20" s="7"/>
      <c r="W20" s="7"/>
      <c r="X20" s="7"/>
      <c r="Y20" s="7"/>
      <c r="Z20" s="7"/>
      <c r="AA20" s="7"/>
      <c r="AB20" s="7"/>
    </row>
    <row r="21">
      <c r="A21" s="42" t="s">
        <v>39</v>
      </c>
      <c r="B21" s="42" t="s">
        <v>40</v>
      </c>
      <c r="C21" s="43"/>
      <c r="D21" s="44" t="s">
        <v>2033</v>
      </c>
      <c r="E21" s="45" t="s">
        <v>103</v>
      </c>
      <c r="F21" s="42" t="s">
        <v>49</v>
      </c>
      <c r="G21" s="224" t="s">
        <v>2034</v>
      </c>
      <c r="H21" s="226"/>
      <c r="I21" s="65" t="s">
        <v>2035</v>
      </c>
      <c r="J21" s="42" t="s">
        <v>46</v>
      </c>
      <c r="K21" s="49">
        <v>370.0</v>
      </c>
      <c r="L21" s="50"/>
      <c r="M21" s="61"/>
      <c r="N21" s="62"/>
      <c r="O21" s="51"/>
      <c r="P21" s="52"/>
      <c r="Q21" s="53"/>
      <c r="R21" s="63"/>
      <c r="S21" s="55"/>
      <c r="T21" s="91" t="s">
        <v>17</v>
      </c>
      <c r="U21" s="10"/>
      <c r="V21" s="7"/>
      <c r="W21" s="7"/>
      <c r="X21" s="7"/>
      <c r="Y21" s="7"/>
      <c r="Z21" s="7"/>
      <c r="AA21" s="7"/>
      <c r="AB21" s="7"/>
    </row>
    <row r="22" ht="17.25" customHeight="1">
      <c r="A22" s="42" t="s">
        <v>39</v>
      </c>
      <c r="B22" s="42" t="s">
        <v>40</v>
      </c>
      <c r="C22" s="43"/>
      <c r="D22" s="66"/>
      <c r="E22" s="45" t="s">
        <v>103</v>
      </c>
      <c r="F22" s="42" t="s">
        <v>43</v>
      </c>
      <c r="G22" s="224" t="s">
        <v>2036</v>
      </c>
      <c r="H22" s="226" t="s">
        <v>2037</v>
      </c>
      <c r="I22" s="65" t="s">
        <v>2038</v>
      </c>
      <c r="J22" s="42" t="s">
        <v>46</v>
      </c>
      <c r="K22" s="231"/>
      <c r="L22" s="50"/>
      <c r="M22" s="61"/>
      <c r="N22" s="62">
        <v>350.0</v>
      </c>
      <c r="O22" s="51"/>
      <c r="P22" s="52"/>
      <c r="Q22" s="53"/>
      <c r="R22" s="63"/>
      <c r="S22" s="55">
        <v>50.0</v>
      </c>
      <c r="T22" s="92" t="s">
        <v>18</v>
      </c>
      <c r="U22" s="93">
        <f t="shared" ref="U22:U23" si="1">SUM(U7,U9)</f>
        <v>6837</v>
      </c>
      <c r="V22" s="7"/>
      <c r="W22" s="7"/>
      <c r="X22" s="7"/>
      <c r="Y22" s="7"/>
      <c r="Z22" s="7"/>
      <c r="AA22" s="7"/>
      <c r="AB22" s="7"/>
    </row>
    <row r="23" ht="15.75" customHeight="1">
      <c r="A23" s="42" t="s">
        <v>39</v>
      </c>
      <c r="B23" s="42" t="s">
        <v>96</v>
      </c>
      <c r="C23" s="43"/>
      <c r="D23" s="66"/>
      <c r="E23" s="103"/>
      <c r="F23" s="42" t="s">
        <v>49</v>
      </c>
      <c r="G23" s="320" t="s">
        <v>2039</v>
      </c>
      <c r="H23" s="226"/>
      <c r="I23" s="48" t="s">
        <v>2040</v>
      </c>
      <c r="J23" s="42" t="s">
        <v>46</v>
      </c>
      <c r="K23" s="49"/>
      <c r="L23" s="68"/>
      <c r="M23" s="61"/>
      <c r="N23" s="62"/>
      <c r="O23" s="51"/>
      <c r="P23" s="52">
        <v>550.0</v>
      </c>
      <c r="Q23" s="70"/>
      <c r="R23" s="63"/>
      <c r="S23" s="230">
        <v>550.0</v>
      </c>
      <c r="T23" s="92" t="s">
        <v>19</v>
      </c>
      <c r="U23" s="93">
        <f t="shared" si="1"/>
        <v>4337</v>
      </c>
      <c r="V23" s="7"/>
      <c r="W23" s="7"/>
      <c r="X23" s="7"/>
      <c r="Y23" s="7"/>
      <c r="Z23" s="7"/>
      <c r="AA23" s="7"/>
      <c r="AB23" s="7"/>
    </row>
    <row r="24">
      <c r="A24" s="42" t="s">
        <v>39</v>
      </c>
      <c r="B24" s="42" t="s">
        <v>40</v>
      </c>
      <c r="C24" s="66"/>
      <c r="D24" s="44" t="s">
        <v>2041</v>
      </c>
      <c r="E24" s="45" t="s">
        <v>58</v>
      </c>
      <c r="F24" s="42" t="s">
        <v>49</v>
      </c>
      <c r="G24" s="224" t="s">
        <v>2042</v>
      </c>
      <c r="H24" s="226" t="s">
        <v>2043</v>
      </c>
      <c r="I24" s="58" t="s">
        <v>2044</v>
      </c>
      <c r="J24" s="42" t="s">
        <v>46</v>
      </c>
      <c r="K24" s="60"/>
      <c r="L24" s="50"/>
      <c r="M24" s="61">
        <v>350.0</v>
      </c>
      <c r="N24" s="82"/>
      <c r="O24" s="51"/>
      <c r="P24" s="97"/>
      <c r="Q24" s="98"/>
      <c r="R24" s="85"/>
      <c r="S24" s="55">
        <v>50.0</v>
      </c>
      <c r="T24" s="95" t="s">
        <v>20</v>
      </c>
      <c r="U24" s="96">
        <f>SUM(U15,U16)</f>
        <v>3556</v>
      </c>
      <c r="V24" s="7"/>
      <c r="W24" s="7"/>
      <c r="X24" s="7"/>
      <c r="Y24" s="7"/>
      <c r="Z24" s="7"/>
      <c r="AA24" s="7"/>
      <c r="AB24" s="7"/>
    </row>
    <row r="25">
      <c r="A25" s="42" t="s">
        <v>39</v>
      </c>
      <c r="B25" s="42" t="s">
        <v>40</v>
      </c>
      <c r="C25" s="66"/>
      <c r="D25" s="76"/>
      <c r="E25" s="45"/>
      <c r="F25" s="42" t="s">
        <v>49</v>
      </c>
      <c r="G25" s="58" t="s">
        <v>2045</v>
      </c>
      <c r="H25" s="226" t="s">
        <v>511</v>
      </c>
      <c r="I25" s="58" t="s">
        <v>2046</v>
      </c>
      <c r="J25" s="105"/>
      <c r="K25" s="99"/>
      <c r="L25" s="80"/>
      <c r="M25" s="61">
        <v>350.0</v>
      </c>
      <c r="N25" s="62"/>
      <c r="O25" s="51"/>
      <c r="P25" s="83"/>
      <c r="Q25" s="84"/>
      <c r="R25" s="63"/>
      <c r="S25" s="55">
        <v>50.0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2" t="s">
        <v>39</v>
      </c>
      <c r="B26" s="42" t="s">
        <v>40</v>
      </c>
      <c r="C26" s="66"/>
      <c r="D26" s="76"/>
      <c r="E26" s="45" t="s">
        <v>58</v>
      </c>
      <c r="F26" s="42" t="s">
        <v>49</v>
      </c>
      <c r="G26" s="224" t="s">
        <v>2047</v>
      </c>
      <c r="H26" s="226"/>
      <c r="I26" s="227" t="s">
        <v>2048</v>
      </c>
      <c r="J26" s="42" t="s">
        <v>46</v>
      </c>
      <c r="K26" s="99"/>
      <c r="L26" s="50"/>
      <c r="M26" s="61"/>
      <c r="N26" s="62">
        <v>350.0</v>
      </c>
      <c r="O26" s="51"/>
      <c r="P26" s="52"/>
      <c r="Q26" s="53"/>
      <c r="R26" s="63"/>
      <c r="S26" s="55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2"/>
      <c r="B27" s="42" t="s">
        <v>137</v>
      </c>
      <c r="C27" s="66"/>
      <c r="D27" s="67" t="s">
        <v>138</v>
      </c>
      <c r="E27" s="45"/>
      <c r="F27" s="42" t="s">
        <v>199</v>
      </c>
      <c r="G27" s="224" t="s">
        <v>2049</v>
      </c>
      <c r="H27" s="226" t="s">
        <v>204</v>
      </c>
      <c r="I27" s="227" t="s">
        <v>205</v>
      </c>
      <c r="J27" s="42" t="s">
        <v>46</v>
      </c>
      <c r="K27" s="49"/>
      <c r="L27" s="50"/>
      <c r="M27" s="61"/>
      <c r="N27" s="62"/>
      <c r="O27" s="51" t="s">
        <v>158</v>
      </c>
      <c r="P27" s="52"/>
      <c r="Q27" s="53"/>
      <c r="R27" s="63"/>
      <c r="S27" s="55" t="s">
        <v>138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2"/>
      <c r="B28" s="42" t="s">
        <v>137</v>
      </c>
      <c r="C28" s="43"/>
      <c r="D28" s="67" t="s">
        <v>138</v>
      </c>
      <c r="E28" s="103"/>
      <c r="F28" s="42" t="s">
        <v>199</v>
      </c>
      <c r="G28" s="224" t="s">
        <v>2050</v>
      </c>
      <c r="H28" s="226" t="s">
        <v>204</v>
      </c>
      <c r="I28" s="227" t="s">
        <v>2051</v>
      </c>
      <c r="J28" s="42" t="s">
        <v>46</v>
      </c>
      <c r="K28" s="49"/>
      <c r="L28" s="50"/>
      <c r="M28" s="61"/>
      <c r="N28" s="62"/>
      <c r="O28" s="51" t="s">
        <v>158</v>
      </c>
      <c r="P28" s="52"/>
      <c r="Q28" s="53"/>
      <c r="R28" s="63"/>
      <c r="S28" s="55" t="s">
        <v>138</v>
      </c>
      <c r="T28" s="87" t="s">
        <v>21</v>
      </c>
      <c r="U28" s="101">
        <f>SUM(U11,U18)</f>
        <v>15430</v>
      </c>
      <c r="V28" s="7"/>
      <c r="W28" s="7"/>
      <c r="X28" s="7"/>
      <c r="Y28" s="7"/>
      <c r="Z28" s="7"/>
      <c r="AA28" s="7"/>
      <c r="AB28" s="7"/>
    </row>
    <row r="29">
      <c r="A29" s="42"/>
      <c r="B29" s="42" t="s">
        <v>137</v>
      </c>
      <c r="C29" s="94"/>
      <c r="D29" s="67" t="s">
        <v>138</v>
      </c>
      <c r="E29" s="45"/>
      <c r="F29" s="42" t="s">
        <v>199</v>
      </c>
      <c r="G29" s="224" t="s">
        <v>2052</v>
      </c>
      <c r="H29" s="226" t="s">
        <v>204</v>
      </c>
      <c r="I29" s="227" t="s">
        <v>2053</v>
      </c>
      <c r="J29" s="42" t="s">
        <v>46</v>
      </c>
      <c r="K29" s="49"/>
      <c r="L29" s="50"/>
      <c r="M29" s="35"/>
      <c r="N29" s="36"/>
      <c r="O29" s="51" t="s">
        <v>158</v>
      </c>
      <c r="P29" s="52"/>
      <c r="Q29" s="53"/>
      <c r="R29" s="54"/>
      <c r="S29" s="55" t="s">
        <v>138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2"/>
      <c r="B30" s="42" t="s">
        <v>137</v>
      </c>
      <c r="C30" s="43"/>
      <c r="D30" s="67" t="s">
        <v>138</v>
      </c>
      <c r="E30" s="103"/>
      <c r="F30" s="42" t="s">
        <v>199</v>
      </c>
      <c r="G30" s="234" t="s">
        <v>2054</v>
      </c>
      <c r="H30" s="226" t="s">
        <v>204</v>
      </c>
      <c r="I30" s="227" t="s">
        <v>2055</v>
      </c>
      <c r="J30" s="42" t="s">
        <v>46</v>
      </c>
      <c r="K30" s="49"/>
      <c r="L30" s="108"/>
      <c r="M30" s="61"/>
      <c r="N30" s="62"/>
      <c r="O30" s="51" t="s">
        <v>158</v>
      </c>
      <c r="P30" s="106"/>
      <c r="Q30" s="120"/>
      <c r="R30" s="63"/>
      <c r="S30" s="55" t="s">
        <v>138</v>
      </c>
      <c r="V30" s="7"/>
      <c r="W30" s="7"/>
      <c r="X30" s="7"/>
      <c r="Y30" s="7"/>
      <c r="Z30" s="7"/>
      <c r="AA30" s="7"/>
      <c r="AB30" s="7"/>
    </row>
    <row r="31">
      <c r="A31" s="42" t="s">
        <v>39</v>
      </c>
      <c r="B31" s="42" t="s">
        <v>40</v>
      </c>
      <c r="C31" s="107"/>
      <c r="D31" s="44"/>
      <c r="E31" s="45" t="s">
        <v>165</v>
      </c>
      <c r="F31" s="42" t="s">
        <v>49</v>
      </c>
      <c r="G31" s="224" t="s">
        <v>2056</v>
      </c>
      <c r="H31" s="226" t="s">
        <v>2057</v>
      </c>
      <c r="I31" s="58" t="s">
        <v>2058</v>
      </c>
      <c r="J31" s="42" t="s">
        <v>46</v>
      </c>
      <c r="K31" s="49"/>
      <c r="L31" s="108"/>
      <c r="M31" s="61"/>
      <c r="N31" s="62"/>
      <c r="O31" s="51"/>
      <c r="P31" s="106"/>
      <c r="Q31" s="84">
        <v>350.0</v>
      </c>
      <c r="R31" s="63"/>
      <c r="S31" s="45">
        <v>100.0</v>
      </c>
      <c r="V31" s="7"/>
      <c r="W31" s="7"/>
      <c r="X31" s="7"/>
      <c r="Y31" s="7"/>
      <c r="Z31" s="7"/>
      <c r="AA31" s="7"/>
      <c r="AB31" s="7"/>
    </row>
    <row r="32">
      <c r="A32" s="42" t="s">
        <v>39</v>
      </c>
      <c r="B32" s="42" t="s">
        <v>137</v>
      </c>
      <c r="C32" s="43"/>
      <c r="D32" s="109" t="s">
        <v>138</v>
      </c>
      <c r="E32" s="45"/>
      <c r="F32" s="42" t="s">
        <v>49</v>
      </c>
      <c r="G32" s="224" t="s">
        <v>2059</v>
      </c>
      <c r="H32" s="226"/>
      <c r="I32" s="58" t="s">
        <v>2060</v>
      </c>
      <c r="J32" s="42" t="s">
        <v>46</v>
      </c>
      <c r="K32" s="49"/>
      <c r="L32" s="80"/>
      <c r="M32" s="81"/>
      <c r="N32" s="82"/>
      <c r="O32" s="51"/>
      <c r="P32" s="83" t="s">
        <v>158</v>
      </c>
      <c r="Q32" s="84"/>
      <c r="R32" s="85"/>
      <c r="S32" s="45" t="s">
        <v>138</v>
      </c>
      <c r="V32" s="7"/>
      <c r="W32" s="7"/>
      <c r="X32" s="7"/>
      <c r="Y32" s="7"/>
      <c r="Z32" s="7"/>
      <c r="AA32" s="7"/>
      <c r="AB32" s="7"/>
    </row>
    <row r="33">
      <c r="A33" s="42" t="s">
        <v>39</v>
      </c>
      <c r="B33" s="42" t="s">
        <v>137</v>
      </c>
      <c r="C33" s="43"/>
      <c r="D33" s="109" t="s">
        <v>138</v>
      </c>
      <c r="E33" s="103"/>
      <c r="F33" s="42" t="s">
        <v>49</v>
      </c>
      <c r="G33" s="224" t="s">
        <v>2061</v>
      </c>
      <c r="H33" s="226"/>
      <c r="I33" s="226" t="s">
        <v>2060</v>
      </c>
      <c r="J33" s="42" t="s">
        <v>46</v>
      </c>
      <c r="K33" s="49"/>
      <c r="L33" s="68"/>
      <c r="M33" s="35"/>
      <c r="N33" s="36"/>
      <c r="O33" s="51"/>
      <c r="P33" s="52" t="s">
        <v>158</v>
      </c>
      <c r="Q33" s="70"/>
      <c r="R33" s="54"/>
      <c r="S33" s="45" t="s">
        <v>138</v>
      </c>
      <c r="V33" s="7"/>
      <c r="W33" s="7"/>
      <c r="X33" s="7"/>
      <c r="Y33" s="7"/>
      <c r="Z33" s="7"/>
      <c r="AA33" s="7"/>
      <c r="AB33" s="7"/>
    </row>
    <row r="34">
      <c r="A34" s="42" t="s">
        <v>39</v>
      </c>
      <c r="B34" s="42" t="s">
        <v>40</v>
      </c>
      <c r="C34" s="66"/>
      <c r="D34" s="109" t="s">
        <v>2062</v>
      </c>
      <c r="E34" s="45" t="s">
        <v>139</v>
      </c>
      <c r="F34" s="42" t="s">
        <v>49</v>
      </c>
      <c r="G34" s="224" t="s">
        <v>2063</v>
      </c>
      <c r="H34" s="226" t="s">
        <v>2064</v>
      </c>
      <c r="I34" s="226" t="s">
        <v>2065</v>
      </c>
      <c r="J34" s="42" t="s">
        <v>46</v>
      </c>
      <c r="K34" s="60"/>
      <c r="L34" s="50"/>
      <c r="M34" s="61"/>
      <c r="N34" s="62"/>
      <c r="O34" s="51">
        <v>294.0</v>
      </c>
      <c r="P34" s="52"/>
      <c r="Q34" s="53"/>
      <c r="R34" s="63"/>
      <c r="S34" s="55">
        <v>50.0</v>
      </c>
      <c r="T34" s="7"/>
      <c r="U34" s="7"/>
      <c r="V34" s="7"/>
      <c r="W34" s="7"/>
      <c r="X34" s="7"/>
      <c r="Y34" s="7"/>
      <c r="Z34" s="7"/>
      <c r="AA34" s="7"/>
      <c r="AB34" s="7"/>
    </row>
    <row r="35">
      <c r="A35" s="42" t="s">
        <v>39</v>
      </c>
      <c r="B35" s="42" t="s">
        <v>40</v>
      </c>
      <c r="C35" s="66"/>
      <c r="D35" s="111"/>
      <c r="E35" s="45" t="s">
        <v>42</v>
      </c>
      <c r="F35" s="42" t="s">
        <v>2066</v>
      </c>
      <c r="G35" s="236" t="s">
        <v>2067</v>
      </c>
      <c r="H35" s="225" t="s">
        <v>2068</v>
      </c>
      <c r="I35" s="226" t="s">
        <v>2069</v>
      </c>
      <c r="J35" s="42" t="s">
        <v>46</v>
      </c>
      <c r="K35" s="60"/>
      <c r="L35" s="50">
        <v>250.0</v>
      </c>
      <c r="M35" s="61"/>
      <c r="N35" s="62"/>
      <c r="O35" s="51"/>
      <c r="P35" s="52"/>
      <c r="Q35" s="53"/>
      <c r="R35" s="63"/>
      <c r="S35" s="45">
        <v>100.0</v>
      </c>
      <c r="T35" s="7"/>
      <c r="U35" s="7"/>
      <c r="V35" s="7"/>
      <c r="W35" s="7"/>
      <c r="X35" s="7"/>
      <c r="Y35" s="7"/>
      <c r="Z35" s="7"/>
      <c r="AA35" s="7"/>
      <c r="AB35" s="7"/>
    </row>
    <row r="36">
      <c r="A36" s="42" t="s">
        <v>39</v>
      </c>
      <c r="B36" s="42" t="s">
        <v>40</v>
      </c>
      <c r="C36" s="66"/>
      <c r="D36" s="111"/>
      <c r="E36" s="45" t="s">
        <v>65</v>
      </c>
      <c r="F36" s="42" t="s">
        <v>49</v>
      </c>
      <c r="G36" s="348" t="s">
        <v>2070</v>
      </c>
      <c r="H36" s="238"/>
      <c r="I36" s="58" t="s">
        <v>2071</v>
      </c>
      <c r="J36" s="42" t="s">
        <v>29</v>
      </c>
      <c r="K36" s="49"/>
      <c r="L36" s="50"/>
      <c r="M36" s="81"/>
      <c r="N36" s="62">
        <v>400.0</v>
      </c>
      <c r="O36" s="51"/>
      <c r="P36" s="52"/>
      <c r="Q36" s="53"/>
      <c r="R36" s="85"/>
      <c r="S36" s="45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2" t="s">
        <v>39</v>
      </c>
      <c r="B37" s="42" t="s">
        <v>40</v>
      </c>
      <c r="C37" s="43"/>
      <c r="D37" s="67"/>
      <c r="E37" s="45" t="s">
        <v>58</v>
      </c>
      <c r="F37" s="42" t="s">
        <v>49</v>
      </c>
      <c r="G37" s="259" t="s">
        <v>2072</v>
      </c>
      <c r="H37" s="226" t="s">
        <v>126</v>
      </c>
      <c r="I37" s="58" t="s">
        <v>2073</v>
      </c>
      <c r="J37" s="42" t="s">
        <v>46</v>
      </c>
      <c r="K37" s="49">
        <v>350.0</v>
      </c>
      <c r="L37" s="50"/>
      <c r="M37" s="113"/>
      <c r="N37" s="114"/>
      <c r="O37" s="51"/>
      <c r="P37" s="52"/>
      <c r="Q37" s="53"/>
      <c r="R37" s="115"/>
      <c r="S37" s="45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 ht="15.0" customHeight="1">
      <c r="A38" s="42" t="s">
        <v>39</v>
      </c>
      <c r="B38" s="42" t="s">
        <v>40</v>
      </c>
      <c r="C38" s="43"/>
      <c r="D38" s="67" t="s">
        <v>2074</v>
      </c>
      <c r="E38" s="45" t="s">
        <v>58</v>
      </c>
      <c r="F38" s="42" t="s">
        <v>49</v>
      </c>
      <c r="G38" s="224" t="s">
        <v>2075</v>
      </c>
      <c r="H38" s="226" t="s">
        <v>2076</v>
      </c>
      <c r="I38" s="45" t="s">
        <v>2077</v>
      </c>
      <c r="J38" s="42" t="s">
        <v>46</v>
      </c>
      <c r="K38" s="99"/>
      <c r="L38" s="50"/>
      <c r="M38" s="61"/>
      <c r="N38" s="62"/>
      <c r="O38" s="51">
        <v>300.0</v>
      </c>
      <c r="P38" s="52"/>
      <c r="Q38" s="53"/>
      <c r="R38" s="63"/>
      <c r="S38" s="256">
        <v>300.0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2" t="s">
        <v>39</v>
      </c>
      <c r="B39" s="42" t="s">
        <v>40</v>
      </c>
      <c r="C39" s="43"/>
      <c r="D39" s="44" t="s">
        <v>2078</v>
      </c>
      <c r="E39" s="45" t="s">
        <v>73</v>
      </c>
      <c r="F39" s="42" t="s">
        <v>49</v>
      </c>
      <c r="G39" s="224" t="s">
        <v>2079</v>
      </c>
      <c r="H39" s="226" t="s">
        <v>2080</v>
      </c>
      <c r="I39" s="58" t="s">
        <v>2081</v>
      </c>
      <c r="J39" s="42" t="s">
        <v>29</v>
      </c>
      <c r="K39" s="49">
        <v>250.0</v>
      </c>
      <c r="L39" s="68"/>
      <c r="M39" s="61"/>
      <c r="N39" s="62"/>
      <c r="O39" s="51"/>
      <c r="P39" s="69"/>
      <c r="Q39" s="70"/>
      <c r="R39" s="63"/>
      <c r="S39" s="45">
        <v>50.0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2" t="s">
        <v>39</v>
      </c>
      <c r="B40" s="42" t="s">
        <v>40</v>
      </c>
      <c r="C40" s="43"/>
      <c r="D40" s="67" t="s">
        <v>2078</v>
      </c>
      <c r="E40" s="45" t="s">
        <v>73</v>
      </c>
      <c r="F40" s="42" t="s">
        <v>49</v>
      </c>
      <c r="G40" s="224" t="s">
        <v>2082</v>
      </c>
      <c r="H40" s="226" t="s">
        <v>2080</v>
      </c>
      <c r="I40" s="58" t="s">
        <v>2081</v>
      </c>
      <c r="J40" s="42" t="s">
        <v>69</v>
      </c>
      <c r="K40" s="49">
        <v>250.0</v>
      </c>
      <c r="L40" s="50"/>
      <c r="M40" s="61"/>
      <c r="N40" s="62"/>
      <c r="O40" s="51"/>
      <c r="P40" s="52"/>
      <c r="Q40" s="53"/>
      <c r="R40" s="63"/>
      <c r="S40" s="45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2" t="s">
        <v>39</v>
      </c>
      <c r="B41" s="42" t="s">
        <v>40</v>
      </c>
      <c r="C41" s="66"/>
      <c r="D41" s="116"/>
      <c r="E41" s="45" t="s">
        <v>165</v>
      </c>
      <c r="F41" s="42" t="s">
        <v>49</v>
      </c>
      <c r="G41" s="258" t="s">
        <v>2083</v>
      </c>
      <c r="H41" s="239" t="s">
        <v>2084</v>
      </c>
      <c r="I41" s="238" t="s">
        <v>2085</v>
      </c>
      <c r="J41" s="42" t="s">
        <v>46</v>
      </c>
      <c r="K41" s="118"/>
      <c r="L41" s="50"/>
      <c r="M41" s="61">
        <v>197.0</v>
      </c>
      <c r="N41" s="62"/>
      <c r="O41" s="51"/>
      <c r="P41" s="52"/>
      <c r="Q41" s="53"/>
      <c r="R41" s="63"/>
      <c r="S41" s="45">
        <v>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2" t="s">
        <v>39</v>
      </c>
      <c r="B42" s="42" t="s">
        <v>40</v>
      </c>
      <c r="C42" s="66"/>
      <c r="D42" s="44" t="s">
        <v>2086</v>
      </c>
      <c r="E42" s="45" t="s">
        <v>29</v>
      </c>
      <c r="F42" s="42" t="s">
        <v>49</v>
      </c>
      <c r="G42" s="224" t="s">
        <v>2087</v>
      </c>
      <c r="H42" s="226"/>
      <c r="I42" s="58" t="s">
        <v>2088</v>
      </c>
      <c r="J42" s="42" t="s">
        <v>46</v>
      </c>
      <c r="K42" s="49">
        <v>500.0</v>
      </c>
      <c r="L42" s="50"/>
      <c r="M42" s="61"/>
      <c r="N42" s="62"/>
      <c r="O42" s="51"/>
      <c r="P42" s="52"/>
      <c r="Q42" s="53"/>
      <c r="R42" s="63"/>
      <c r="S42" s="45">
        <v>100.0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2" t="s">
        <v>39</v>
      </c>
      <c r="B43" s="42" t="s">
        <v>40</v>
      </c>
      <c r="C43" s="43"/>
      <c r="D43" s="44" t="s">
        <v>2089</v>
      </c>
      <c r="E43" s="45" t="s">
        <v>165</v>
      </c>
      <c r="F43" s="42" t="s">
        <v>49</v>
      </c>
      <c r="G43" s="224" t="s">
        <v>2090</v>
      </c>
      <c r="H43" s="226" t="s">
        <v>2091</v>
      </c>
      <c r="I43" s="58" t="s">
        <v>2092</v>
      </c>
      <c r="J43" s="42" t="s">
        <v>46</v>
      </c>
      <c r="K43" s="60">
        <v>250.0</v>
      </c>
      <c r="L43" s="50"/>
      <c r="M43" s="61"/>
      <c r="N43" s="62"/>
      <c r="O43" s="51"/>
      <c r="P43" s="52"/>
      <c r="Q43" s="53"/>
      <c r="R43" s="63"/>
      <c r="S43" s="45">
        <v>50.0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2" t="s">
        <v>39</v>
      </c>
      <c r="B44" s="42" t="s">
        <v>40</v>
      </c>
      <c r="C44" s="43"/>
      <c r="D44" s="109" t="s">
        <v>2093</v>
      </c>
      <c r="E44" s="45" t="s">
        <v>65</v>
      </c>
      <c r="F44" s="42" t="s">
        <v>49</v>
      </c>
      <c r="G44" s="224" t="s">
        <v>2094</v>
      </c>
      <c r="H44" s="226" t="s">
        <v>2095</v>
      </c>
      <c r="I44" s="58" t="s">
        <v>2096</v>
      </c>
      <c r="J44" s="42" t="s">
        <v>29</v>
      </c>
      <c r="K44" s="49"/>
      <c r="L44" s="50"/>
      <c r="M44" s="61">
        <v>350.0</v>
      </c>
      <c r="N44" s="62"/>
      <c r="O44" s="51"/>
      <c r="P44" s="52"/>
      <c r="Q44" s="53"/>
      <c r="R44" s="63"/>
      <c r="S44" s="45">
        <v>50.0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2" t="s">
        <v>39</v>
      </c>
      <c r="B45" s="42" t="s">
        <v>40</v>
      </c>
      <c r="C45" s="43"/>
      <c r="D45" s="67" t="s">
        <v>2097</v>
      </c>
      <c r="E45" s="45" t="s">
        <v>192</v>
      </c>
      <c r="F45" s="42" t="s">
        <v>49</v>
      </c>
      <c r="G45" s="260" t="s">
        <v>2098</v>
      </c>
      <c r="H45" s="240" t="s">
        <v>2099</v>
      </c>
      <c r="I45" s="58" t="s">
        <v>2100</v>
      </c>
      <c r="J45" s="42" t="s">
        <v>431</v>
      </c>
      <c r="K45" s="49"/>
      <c r="L45" s="108"/>
      <c r="M45" s="61">
        <v>350.0</v>
      </c>
      <c r="N45" s="82"/>
      <c r="O45" s="51"/>
      <c r="P45" s="106"/>
      <c r="Q45" s="120"/>
      <c r="R45" s="85"/>
      <c r="S45" s="45">
        <v>50.0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2" t="s">
        <v>39</v>
      </c>
      <c r="B46" s="42" t="s">
        <v>40</v>
      </c>
      <c r="C46" s="66"/>
      <c r="D46" s="67" t="s">
        <v>2101</v>
      </c>
      <c r="E46" s="45" t="s">
        <v>208</v>
      </c>
      <c r="F46" s="42" t="s">
        <v>1931</v>
      </c>
      <c r="G46" s="224" t="s">
        <v>2102</v>
      </c>
      <c r="H46" s="226" t="s">
        <v>2031</v>
      </c>
      <c r="I46" s="226" t="s">
        <v>2103</v>
      </c>
      <c r="J46" s="42" t="s">
        <v>46</v>
      </c>
      <c r="K46" s="49">
        <v>400.0</v>
      </c>
      <c r="L46" s="121"/>
      <c r="M46" s="61"/>
      <c r="N46" s="62"/>
      <c r="O46" s="51"/>
      <c r="P46" s="122"/>
      <c r="Q46" s="123"/>
      <c r="R46" s="63"/>
      <c r="S46" s="45">
        <v>50.0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2" t="s">
        <v>39</v>
      </c>
      <c r="B47" s="42" t="s">
        <v>40</v>
      </c>
      <c r="C47" s="43"/>
      <c r="D47" s="111"/>
      <c r="E47" s="103"/>
      <c r="F47" s="42" t="s">
        <v>49</v>
      </c>
      <c r="G47" s="224" t="s">
        <v>2104</v>
      </c>
      <c r="H47" s="226" t="s">
        <v>1996</v>
      </c>
      <c r="I47" s="226" t="s">
        <v>549</v>
      </c>
      <c r="J47" s="42" t="s">
        <v>46</v>
      </c>
      <c r="K47" s="49"/>
      <c r="L47" s="121"/>
      <c r="M47" s="35"/>
      <c r="N47" s="36"/>
      <c r="O47" s="51"/>
      <c r="P47" s="122"/>
      <c r="Q47" s="123"/>
      <c r="R47" s="54">
        <v>1800.0</v>
      </c>
      <c r="S47" s="45">
        <v>900.0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2" t="s">
        <v>39</v>
      </c>
      <c r="B48" s="42" t="s">
        <v>40</v>
      </c>
      <c r="C48" s="43"/>
      <c r="D48" s="109" t="s">
        <v>2105</v>
      </c>
      <c r="E48" s="45" t="s">
        <v>73</v>
      </c>
      <c r="F48" s="42" t="s">
        <v>49</v>
      </c>
      <c r="G48" s="224" t="s">
        <v>2106</v>
      </c>
      <c r="H48" s="226" t="s">
        <v>265</v>
      </c>
      <c r="I48" s="241" t="s">
        <v>2107</v>
      </c>
      <c r="J48" s="42" t="s">
        <v>29</v>
      </c>
      <c r="K48" s="60">
        <v>350.0</v>
      </c>
      <c r="L48" s="121"/>
      <c r="M48" s="81"/>
      <c r="N48" s="82"/>
      <c r="O48" s="51"/>
      <c r="P48" s="122"/>
      <c r="Q48" s="123"/>
      <c r="R48" s="85"/>
      <c r="S48" s="45">
        <v>50.0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2" t="s">
        <v>39</v>
      </c>
      <c r="B49" s="42" t="s">
        <v>40</v>
      </c>
      <c r="C49" s="43"/>
      <c r="D49" s="125"/>
      <c r="E49" s="45" t="s">
        <v>73</v>
      </c>
      <c r="F49" s="42" t="s">
        <v>49</v>
      </c>
      <c r="G49" s="224" t="s">
        <v>2108</v>
      </c>
      <c r="H49" s="226" t="s">
        <v>2109</v>
      </c>
      <c r="I49" s="58" t="s">
        <v>2110</v>
      </c>
      <c r="J49" s="42" t="s">
        <v>29</v>
      </c>
      <c r="K49" s="60"/>
      <c r="L49" s="126"/>
      <c r="M49" s="81"/>
      <c r="N49" s="82"/>
      <c r="O49" s="51"/>
      <c r="P49" s="127"/>
      <c r="Q49" s="123">
        <v>350.0</v>
      </c>
      <c r="R49" s="85"/>
      <c r="S49" s="45">
        <v>50.0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2" t="s">
        <v>39</v>
      </c>
      <c r="B50" s="42" t="s">
        <v>40</v>
      </c>
      <c r="C50" s="43"/>
      <c r="D50" s="94" t="s">
        <v>2111</v>
      </c>
      <c r="E50" s="45" t="s">
        <v>53</v>
      </c>
      <c r="F50" s="42" t="s">
        <v>49</v>
      </c>
      <c r="G50" s="224" t="s">
        <v>2112</v>
      </c>
      <c r="H50" s="226" t="s">
        <v>2113</v>
      </c>
      <c r="I50" s="58" t="s">
        <v>2114</v>
      </c>
      <c r="J50" s="42" t="s">
        <v>69</v>
      </c>
      <c r="K50" s="49"/>
      <c r="L50" s="121"/>
      <c r="M50" s="61"/>
      <c r="N50" s="62"/>
      <c r="O50" s="51"/>
      <c r="P50" s="122">
        <v>294.0</v>
      </c>
      <c r="Q50" s="123"/>
      <c r="R50" s="63"/>
      <c r="S50" s="45">
        <v>50.0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2" t="s">
        <v>39</v>
      </c>
      <c r="B51" s="42" t="s">
        <v>40</v>
      </c>
      <c r="C51" s="43"/>
      <c r="D51" s="94" t="s">
        <v>2115</v>
      </c>
      <c r="E51" s="45" t="s">
        <v>192</v>
      </c>
      <c r="F51" s="42" t="s">
        <v>49</v>
      </c>
      <c r="G51" s="236" t="s">
        <v>2116</v>
      </c>
      <c r="H51" s="225"/>
      <c r="I51" s="58" t="s">
        <v>2117</v>
      </c>
      <c r="J51" s="42" t="s">
        <v>29</v>
      </c>
      <c r="K51" s="60">
        <v>350.0</v>
      </c>
      <c r="L51" s="121"/>
      <c r="M51" s="81"/>
      <c r="N51" s="82"/>
      <c r="O51" s="51"/>
      <c r="P51" s="122"/>
      <c r="Q51" s="123"/>
      <c r="R51" s="85"/>
      <c r="S51" s="45">
        <v>50.0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2" t="s">
        <v>39</v>
      </c>
      <c r="B52" s="42" t="s">
        <v>40</v>
      </c>
      <c r="C52" s="43"/>
      <c r="D52" s="94" t="s">
        <v>2118</v>
      </c>
      <c r="E52" s="129" t="s">
        <v>65</v>
      </c>
      <c r="F52" s="42" t="s">
        <v>49</v>
      </c>
      <c r="G52" s="224" t="s">
        <v>2119</v>
      </c>
      <c r="H52" s="226" t="s">
        <v>123</v>
      </c>
      <c r="I52" s="58" t="s">
        <v>2120</v>
      </c>
      <c r="J52" s="42" t="s">
        <v>431</v>
      </c>
      <c r="K52" s="49"/>
      <c r="L52" s="121"/>
      <c r="M52" s="61">
        <v>420.0</v>
      </c>
      <c r="N52" s="62"/>
      <c r="O52" s="51"/>
      <c r="P52" s="122"/>
      <c r="Q52" s="123"/>
      <c r="R52" s="63"/>
      <c r="S52" s="55">
        <v>100.0</v>
      </c>
      <c r="T52" s="7"/>
      <c r="U52" s="7"/>
      <c r="V52" s="7"/>
      <c r="W52" s="7"/>
      <c r="X52" s="7"/>
      <c r="Y52" s="7"/>
      <c r="Z52" s="7"/>
      <c r="AA52" s="7"/>
      <c r="AB52" s="7"/>
    </row>
    <row r="53">
      <c r="A53" s="42" t="s">
        <v>39</v>
      </c>
      <c r="B53" s="42" t="s">
        <v>40</v>
      </c>
      <c r="C53" s="43"/>
      <c r="D53" s="94" t="s">
        <v>2121</v>
      </c>
      <c r="E53" s="129" t="s">
        <v>65</v>
      </c>
      <c r="F53" s="42" t="s">
        <v>49</v>
      </c>
      <c r="G53" s="262" t="s">
        <v>2122</v>
      </c>
      <c r="H53" s="242"/>
      <c r="I53" s="58" t="s">
        <v>2123</v>
      </c>
      <c r="J53" s="42" t="s">
        <v>29</v>
      </c>
      <c r="K53" s="49">
        <v>350.0</v>
      </c>
      <c r="L53" s="121"/>
      <c r="M53" s="61"/>
      <c r="N53" s="62"/>
      <c r="O53" s="51"/>
      <c r="P53" s="122"/>
      <c r="Q53" s="123"/>
      <c r="R53" s="63"/>
      <c r="S53" s="45">
        <v>50.0</v>
      </c>
      <c r="T53" s="7"/>
      <c r="U53" s="7"/>
      <c r="V53" s="7"/>
      <c r="W53" s="7"/>
      <c r="X53" s="7"/>
      <c r="Y53" s="7"/>
      <c r="Z53" s="7"/>
      <c r="AA53" s="7"/>
      <c r="AB53" s="7"/>
    </row>
    <row r="54">
      <c r="A54" s="42" t="s">
        <v>39</v>
      </c>
      <c r="B54" s="42" t="s">
        <v>40</v>
      </c>
      <c r="C54" s="43"/>
      <c r="D54" s="94" t="s">
        <v>2124</v>
      </c>
      <c r="E54" s="129" t="s">
        <v>165</v>
      </c>
      <c r="F54" s="42" t="s">
        <v>49</v>
      </c>
      <c r="G54" s="259" t="s">
        <v>2125</v>
      </c>
      <c r="H54" s="226" t="s">
        <v>2126</v>
      </c>
      <c r="I54" s="58" t="s">
        <v>2127</v>
      </c>
      <c r="J54" s="42" t="s">
        <v>46</v>
      </c>
      <c r="K54" s="131">
        <v>200.0</v>
      </c>
      <c r="L54" s="121"/>
      <c r="M54" s="113"/>
      <c r="N54" s="114"/>
      <c r="O54" s="51"/>
      <c r="P54" s="122"/>
      <c r="Q54" s="123"/>
      <c r="R54" s="115"/>
      <c r="S54" s="45">
        <v>50.0</v>
      </c>
      <c r="T54" s="7"/>
      <c r="U54" s="7"/>
      <c r="V54" s="7"/>
      <c r="W54" s="7"/>
      <c r="X54" s="7"/>
      <c r="Y54" s="7"/>
      <c r="Z54" s="7"/>
      <c r="AA54" s="7"/>
      <c r="AB54" s="7"/>
    </row>
    <row r="55">
      <c r="A55" s="42" t="s">
        <v>39</v>
      </c>
      <c r="B55" s="42" t="s">
        <v>40</v>
      </c>
      <c r="C55" s="43"/>
      <c r="D55" s="43"/>
      <c r="E55" s="129" t="s">
        <v>192</v>
      </c>
      <c r="F55" s="42" t="s">
        <v>49</v>
      </c>
      <c r="G55" s="224" t="s">
        <v>2128</v>
      </c>
      <c r="H55" s="226"/>
      <c r="I55" s="58" t="s">
        <v>2129</v>
      </c>
      <c r="J55" s="42" t="s">
        <v>29</v>
      </c>
      <c r="K55" s="132"/>
      <c r="L55" s="121"/>
      <c r="M55" s="113"/>
      <c r="N55" s="36">
        <v>350.0</v>
      </c>
      <c r="O55" s="51"/>
      <c r="P55" s="122"/>
      <c r="Q55" s="123"/>
      <c r="R55" s="115"/>
      <c r="S55" s="45">
        <v>50.0</v>
      </c>
      <c r="T55" s="7"/>
      <c r="U55" s="7"/>
      <c r="V55" s="7"/>
      <c r="W55" s="7"/>
      <c r="X55" s="7"/>
      <c r="Y55" s="7"/>
      <c r="Z55" s="7"/>
      <c r="AA55" s="7"/>
      <c r="AB55" s="7"/>
    </row>
    <row r="56">
      <c r="A56" s="42" t="s">
        <v>39</v>
      </c>
      <c r="B56" s="42" t="s">
        <v>96</v>
      </c>
      <c r="C56" s="43"/>
      <c r="D56" s="43"/>
      <c r="E56" s="22"/>
      <c r="F56" s="42" t="s">
        <v>49</v>
      </c>
      <c r="G56" s="320" t="s">
        <v>2130</v>
      </c>
      <c r="H56" s="226" t="s">
        <v>2130</v>
      </c>
      <c r="I56" s="58" t="s">
        <v>2131</v>
      </c>
      <c r="J56" s="42" t="s">
        <v>29</v>
      </c>
      <c r="K56" s="131"/>
      <c r="L56" s="133">
        <v>250.0</v>
      </c>
      <c r="M56" s="61"/>
      <c r="N56" s="62"/>
      <c r="O56" s="51"/>
      <c r="P56" s="134"/>
      <c r="Q56" s="135"/>
      <c r="R56" s="63"/>
      <c r="S56" s="256">
        <v>250.0</v>
      </c>
      <c r="T56" s="7"/>
      <c r="U56" s="7"/>
      <c r="V56" s="7"/>
      <c r="W56" s="7"/>
      <c r="X56" s="7"/>
      <c r="Y56" s="7"/>
      <c r="Z56" s="7"/>
      <c r="AA56" s="7"/>
      <c r="AB56" s="7"/>
    </row>
    <row r="57">
      <c r="A57" s="42" t="s">
        <v>39</v>
      </c>
      <c r="B57" s="42" t="s">
        <v>40</v>
      </c>
      <c r="C57" s="43"/>
      <c r="D57" s="94"/>
      <c r="E57" s="22"/>
      <c r="F57" s="42" t="s">
        <v>49</v>
      </c>
      <c r="G57" s="58" t="s">
        <v>2132</v>
      </c>
      <c r="H57" s="226" t="s">
        <v>2132</v>
      </c>
      <c r="I57" s="58" t="s">
        <v>2133</v>
      </c>
      <c r="J57" s="105"/>
      <c r="K57" s="349"/>
      <c r="L57" s="121">
        <v>500.0</v>
      </c>
      <c r="M57" s="81"/>
      <c r="N57" s="82"/>
      <c r="O57" s="51"/>
      <c r="P57" s="122"/>
      <c r="Q57" s="123"/>
      <c r="R57" s="85"/>
      <c r="S57" s="45">
        <v>300.0</v>
      </c>
      <c r="T57" s="7"/>
      <c r="U57" s="7"/>
      <c r="V57" s="7"/>
      <c r="W57" s="7"/>
      <c r="X57" s="7"/>
      <c r="Y57" s="7"/>
      <c r="Z57" s="7"/>
      <c r="AA57" s="7"/>
      <c r="AB57" s="7"/>
    </row>
    <row r="58">
      <c r="A58" s="42" t="s">
        <v>39</v>
      </c>
      <c r="B58" s="42" t="s">
        <v>137</v>
      </c>
      <c r="C58" s="66"/>
      <c r="D58" s="94" t="s">
        <v>138</v>
      </c>
      <c r="E58" s="22"/>
      <c r="F58" s="42" t="s">
        <v>43</v>
      </c>
      <c r="G58" s="224" t="s">
        <v>2134</v>
      </c>
      <c r="H58" s="226" t="s">
        <v>1733</v>
      </c>
      <c r="I58" s="58" t="s">
        <v>1734</v>
      </c>
      <c r="J58" s="42" t="s">
        <v>46</v>
      </c>
      <c r="K58" s="131"/>
      <c r="L58" s="121" t="s">
        <v>279</v>
      </c>
      <c r="M58" s="81"/>
      <c r="N58" s="82"/>
      <c r="O58" s="51"/>
      <c r="P58" s="122"/>
      <c r="Q58" s="123"/>
      <c r="R58" s="85"/>
      <c r="S58" s="45" t="s">
        <v>138</v>
      </c>
      <c r="T58" s="7"/>
      <c r="U58" s="7"/>
      <c r="V58" s="7"/>
      <c r="W58" s="7"/>
      <c r="X58" s="7"/>
      <c r="Y58" s="7"/>
      <c r="Z58" s="7"/>
      <c r="AA58" s="7"/>
      <c r="AB58" s="7"/>
    </row>
    <row r="59">
      <c r="A59" s="42" t="s">
        <v>39</v>
      </c>
      <c r="B59" s="42" t="s">
        <v>137</v>
      </c>
      <c r="C59" s="43"/>
      <c r="D59" s="94" t="s">
        <v>138</v>
      </c>
      <c r="E59" s="129" t="s">
        <v>58</v>
      </c>
      <c r="F59" s="42" t="s">
        <v>49</v>
      </c>
      <c r="G59" s="224" t="s">
        <v>2135</v>
      </c>
      <c r="H59" s="226"/>
      <c r="I59" s="48" t="s">
        <v>2040</v>
      </c>
      <c r="J59" s="42" t="s">
        <v>46</v>
      </c>
      <c r="K59" s="131"/>
      <c r="L59" s="121"/>
      <c r="M59" s="81"/>
      <c r="N59" s="82"/>
      <c r="O59" s="51"/>
      <c r="P59" s="122" t="s">
        <v>158</v>
      </c>
      <c r="Q59" s="123"/>
      <c r="R59" s="85"/>
      <c r="S59" s="45" t="s">
        <v>138</v>
      </c>
      <c r="T59" s="7"/>
      <c r="U59" s="7"/>
      <c r="V59" s="7"/>
      <c r="W59" s="7"/>
      <c r="X59" s="7"/>
      <c r="Y59" s="7"/>
      <c r="Z59" s="7"/>
      <c r="AA59" s="7"/>
      <c r="AB59" s="7"/>
    </row>
    <row r="60">
      <c r="A60" s="42" t="s">
        <v>39</v>
      </c>
      <c r="B60" s="42" t="s">
        <v>137</v>
      </c>
      <c r="C60" s="43"/>
      <c r="D60" s="94" t="s">
        <v>138</v>
      </c>
      <c r="E60" s="129" t="s">
        <v>58</v>
      </c>
      <c r="F60" s="42" t="s">
        <v>49</v>
      </c>
      <c r="G60" s="224" t="s">
        <v>2136</v>
      </c>
      <c r="H60" s="226"/>
      <c r="I60" s="48" t="s">
        <v>2040</v>
      </c>
      <c r="J60" s="42" t="s">
        <v>46</v>
      </c>
      <c r="K60" s="131"/>
      <c r="L60" s="121"/>
      <c r="M60" s="81"/>
      <c r="N60" s="82"/>
      <c r="O60" s="51"/>
      <c r="P60" s="122" t="s">
        <v>158</v>
      </c>
      <c r="Q60" s="123"/>
      <c r="R60" s="85"/>
      <c r="S60" s="45" t="s">
        <v>138</v>
      </c>
      <c r="T60" s="7"/>
      <c r="U60" s="7"/>
      <c r="V60" s="7"/>
      <c r="W60" s="7"/>
      <c r="X60" s="7"/>
      <c r="Y60" s="7"/>
      <c r="Z60" s="7"/>
      <c r="AA60" s="7"/>
      <c r="AB60" s="7"/>
    </row>
    <row r="61">
      <c r="A61" s="42" t="s">
        <v>39</v>
      </c>
      <c r="B61" s="42" t="s">
        <v>137</v>
      </c>
      <c r="C61" s="43"/>
      <c r="D61" s="94" t="s">
        <v>138</v>
      </c>
      <c r="E61" s="22"/>
      <c r="F61" s="42" t="s">
        <v>49</v>
      </c>
      <c r="G61" s="224" t="s">
        <v>2137</v>
      </c>
      <c r="H61" s="226"/>
      <c r="I61" s="227" t="s">
        <v>1999</v>
      </c>
      <c r="J61" s="42" t="s">
        <v>46</v>
      </c>
      <c r="K61" s="131"/>
      <c r="L61" s="126"/>
      <c r="M61" s="61"/>
      <c r="N61" s="62"/>
      <c r="O61" s="51"/>
      <c r="P61" s="122" t="s">
        <v>158</v>
      </c>
      <c r="Q61" s="128"/>
      <c r="R61" s="63"/>
      <c r="S61" s="45" t="s">
        <v>138</v>
      </c>
      <c r="T61" s="7"/>
      <c r="U61" s="7"/>
      <c r="V61" s="7"/>
      <c r="W61" s="7"/>
      <c r="X61" s="7"/>
      <c r="Y61" s="7"/>
      <c r="Z61" s="7"/>
      <c r="AA61" s="7"/>
      <c r="AB61" s="7"/>
    </row>
    <row r="62">
      <c r="A62" s="42" t="s">
        <v>39</v>
      </c>
      <c r="B62" s="42" t="s">
        <v>137</v>
      </c>
      <c r="C62" s="43"/>
      <c r="D62" s="94" t="s">
        <v>138</v>
      </c>
      <c r="E62" s="22"/>
      <c r="F62" s="42" t="s">
        <v>49</v>
      </c>
      <c r="G62" s="224" t="s">
        <v>2138</v>
      </c>
      <c r="H62" s="226"/>
      <c r="I62" s="227" t="s">
        <v>1999</v>
      </c>
      <c r="J62" s="42" t="s">
        <v>46</v>
      </c>
      <c r="K62" s="131"/>
      <c r="L62" s="126"/>
      <c r="M62" s="81"/>
      <c r="N62" s="82"/>
      <c r="O62" s="51"/>
      <c r="P62" s="122" t="s">
        <v>158</v>
      </c>
      <c r="Q62" s="128"/>
      <c r="R62" s="85"/>
      <c r="S62" s="136" t="s">
        <v>138</v>
      </c>
      <c r="T62" s="7"/>
      <c r="U62" s="7"/>
      <c r="V62" s="7"/>
      <c r="W62" s="7"/>
      <c r="X62" s="7"/>
      <c r="Y62" s="7"/>
      <c r="Z62" s="7"/>
      <c r="AA62" s="7"/>
      <c r="AB62" s="7"/>
    </row>
    <row r="63">
      <c r="A63" s="42" t="s">
        <v>39</v>
      </c>
      <c r="B63" s="42" t="s">
        <v>137</v>
      </c>
      <c r="C63" s="43"/>
      <c r="D63" s="94" t="s">
        <v>138</v>
      </c>
      <c r="E63" s="22"/>
      <c r="F63" s="42" t="s">
        <v>49</v>
      </c>
      <c r="G63" s="224" t="s">
        <v>2139</v>
      </c>
      <c r="H63" s="226"/>
      <c r="I63" s="227" t="s">
        <v>1999</v>
      </c>
      <c r="J63" s="42" t="s">
        <v>46</v>
      </c>
      <c r="K63" s="132"/>
      <c r="L63" s="121"/>
      <c r="M63" s="61"/>
      <c r="N63" s="62"/>
      <c r="O63" s="51"/>
      <c r="P63" s="122" t="s">
        <v>158</v>
      </c>
      <c r="Q63" s="123"/>
      <c r="R63" s="63"/>
      <c r="S63" s="45" t="s">
        <v>138</v>
      </c>
      <c r="T63" s="7"/>
      <c r="U63" s="7"/>
      <c r="V63" s="7"/>
      <c r="W63" s="7"/>
      <c r="X63" s="7"/>
      <c r="Y63" s="7"/>
      <c r="Z63" s="7"/>
      <c r="AA63" s="7"/>
      <c r="AB63" s="7"/>
    </row>
    <row r="64">
      <c r="A64" s="42"/>
      <c r="B64" s="42"/>
      <c r="C64" s="43"/>
      <c r="D64" s="43"/>
      <c r="E64" s="22"/>
      <c r="F64" s="42"/>
      <c r="G64" s="58"/>
      <c r="H64" s="226"/>
      <c r="I64" s="58"/>
      <c r="J64" s="105"/>
      <c r="K64" s="132"/>
      <c r="L64" s="126"/>
      <c r="M64" s="81"/>
      <c r="N64" s="82"/>
      <c r="O64" s="51"/>
      <c r="P64" s="127"/>
      <c r="Q64" s="128"/>
      <c r="R64" s="85"/>
      <c r="S64" s="45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2"/>
      <c r="B65" s="42"/>
      <c r="C65" s="43"/>
      <c r="D65" s="43"/>
      <c r="E65" s="22"/>
      <c r="F65" s="42"/>
      <c r="G65" s="58"/>
      <c r="H65" s="226"/>
      <c r="I65" s="58"/>
      <c r="J65" s="105"/>
      <c r="K65" s="131"/>
      <c r="L65" s="126"/>
      <c r="M65" s="81"/>
      <c r="N65" s="82"/>
      <c r="O65" s="51"/>
      <c r="P65" s="127"/>
      <c r="Q65" s="128"/>
      <c r="R65" s="85"/>
      <c r="S65" s="45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2"/>
      <c r="B66" s="42"/>
      <c r="C66" s="43"/>
      <c r="D66" s="43"/>
      <c r="E66" s="137"/>
      <c r="F66" s="42"/>
      <c r="G66" s="58"/>
      <c r="H66" s="226"/>
      <c r="I66" s="58"/>
      <c r="J66" s="105"/>
      <c r="K66" s="138"/>
      <c r="L66" s="121"/>
      <c r="M66" s="61"/>
      <c r="N66" s="62"/>
      <c r="O66" s="51"/>
      <c r="P66" s="122"/>
      <c r="Q66" s="123"/>
      <c r="R66" s="63"/>
      <c r="S66" s="45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2"/>
      <c r="B67" s="42"/>
      <c r="C67" s="43"/>
      <c r="D67" s="43"/>
      <c r="E67" s="137"/>
      <c r="F67" s="42"/>
      <c r="G67" s="58"/>
      <c r="H67" s="226"/>
      <c r="I67" s="58"/>
      <c r="J67" s="105"/>
      <c r="K67" s="139"/>
      <c r="L67" s="126"/>
      <c r="M67" s="81"/>
      <c r="N67" s="82"/>
      <c r="O67" s="51"/>
      <c r="P67" s="127"/>
      <c r="Q67" s="128"/>
      <c r="R67" s="85"/>
      <c r="S67" s="45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2"/>
      <c r="B68" s="42"/>
      <c r="C68" s="43"/>
      <c r="D68" s="43"/>
      <c r="E68" s="137"/>
      <c r="F68" s="42"/>
      <c r="G68" s="58"/>
      <c r="H68" s="226"/>
      <c r="I68" s="58"/>
      <c r="J68" s="105"/>
      <c r="K68" s="131"/>
      <c r="L68" s="140"/>
      <c r="M68" s="81"/>
      <c r="N68" s="82"/>
      <c r="O68" s="51"/>
      <c r="P68" s="141"/>
      <c r="Q68" s="142"/>
      <c r="R68" s="85"/>
      <c r="S68" s="55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2"/>
      <c r="B69" s="42"/>
      <c r="C69" s="43"/>
      <c r="D69" s="43"/>
      <c r="E69" s="137"/>
      <c r="F69" s="42"/>
      <c r="G69" s="58"/>
      <c r="H69" s="226"/>
      <c r="I69" s="58"/>
      <c r="J69" s="105"/>
      <c r="K69" s="138"/>
      <c r="L69" s="126"/>
      <c r="M69" s="81"/>
      <c r="N69" s="82"/>
      <c r="O69" s="51"/>
      <c r="P69" s="127"/>
      <c r="Q69" s="128"/>
      <c r="R69" s="85"/>
      <c r="S69" s="45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2"/>
      <c r="B70" s="42"/>
      <c r="C70" s="143"/>
      <c r="D70" s="96"/>
      <c r="E70" s="137"/>
      <c r="F70" s="42"/>
      <c r="G70" s="58"/>
      <c r="H70" s="226"/>
      <c r="I70" s="58"/>
      <c r="J70" s="105"/>
      <c r="K70" s="144"/>
      <c r="L70" s="145"/>
      <c r="M70" s="81"/>
      <c r="N70" s="82"/>
      <c r="O70" s="51"/>
      <c r="P70" s="146"/>
      <c r="Q70" s="147"/>
      <c r="R70" s="85"/>
      <c r="S70" s="45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2"/>
      <c r="B71" s="42"/>
      <c r="C71" s="143"/>
      <c r="D71" s="43"/>
      <c r="E71" s="137"/>
      <c r="F71" s="42"/>
      <c r="G71" s="58"/>
      <c r="H71" s="226"/>
      <c r="I71" s="58"/>
      <c r="J71" s="105"/>
      <c r="K71" s="148"/>
      <c r="L71" s="145"/>
      <c r="M71" s="113"/>
      <c r="N71" s="114"/>
      <c r="O71" s="51"/>
      <c r="P71" s="146"/>
      <c r="Q71" s="147"/>
      <c r="R71" s="115"/>
      <c r="S71" s="136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2"/>
      <c r="B72" s="42"/>
      <c r="C72" s="143"/>
      <c r="D72" s="76"/>
      <c r="E72" s="137"/>
      <c r="F72" s="42"/>
      <c r="G72" s="58"/>
      <c r="H72" s="226"/>
      <c r="I72" s="226"/>
      <c r="J72" s="105"/>
      <c r="K72" s="144"/>
      <c r="L72" s="149"/>
      <c r="M72" s="81"/>
      <c r="N72" s="82"/>
      <c r="O72" s="51"/>
      <c r="P72" s="150"/>
      <c r="Q72" s="151"/>
      <c r="R72" s="85"/>
      <c r="S72" s="136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2"/>
      <c r="B73" s="42"/>
      <c r="C73" s="143"/>
      <c r="D73" s="43"/>
      <c r="E73" s="137"/>
      <c r="F73" s="42"/>
      <c r="G73" s="58"/>
      <c r="H73" s="226"/>
      <c r="I73" s="226"/>
      <c r="J73" s="105"/>
      <c r="K73" s="144"/>
      <c r="L73" s="145"/>
      <c r="M73" s="81"/>
      <c r="N73" s="82"/>
      <c r="O73" s="51"/>
      <c r="P73" s="146"/>
      <c r="Q73" s="147"/>
      <c r="R73" s="85"/>
      <c r="S73" s="136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2"/>
      <c r="B74" s="42"/>
      <c r="C74" s="143"/>
      <c r="D74" s="43"/>
      <c r="E74" s="137"/>
      <c r="F74" s="42"/>
      <c r="G74" s="58"/>
      <c r="H74" s="226"/>
      <c r="I74" s="226"/>
      <c r="J74" s="105"/>
      <c r="K74" s="148"/>
      <c r="L74" s="145"/>
      <c r="M74" s="81"/>
      <c r="N74" s="82"/>
      <c r="O74" s="51"/>
      <c r="P74" s="146"/>
      <c r="Q74" s="147"/>
      <c r="R74" s="85"/>
      <c r="S74" s="136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2"/>
      <c r="B75" s="42"/>
      <c r="C75" s="143"/>
      <c r="D75" s="43"/>
      <c r="E75" s="22"/>
      <c r="F75" s="42"/>
      <c r="G75" s="58"/>
      <c r="H75" s="226"/>
      <c r="I75" s="226"/>
      <c r="J75" s="105"/>
      <c r="K75" s="148"/>
      <c r="L75" s="145"/>
      <c r="M75" s="81"/>
      <c r="N75" s="82"/>
      <c r="O75" s="51"/>
      <c r="P75" s="146"/>
      <c r="Q75" s="147"/>
      <c r="R75" s="85"/>
      <c r="S75" s="152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2"/>
      <c r="B76" s="42"/>
      <c r="C76" s="143"/>
      <c r="D76" s="43"/>
      <c r="E76" s="22"/>
      <c r="F76" s="42"/>
      <c r="G76" s="58"/>
      <c r="H76" s="226"/>
      <c r="I76" s="226"/>
      <c r="J76" s="105"/>
      <c r="K76" s="148"/>
      <c r="L76" s="145"/>
      <c r="M76" s="81"/>
      <c r="N76" s="82"/>
      <c r="O76" s="51"/>
      <c r="P76" s="146"/>
      <c r="Q76" s="147"/>
      <c r="R76" s="85"/>
      <c r="S76" s="136"/>
      <c r="T76" s="7"/>
      <c r="U76" s="7"/>
      <c r="V76" s="7"/>
      <c r="W76" s="7"/>
      <c r="X76" s="7"/>
      <c r="Y76" s="7"/>
      <c r="Z76" s="7"/>
      <c r="AA76" s="7"/>
      <c r="AB76" s="7"/>
    </row>
    <row r="77">
      <c r="A77" s="105"/>
      <c r="B77" s="42"/>
      <c r="C77" s="143"/>
      <c r="D77" s="43"/>
      <c r="E77" s="22"/>
      <c r="F77" s="42"/>
      <c r="G77" s="153"/>
      <c r="H77" s="243"/>
      <c r="I77" s="243"/>
      <c r="J77" s="105"/>
      <c r="K77" s="144"/>
      <c r="L77" s="145"/>
      <c r="M77" s="81"/>
      <c r="N77" s="82"/>
      <c r="O77" s="51"/>
      <c r="P77" s="146"/>
      <c r="Q77" s="147"/>
      <c r="R77" s="85"/>
      <c r="S77" s="154"/>
      <c r="T77" s="7"/>
      <c r="U77" s="7"/>
      <c r="V77" s="7"/>
      <c r="W77" s="7"/>
      <c r="X77" s="7"/>
      <c r="Y77" s="7"/>
      <c r="Z77" s="7"/>
      <c r="AA77" s="7"/>
      <c r="AB77" s="7"/>
    </row>
    <row r="78">
      <c r="A78" s="105"/>
      <c r="B78" s="42"/>
      <c r="C78" s="143"/>
      <c r="D78" s="43"/>
      <c r="E78" s="22"/>
      <c r="F78" s="42"/>
      <c r="G78" s="153"/>
      <c r="H78" s="243"/>
      <c r="I78" s="243"/>
      <c r="J78" s="105"/>
      <c r="K78" s="144"/>
      <c r="L78" s="145"/>
      <c r="M78" s="81"/>
      <c r="N78" s="82"/>
      <c r="O78" s="51"/>
      <c r="P78" s="146"/>
      <c r="Q78" s="147"/>
      <c r="R78" s="85"/>
      <c r="S78" s="155"/>
      <c r="T78" s="7"/>
      <c r="U78" s="7"/>
      <c r="V78" s="7"/>
      <c r="W78" s="7"/>
      <c r="X78" s="7"/>
      <c r="Y78" s="7"/>
      <c r="Z78" s="7"/>
      <c r="AA78" s="7"/>
      <c r="AB78" s="7"/>
    </row>
    <row r="79">
      <c r="A79" s="105"/>
      <c r="B79" s="42"/>
      <c r="C79" s="143"/>
      <c r="D79" s="43"/>
      <c r="E79" s="22"/>
      <c r="F79" s="42"/>
      <c r="G79" s="153"/>
      <c r="H79" s="243"/>
      <c r="I79" s="243"/>
      <c r="J79" s="105"/>
      <c r="K79" s="144"/>
      <c r="L79" s="145"/>
      <c r="M79" s="81"/>
      <c r="N79" s="82"/>
      <c r="O79" s="51"/>
      <c r="P79" s="146"/>
      <c r="Q79" s="147"/>
      <c r="R79" s="85"/>
      <c r="S79" s="155"/>
      <c r="T79" s="7"/>
      <c r="U79" s="7"/>
      <c r="V79" s="7"/>
      <c r="W79" s="7"/>
      <c r="X79" s="7"/>
      <c r="Y79" s="7"/>
      <c r="Z79" s="7"/>
      <c r="AA79" s="7"/>
      <c r="AB79" s="7"/>
    </row>
    <row r="80">
      <c r="A80" s="105"/>
      <c r="B80" s="42"/>
      <c r="C80" s="143"/>
      <c r="D80" s="43"/>
      <c r="E80" s="22"/>
      <c r="F80" s="42"/>
      <c r="G80" s="153"/>
      <c r="H80" s="243"/>
      <c r="I80" s="243"/>
      <c r="J80" s="105"/>
      <c r="K80" s="156"/>
      <c r="L80" s="157"/>
      <c r="M80" s="158"/>
      <c r="N80" s="159"/>
      <c r="O80" s="51"/>
      <c r="P80" s="160"/>
      <c r="Q80" s="161"/>
      <c r="R80" s="162"/>
      <c r="S80" s="155"/>
      <c r="T80" s="7"/>
      <c r="U80" s="7"/>
      <c r="V80" s="7"/>
      <c r="W80" s="7"/>
      <c r="X80" s="7"/>
      <c r="Y80" s="7"/>
      <c r="Z80" s="7"/>
      <c r="AA80" s="7"/>
      <c r="AB80" s="7"/>
    </row>
    <row r="81">
      <c r="A81" s="105"/>
      <c r="B81" s="42"/>
      <c r="C81" s="143"/>
      <c r="D81" s="43"/>
      <c r="E81" s="22"/>
      <c r="F81" s="42"/>
      <c r="G81" s="153"/>
      <c r="H81" s="243"/>
      <c r="I81" s="243"/>
      <c r="J81" s="105"/>
      <c r="K81" s="156"/>
      <c r="L81" s="157"/>
      <c r="M81" s="158"/>
      <c r="N81" s="159"/>
      <c r="O81" s="51"/>
      <c r="P81" s="160"/>
      <c r="Q81" s="161"/>
      <c r="R81" s="162"/>
      <c r="S81" s="155"/>
      <c r="T81" s="7"/>
      <c r="U81" s="7"/>
      <c r="V81" s="7"/>
      <c r="W81" s="7"/>
      <c r="X81" s="7"/>
      <c r="Y81" s="7"/>
      <c r="Z81" s="7"/>
      <c r="AA81" s="7"/>
      <c r="AB81" s="7"/>
    </row>
    <row r="82">
      <c r="A82" s="105"/>
      <c r="B82" s="42"/>
      <c r="C82" s="143"/>
      <c r="D82" s="43"/>
      <c r="E82" s="22"/>
      <c r="F82" s="42"/>
      <c r="G82" s="153"/>
      <c r="H82" s="243"/>
      <c r="I82" s="243"/>
      <c r="J82" s="105"/>
      <c r="K82" s="156"/>
      <c r="L82" s="157"/>
      <c r="M82" s="158"/>
      <c r="N82" s="159"/>
      <c r="O82" s="51"/>
      <c r="P82" s="160"/>
      <c r="Q82" s="161"/>
      <c r="R82" s="162"/>
      <c r="S82" s="155"/>
      <c r="T82" s="7"/>
      <c r="U82" s="7"/>
      <c r="V82" s="7"/>
      <c r="W82" s="7"/>
      <c r="X82" s="7"/>
      <c r="Y82" s="7"/>
      <c r="Z82" s="7"/>
      <c r="AA82" s="7"/>
      <c r="AB82" s="7"/>
    </row>
    <row r="83">
      <c r="A83" s="105"/>
      <c r="B83" s="42"/>
      <c r="C83" s="143"/>
      <c r="D83" s="43"/>
      <c r="E83" s="22"/>
      <c r="F83" s="42"/>
      <c r="G83" s="153"/>
      <c r="H83" s="243"/>
      <c r="I83" s="243"/>
      <c r="J83" s="105"/>
      <c r="K83" s="163"/>
      <c r="L83" s="164"/>
      <c r="M83" s="165"/>
      <c r="N83" s="166"/>
      <c r="O83" s="51"/>
      <c r="P83" s="167"/>
      <c r="Q83" s="168"/>
      <c r="R83" s="169"/>
      <c r="S83" s="155"/>
      <c r="T83" s="7"/>
      <c r="U83" s="7"/>
      <c r="V83" s="7"/>
      <c r="W83" s="7"/>
      <c r="X83" s="7"/>
      <c r="Y83" s="7"/>
      <c r="Z83" s="7"/>
      <c r="AA83" s="7"/>
      <c r="AB83" s="7"/>
    </row>
    <row r="84">
      <c r="A84" s="105"/>
      <c r="B84" s="42"/>
      <c r="C84" s="143"/>
      <c r="D84" s="43"/>
      <c r="E84" s="137"/>
      <c r="F84" s="42"/>
      <c r="G84" s="153"/>
      <c r="H84" s="243"/>
      <c r="I84" s="243"/>
      <c r="J84" s="105"/>
      <c r="K84" s="156"/>
      <c r="L84" s="157"/>
      <c r="M84" s="170"/>
      <c r="N84" s="171"/>
      <c r="O84" s="51"/>
      <c r="P84" s="160"/>
      <c r="Q84" s="161"/>
      <c r="R84" s="172"/>
      <c r="S84" s="155"/>
      <c r="T84" s="7"/>
      <c r="U84" s="7"/>
      <c r="V84" s="7"/>
      <c r="W84" s="7"/>
      <c r="X84" s="7"/>
      <c r="Y84" s="7"/>
      <c r="Z84" s="7"/>
      <c r="AA84" s="7"/>
      <c r="AB84" s="7"/>
    </row>
    <row r="85">
      <c r="A85" s="105"/>
      <c r="B85" s="42"/>
      <c r="C85" s="143"/>
      <c r="D85" s="43"/>
      <c r="E85" s="137"/>
      <c r="F85" s="42"/>
      <c r="G85" s="153"/>
      <c r="H85" s="243"/>
      <c r="I85" s="243"/>
      <c r="J85" s="105"/>
      <c r="K85" s="156"/>
      <c r="L85" s="157"/>
      <c r="M85" s="170"/>
      <c r="N85" s="171"/>
      <c r="O85" s="51"/>
      <c r="P85" s="160"/>
      <c r="Q85" s="161"/>
      <c r="R85" s="172"/>
      <c r="S85" s="155"/>
      <c r="T85" s="7"/>
      <c r="U85" s="7"/>
      <c r="V85" s="7"/>
      <c r="W85" s="7"/>
      <c r="X85" s="7"/>
      <c r="Y85" s="7"/>
      <c r="Z85" s="7"/>
      <c r="AA85" s="7"/>
      <c r="AB85" s="7"/>
    </row>
    <row r="86">
      <c r="A86" s="105"/>
      <c r="B86" s="42"/>
      <c r="C86" s="143"/>
      <c r="D86" s="43"/>
      <c r="E86" s="137"/>
      <c r="F86" s="42"/>
      <c r="G86" s="153"/>
      <c r="H86" s="243"/>
      <c r="I86" s="243"/>
      <c r="J86" s="105"/>
      <c r="K86" s="156"/>
      <c r="L86" s="157"/>
      <c r="M86" s="170"/>
      <c r="N86" s="171"/>
      <c r="O86" s="51"/>
      <c r="P86" s="160"/>
      <c r="Q86" s="161"/>
      <c r="R86" s="172"/>
      <c r="S86" s="155"/>
      <c r="T86" s="7"/>
      <c r="U86" s="7"/>
      <c r="V86" s="7"/>
      <c r="W86" s="7"/>
      <c r="X86" s="7"/>
      <c r="Y86" s="7"/>
      <c r="Z86" s="7"/>
      <c r="AA86" s="7"/>
      <c r="AB86" s="7"/>
    </row>
    <row r="87">
      <c r="A87" s="105"/>
      <c r="B87" s="42"/>
      <c r="C87" s="143"/>
      <c r="D87" s="43"/>
      <c r="E87" s="137"/>
      <c r="F87" s="42"/>
      <c r="G87" s="153"/>
      <c r="H87" s="243"/>
      <c r="I87" s="243"/>
      <c r="J87" s="105"/>
      <c r="K87" s="156"/>
      <c r="L87" s="157"/>
      <c r="M87" s="170"/>
      <c r="N87" s="171"/>
      <c r="O87" s="51"/>
      <c r="P87" s="160"/>
      <c r="Q87" s="161"/>
      <c r="R87" s="172"/>
      <c r="S87" s="155"/>
      <c r="T87" s="7"/>
      <c r="U87" s="7"/>
      <c r="V87" s="7"/>
      <c r="W87" s="7"/>
      <c r="X87" s="7"/>
      <c r="Y87" s="7"/>
      <c r="Z87" s="7"/>
      <c r="AA87" s="7"/>
      <c r="AB87" s="7"/>
    </row>
    <row r="88">
      <c r="A88" s="105"/>
      <c r="B88" s="42"/>
      <c r="C88" s="143"/>
      <c r="D88" s="43"/>
      <c r="E88" s="137"/>
      <c r="F88" s="42"/>
      <c r="G88" s="153"/>
      <c r="H88" s="243"/>
      <c r="I88" s="243"/>
      <c r="J88" s="105"/>
      <c r="K88" s="156"/>
      <c r="L88" s="157"/>
      <c r="M88" s="170"/>
      <c r="N88" s="171"/>
      <c r="O88" s="51"/>
      <c r="P88" s="160"/>
      <c r="Q88" s="161"/>
      <c r="R88" s="172"/>
      <c r="S88" s="155"/>
      <c r="T88" s="7"/>
      <c r="U88" s="7"/>
      <c r="V88" s="7"/>
      <c r="W88" s="7"/>
      <c r="X88" s="7"/>
      <c r="Y88" s="7"/>
      <c r="Z88" s="7"/>
      <c r="AA88" s="7"/>
      <c r="AB88" s="7"/>
    </row>
    <row r="89">
      <c r="A89" s="105"/>
      <c r="B89" s="42"/>
      <c r="C89" s="143"/>
      <c r="D89" s="43"/>
      <c r="E89" s="137"/>
      <c r="F89" s="42"/>
      <c r="G89" s="153"/>
      <c r="H89" s="243"/>
      <c r="I89" s="243"/>
      <c r="J89" s="105"/>
      <c r="K89" s="156"/>
      <c r="L89" s="157"/>
      <c r="M89" s="170"/>
      <c r="N89" s="171"/>
      <c r="O89" s="51"/>
      <c r="P89" s="160"/>
      <c r="Q89" s="161"/>
      <c r="R89" s="172"/>
      <c r="S89" s="155"/>
      <c r="T89" s="7"/>
      <c r="U89" s="7"/>
      <c r="V89" s="7"/>
      <c r="W89" s="7"/>
      <c r="X89" s="7"/>
      <c r="Y89" s="7"/>
      <c r="Z89" s="7"/>
      <c r="AA89" s="7"/>
      <c r="AB89" s="7"/>
    </row>
    <row r="90">
      <c r="A90" s="105"/>
      <c r="B90" s="42"/>
      <c r="C90" s="143"/>
      <c r="D90" s="43"/>
      <c r="E90" s="137"/>
      <c r="F90" s="42"/>
      <c r="G90" s="153"/>
      <c r="H90" s="243"/>
      <c r="I90" s="243"/>
      <c r="J90" s="105"/>
      <c r="K90" s="156"/>
      <c r="L90" s="157"/>
      <c r="M90" s="170"/>
      <c r="N90" s="171"/>
      <c r="O90" s="51"/>
      <c r="P90" s="160"/>
      <c r="Q90" s="161"/>
      <c r="R90" s="172"/>
      <c r="S90" s="155"/>
      <c r="T90" s="7"/>
      <c r="U90" s="7"/>
      <c r="V90" s="7"/>
      <c r="W90" s="7"/>
      <c r="X90" s="7"/>
      <c r="Y90" s="7"/>
      <c r="Z90" s="7"/>
      <c r="AA90" s="7"/>
      <c r="AB90" s="7"/>
    </row>
    <row r="91">
      <c r="A91" s="105"/>
      <c r="B91" s="42"/>
      <c r="C91" s="143"/>
      <c r="D91" s="43"/>
      <c r="E91" s="137"/>
      <c r="F91" s="42"/>
      <c r="G91" s="153"/>
      <c r="H91" s="243"/>
      <c r="I91" s="243"/>
      <c r="J91" s="105"/>
      <c r="K91" s="156"/>
      <c r="L91" s="157"/>
      <c r="M91" s="170"/>
      <c r="N91" s="173"/>
      <c r="O91" s="51"/>
      <c r="P91" s="160"/>
      <c r="Q91" s="161"/>
      <c r="R91" s="172"/>
      <c r="S91" s="155"/>
      <c r="T91" s="7"/>
      <c r="U91" s="7"/>
      <c r="V91" s="7"/>
      <c r="W91" s="7"/>
      <c r="X91" s="7"/>
      <c r="Y91" s="7"/>
      <c r="Z91" s="7"/>
      <c r="AA91" s="7"/>
      <c r="AB91" s="7"/>
    </row>
    <row r="92">
      <c r="A92" s="4"/>
      <c r="B92" s="4"/>
      <c r="C92" s="3"/>
      <c r="D92" s="174"/>
      <c r="E92" s="175"/>
      <c r="F92" s="4"/>
      <c r="G92" s="176"/>
      <c r="H92" s="244"/>
      <c r="I92" s="245"/>
      <c r="J92" s="4"/>
      <c r="K92" s="179"/>
      <c r="L92" s="179"/>
      <c r="M92" s="179"/>
      <c r="N92" s="179"/>
      <c r="O92" s="180"/>
      <c r="P92" s="180"/>
      <c r="Q92" s="180"/>
      <c r="R92" s="181"/>
      <c r="S92" s="182">
        <f>SUM(S7:S91)</f>
        <v>6220</v>
      </c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83"/>
      <c r="E93" s="184"/>
      <c r="F93" s="2"/>
      <c r="G93" s="185"/>
      <c r="H93" s="246"/>
      <c r="I93" s="247"/>
      <c r="J93" s="2"/>
      <c r="K93" s="33" t="s">
        <v>6</v>
      </c>
      <c r="L93" s="188"/>
      <c r="M93" s="188"/>
      <c r="N93" s="188"/>
      <c r="O93" s="189"/>
      <c r="P93" s="189"/>
      <c r="Q93" s="189"/>
      <c r="R93" s="190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191"/>
      <c r="D94" s="16"/>
      <c r="E94" s="192"/>
      <c r="F94" s="193"/>
      <c r="G94" s="176"/>
      <c r="H94" s="5"/>
      <c r="I94" s="5"/>
      <c r="J94" s="2"/>
      <c r="K94" s="96">
        <f>SUM(K7:K91)</f>
        <v>4820</v>
      </c>
      <c r="L94" s="194" t="s">
        <v>22</v>
      </c>
      <c r="O94" s="195" t="s">
        <v>23</v>
      </c>
      <c r="Q94" s="196"/>
      <c r="R94" s="197" t="s">
        <v>24</v>
      </c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2"/>
      <c r="B95" s="2"/>
      <c r="C95" s="3"/>
      <c r="D95" s="16"/>
      <c r="E95" s="2"/>
      <c r="F95" s="2"/>
      <c r="G95" s="176"/>
      <c r="H95" s="5"/>
      <c r="I95" s="5"/>
      <c r="J95" s="2"/>
      <c r="K95" s="96">
        <f>SUM(K94*3%)</f>
        <v>144.6</v>
      </c>
      <c r="L95" s="34" t="s">
        <v>7</v>
      </c>
      <c r="M95" s="198"/>
      <c r="N95" s="198"/>
      <c r="O95" s="199"/>
      <c r="P95" s="200"/>
      <c r="Q95" s="196"/>
      <c r="R95" s="201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4"/>
      <c r="H96" s="5"/>
      <c r="I96" s="5"/>
      <c r="J96" s="2"/>
      <c r="K96" s="202"/>
      <c r="L96" s="203">
        <f>SUM(L6:L90)</f>
        <v>2340</v>
      </c>
      <c r="M96" s="35" t="s">
        <v>8</v>
      </c>
      <c r="N96" s="198"/>
      <c r="O96" s="199"/>
      <c r="P96" s="199"/>
      <c r="Q96" s="199"/>
      <c r="R96" s="201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204" t="s">
        <v>25</v>
      </c>
      <c r="H97" s="205">
        <f>SUM(K94,L96,M97,N98)</f>
        <v>11174</v>
      </c>
      <c r="I97" s="5"/>
      <c r="J97" s="2"/>
      <c r="K97" s="7"/>
      <c r="L97" s="76">
        <f>SUM(L96*2%)</f>
        <v>46.8</v>
      </c>
      <c r="M97" s="16">
        <f>SUM(M6:M90)</f>
        <v>2017</v>
      </c>
      <c r="N97" s="36" t="s">
        <v>9</v>
      </c>
      <c r="O97" s="199"/>
      <c r="P97" s="199"/>
      <c r="Q97" s="199"/>
      <c r="R97" s="181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06"/>
      <c r="G98" s="207" t="s">
        <v>26</v>
      </c>
      <c r="H98" s="205">
        <f>SUM(O99,P102,Q103)</f>
        <v>4256</v>
      </c>
      <c r="I98" s="5"/>
      <c r="J98" s="2"/>
      <c r="K98" s="7"/>
      <c r="L98" s="17"/>
      <c r="M98" s="76">
        <f>SUM(M97*2%)</f>
        <v>40.34</v>
      </c>
      <c r="N98" s="16">
        <f>SUM(N6:N91)</f>
        <v>1997</v>
      </c>
      <c r="O98" s="37" t="s">
        <v>10</v>
      </c>
      <c r="P98" s="199"/>
      <c r="Q98" s="199"/>
      <c r="R98" s="208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06"/>
      <c r="G99" s="209" t="s">
        <v>27</v>
      </c>
      <c r="H99" s="205">
        <f>SUM(R104)</f>
        <v>1800</v>
      </c>
      <c r="I99" s="5"/>
      <c r="J99" s="2"/>
      <c r="K99" s="7"/>
      <c r="L99" s="2"/>
      <c r="M99" s="2"/>
      <c r="N99" s="76">
        <f>SUM(N98*2%)</f>
        <v>39.94</v>
      </c>
      <c r="O99" s="16">
        <f>SUM(O6:O92)</f>
        <v>1932</v>
      </c>
      <c r="P99" s="199"/>
      <c r="Q99" s="199"/>
      <c r="R99" s="208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"/>
      <c r="G100" s="4"/>
      <c r="H100" s="5"/>
      <c r="I100" s="5"/>
      <c r="J100" s="2"/>
      <c r="K100" s="7"/>
      <c r="L100" s="2"/>
      <c r="M100" s="2"/>
      <c r="N100" s="2"/>
      <c r="O100" s="76">
        <f>SUM(O99*1%)</f>
        <v>19.32</v>
      </c>
      <c r="P100" s="199"/>
      <c r="Q100" s="199"/>
      <c r="R100" s="208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210" t="s">
        <v>28</v>
      </c>
      <c r="H101" s="253">
        <f>SUM(P8,N9,N10,O14,K17,K18,K21,N22,P23,M24,N26,Q31,O34,L35,K37,O38,M41,K42,K43,K46,R47,K54)</f>
        <v>9038</v>
      </c>
      <c r="I101" s="263">
        <v>0.0</v>
      </c>
      <c r="J101" s="2"/>
      <c r="K101" s="7"/>
      <c r="L101" s="2"/>
      <c r="M101" s="2"/>
      <c r="N101" s="2"/>
      <c r="O101" s="2"/>
      <c r="P101" s="38" t="s">
        <v>11</v>
      </c>
      <c r="Q101" s="199"/>
      <c r="R101" s="208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212" t="s">
        <v>29</v>
      </c>
      <c r="H102" s="248">
        <f>SUM(K7,O12,K15,O16,N36,K39,M44,K48,Q49,K51,K53,N55,L56,L20)</f>
        <v>5278</v>
      </c>
      <c r="I102" s="249">
        <f>SUM(N36)</f>
        <v>400</v>
      </c>
      <c r="J102" s="2"/>
      <c r="K102" s="7"/>
      <c r="L102" s="2"/>
      <c r="M102" s="2"/>
      <c r="N102" s="2"/>
      <c r="O102" s="2"/>
      <c r="P102" s="16">
        <f>SUM(P6:P90)</f>
        <v>1624</v>
      </c>
      <c r="Q102" s="39" t="s">
        <v>12</v>
      </c>
      <c r="R102" s="208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14" t="s">
        <v>30</v>
      </c>
      <c r="H103" s="248">
        <f>SUM(M45,M52)</f>
        <v>770</v>
      </c>
      <c r="I103" s="263">
        <v>0.0</v>
      </c>
      <c r="J103" s="2"/>
      <c r="K103" s="7"/>
      <c r="L103" s="2"/>
      <c r="M103" s="2"/>
      <c r="N103" s="2"/>
      <c r="O103" s="2"/>
      <c r="P103" s="76">
        <f>SUM(P102*1%)</f>
        <v>16.24</v>
      </c>
      <c r="Q103" s="16">
        <f>SUM(Q6:Q90)</f>
        <v>700</v>
      </c>
      <c r="R103" s="215" t="s">
        <v>13</v>
      </c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338" t="s">
        <v>747</v>
      </c>
      <c r="H104" s="346">
        <v>0.0</v>
      </c>
      <c r="I104" s="263">
        <v>0.0</v>
      </c>
      <c r="J104" s="2"/>
      <c r="K104" s="7"/>
      <c r="L104" s="2"/>
      <c r="M104" s="2"/>
      <c r="N104" s="2"/>
      <c r="O104" s="2"/>
      <c r="P104" s="2"/>
      <c r="Q104" s="76">
        <f>SUM(Q103*1%)</f>
        <v>7</v>
      </c>
      <c r="R104" s="96">
        <f>SUM(R7:R92)</f>
        <v>1800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107"/>
      <c r="D105" s="16"/>
      <c r="E105" s="2"/>
      <c r="F105" s="2"/>
      <c r="G105" s="340" t="s">
        <v>1874</v>
      </c>
      <c r="H105" s="350">
        <f>SUM(P50,K40)</f>
        <v>544</v>
      </c>
      <c r="I105" s="263"/>
      <c r="J105" s="2"/>
      <c r="K105" s="7"/>
      <c r="L105" s="2"/>
      <c r="M105" s="2"/>
      <c r="N105" s="2"/>
      <c r="O105" s="2"/>
      <c r="P105" s="2"/>
      <c r="Q105" s="2"/>
      <c r="R105" s="96">
        <f>SUM(R104*2%)</f>
        <v>36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317"/>
      <c r="H106" s="7"/>
      <c r="I106" s="5"/>
      <c r="J106" s="2"/>
      <c r="K106" s="7"/>
      <c r="L106" s="2"/>
      <c r="M106" s="2"/>
      <c r="N106" s="2"/>
      <c r="O106" s="2"/>
      <c r="P106" s="2"/>
      <c r="Q106" s="2"/>
      <c r="R106" s="16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318"/>
      <c r="H107" s="7"/>
      <c r="I107" s="5"/>
      <c r="J107" s="2"/>
      <c r="K107" s="7"/>
      <c r="L107" s="2"/>
      <c r="M107" s="2"/>
      <c r="N107" s="2"/>
      <c r="O107" s="2"/>
      <c r="P107" s="2"/>
      <c r="Q107" s="2"/>
      <c r="R107" s="2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4"/>
      <c r="H108" s="5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216" t="s">
        <v>31</v>
      </c>
      <c r="H109" s="351">
        <v>400.0</v>
      </c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216" t="s">
        <v>32</v>
      </c>
      <c r="H110" s="249">
        <f>SUM(S11,S19,S25,S36,S57)</f>
        <v>500</v>
      </c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218" t="s">
        <v>33</v>
      </c>
      <c r="H111" s="251">
        <f>SUM(O11,L19,M25,L57)</f>
        <v>1600</v>
      </c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219"/>
      <c r="D225" s="219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19"/>
      <c r="D226" s="219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19"/>
      <c r="D227" s="219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19"/>
      <c r="D228" s="219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19"/>
      <c r="D229" s="219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19"/>
      <c r="D230" s="219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19"/>
      <c r="D231" s="219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19"/>
      <c r="D232" s="219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19"/>
      <c r="D233" s="219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19"/>
      <c r="D234" s="219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19"/>
      <c r="D235" s="219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19"/>
      <c r="D236" s="219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19"/>
      <c r="D237" s="219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19"/>
      <c r="D238" s="219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19"/>
      <c r="D239" s="219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19"/>
      <c r="D240" s="219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19"/>
      <c r="D241" s="219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19"/>
      <c r="D242" s="219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19"/>
      <c r="D243" s="219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19"/>
      <c r="D244" s="219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19"/>
      <c r="D245" s="219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19"/>
      <c r="D246" s="219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19"/>
      <c r="D247" s="219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19"/>
      <c r="D248" s="219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19"/>
      <c r="D249" s="219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19"/>
      <c r="D250" s="219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19"/>
      <c r="D251" s="219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19"/>
      <c r="D252" s="219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19"/>
      <c r="D253" s="219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19"/>
      <c r="D254" s="219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19"/>
      <c r="D255" s="219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19"/>
      <c r="D256" s="219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19"/>
      <c r="D257" s="219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19"/>
      <c r="D258" s="219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19"/>
      <c r="D259" s="219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19"/>
      <c r="D260" s="219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19"/>
      <c r="D261" s="219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19"/>
      <c r="D262" s="219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19"/>
      <c r="D263" s="219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19"/>
      <c r="D264" s="219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19"/>
      <c r="D265" s="219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19"/>
      <c r="D266" s="219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19"/>
      <c r="D267" s="219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19"/>
      <c r="D268" s="219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19"/>
      <c r="D269" s="219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19"/>
      <c r="D270" s="219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19"/>
      <c r="D271" s="219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19"/>
      <c r="D272" s="219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19"/>
      <c r="D273" s="219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19"/>
      <c r="D274" s="219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19"/>
      <c r="D275" s="219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19"/>
      <c r="D276" s="219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19"/>
      <c r="D277" s="219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19"/>
      <c r="D278" s="219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19"/>
      <c r="D279" s="219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19"/>
      <c r="D280" s="219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19"/>
      <c r="D281" s="219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19"/>
      <c r="D282" s="219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19"/>
      <c r="D283" s="219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19"/>
      <c r="D284" s="219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19"/>
      <c r="D285" s="219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19"/>
      <c r="D286" s="219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19"/>
      <c r="D287" s="219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19"/>
      <c r="D288" s="219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19"/>
      <c r="D289" s="219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19"/>
      <c r="D290" s="219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19"/>
      <c r="D291" s="219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19"/>
      <c r="D292" s="219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19"/>
      <c r="D293" s="219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19"/>
      <c r="D294" s="219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19"/>
      <c r="D295" s="219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19"/>
      <c r="D296" s="219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19"/>
      <c r="D297" s="219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19"/>
      <c r="D298" s="219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19"/>
      <c r="D299" s="219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19"/>
      <c r="D300" s="219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19"/>
      <c r="D301" s="219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19"/>
      <c r="D302" s="219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19"/>
      <c r="D303" s="219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19"/>
      <c r="D304" s="219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19"/>
      <c r="D305" s="219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19"/>
      <c r="D306" s="219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19"/>
      <c r="D307" s="219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19"/>
      <c r="D308" s="219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19"/>
      <c r="D309" s="219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19"/>
      <c r="D310" s="219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19"/>
      <c r="D311" s="219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19"/>
      <c r="D312" s="219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19"/>
      <c r="D313" s="219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19"/>
      <c r="D314" s="219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19"/>
      <c r="D315" s="219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19"/>
      <c r="D316" s="219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19"/>
      <c r="D317" s="219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19"/>
      <c r="D318" s="219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19"/>
      <c r="D319" s="219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19"/>
      <c r="D320" s="219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19"/>
      <c r="D321" s="219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19"/>
      <c r="D322" s="219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19"/>
      <c r="D323" s="219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19"/>
      <c r="D324" s="219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19"/>
      <c r="D325" s="219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19"/>
      <c r="D326" s="219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19"/>
      <c r="D327" s="219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19"/>
      <c r="D328" s="219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19"/>
      <c r="D329" s="219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19"/>
      <c r="D330" s="219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19"/>
      <c r="D331" s="219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19"/>
      <c r="D332" s="219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19"/>
      <c r="D333" s="219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19"/>
      <c r="D334" s="219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19"/>
      <c r="D335" s="219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19"/>
      <c r="D336" s="219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19"/>
      <c r="D337" s="219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19"/>
      <c r="D338" s="219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19"/>
      <c r="D339" s="219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19"/>
      <c r="D340" s="219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19"/>
      <c r="D341" s="219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19"/>
      <c r="D342" s="219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19"/>
      <c r="D343" s="219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19"/>
      <c r="D344" s="219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19"/>
      <c r="D345" s="219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19"/>
      <c r="D346" s="219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19"/>
      <c r="D347" s="219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19"/>
      <c r="D348" s="219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19"/>
      <c r="D349" s="219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19"/>
      <c r="D350" s="219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19"/>
      <c r="D351" s="219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19"/>
      <c r="D352" s="219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19"/>
      <c r="D353" s="219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19"/>
      <c r="D354" s="219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19"/>
      <c r="D355" s="219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19"/>
      <c r="D356" s="219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19"/>
      <c r="D357" s="219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19"/>
      <c r="D358" s="219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19"/>
      <c r="D359" s="219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19"/>
      <c r="D360" s="219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19"/>
      <c r="D361" s="219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19"/>
      <c r="D362" s="219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19"/>
      <c r="D363" s="219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19"/>
      <c r="D364" s="219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19"/>
      <c r="D365" s="219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19"/>
      <c r="D366" s="219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19"/>
      <c r="D367" s="219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19"/>
      <c r="D368" s="219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19"/>
      <c r="D369" s="219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19"/>
      <c r="D370" s="219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19"/>
      <c r="D371" s="219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19"/>
      <c r="D372" s="219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19"/>
      <c r="D373" s="219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19"/>
      <c r="D374" s="219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19"/>
      <c r="D375" s="219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19"/>
      <c r="D376" s="219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19"/>
      <c r="D377" s="219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19"/>
      <c r="D378" s="219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19"/>
      <c r="D379" s="219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19"/>
      <c r="D380" s="219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19"/>
      <c r="D381" s="219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19"/>
      <c r="D382" s="219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19"/>
      <c r="D383" s="219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19"/>
      <c r="D384" s="219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19"/>
      <c r="D385" s="219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19"/>
      <c r="D386" s="219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19"/>
      <c r="D387" s="219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19"/>
      <c r="D388" s="219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19"/>
      <c r="D389" s="219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19"/>
      <c r="D390" s="219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19"/>
      <c r="D391" s="219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19"/>
      <c r="D392" s="219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19"/>
      <c r="D393" s="219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19"/>
      <c r="D394" s="219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19"/>
      <c r="D395" s="219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19"/>
      <c r="D396" s="219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19"/>
      <c r="D397" s="219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19"/>
      <c r="D398" s="219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19"/>
      <c r="D399" s="219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19"/>
      <c r="D400" s="219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19"/>
      <c r="D401" s="219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19"/>
      <c r="D402" s="219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19"/>
      <c r="D403" s="219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19"/>
      <c r="D404" s="219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19"/>
      <c r="D405" s="219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19"/>
      <c r="D406" s="219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19"/>
      <c r="D407" s="219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19"/>
      <c r="D408" s="219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19"/>
      <c r="D409" s="219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19"/>
      <c r="D410" s="219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19"/>
      <c r="D411" s="219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19"/>
      <c r="D412" s="219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19"/>
      <c r="D413" s="219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19"/>
      <c r="D414" s="219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19"/>
      <c r="D415" s="219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19"/>
      <c r="D416" s="219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19"/>
      <c r="D417" s="219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19"/>
      <c r="D418" s="219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19"/>
      <c r="D419" s="219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19"/>
      <c r="D420" s="219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19"/>
      <c r="D421" s="219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19"/>
      <c r="D422" s="219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19"/>
      <c r="D423" s="219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19"/>
      <c r="D424" s="219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19"/>
      <c r="D425" s="219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19"/>
      <c r="D426" s="219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19"/>
      <c r="D427" s="219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19"/>
      <c r="D428" s="219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19"/>
      <c r="D429" s="219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19"/>
      <c r="D430" s="219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19"/>
      <c r="D431" s="219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19"/>
      <c r="D432" s="219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19"/>
      <c r="D433" s="219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19"/>
      <c r="D434" s="219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19"/>
      <c r="D435" s="219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19"/>
      <c r="D436" s="219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19"/>
      <c r="D437" s="219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19"/>
      <c r="D438" s="219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19"/>
      <c r="D439" s="219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19"/>
      <c r="D440" s="219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19"/>
      <c r="D441" s="219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19"/>
      <c r="D442" s="219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19"/>
      <c r="D443" s="219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19"/>
      <c r="D444" s="219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19"/>
      <c r="D445" s="219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19"/>
      <c r="D446" s="219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19"/>
      <c r="D447" s="219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19"/>
      <c r="D448" s="219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19"/>
      <c r="D449" s="219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19"/>
      <c r="D450" s="219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19"/>
      <c r="D451" s="219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19"/>
      <c r="D452" s="219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19"/>
      <c r="D453" s="219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19"/>
      <c r="D454" s="219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19"/>
      <c r="D455" s="219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19"/>
      <c r="D456" s="219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19"/>
      <c r="D457" s="219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19"/>
      <c r="D458" s="219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19"/>
      <c r="D459" s="219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19"/>
      <c r="D460" s="219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19"/>
      <c r="D461" s="219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19"/>
      <c r="D462" s="219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19"/>
      <c r="D463" s="219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19"/>
      <c r="D464" s="219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19"/>
      <c r="D465" s="219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19"/>
      <c r="D466" s="219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19"/>
      <c r="D467" s="219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19"/>
      <c r="D468" s="219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19"/>
      <c r="D469" s="219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19"/>
      <c r="D470" s="219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19"/>
      <c r="D471" s="219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19"/>
      <c r="D472" s="219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19"/>
      <c r="D473" s="219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19"/>
      <c r="D474" s="219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19"/>
      <c r="D475" s="219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19"/>
      <c r="D476" s="219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19"/>
      <c r="D477" s="219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19"/>
      <c r="D478" s="219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19"/>
      <c r="D479" s="219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19"/>
      <c r="D480" s="219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19"/>
      <c r="D481" s="219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19"/>
      <c r="D482" s="219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19"/>
      <c r="D483" s="219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19"/>
      <c r="D484" s="219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19"/>
      <c r="D485" s="219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19"/>
      <c r="D486" s="219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19"/>
      <c r="D487" s="219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19"/>
      <c r="D488" s="219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19"/>
      <c r="D489" s="219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19"/>
      <c r="D490" s="219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19"/>
      <c r="D491" s="219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19"/>
      <c r="D492" s="219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19"/>
      <c r="D493" s="219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19"/>
      <c r="D494" s="219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19"/>
      <c r="D495" s="219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19"/>
      <c r="D496" s="219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19"/>
      <c r="D497" s="219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19"/>
      <c r="D498" s="219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19"/>
      <c r="D499" s="219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19"/>
      <c r="D500" s="219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19"/>
      <c r="D501" s="219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19"/>
      <c r="D502" s="219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19"/>
      <c r="D503" s="219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19"/>
      <c r="D504" s="219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19"/>
      <c r="D505" s="219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19"/>
      <c r="D506" s="219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19"/>
      <c r="D507" s="219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19"/>
      <c r="D508" s="219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19"/>
      <c r="D509" s="219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19"/>
      <c r="D510" s="219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19"/>
      <c r="D511" s="219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19"/>
      <c r="D512" s="219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19"/>
      <c r="D513" s="219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19"/>
      <c r="D514" s="219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19"/>
      <c r="D515" s="219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19"/>
      <c r="D516" s="219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19"/>
      <c r="D517" s="219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19"/>
      <c r="D518" s="219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19"/>
      <c r="D519" s="219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19"/>
      <c r="D520" s="219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19"/>
      <c r="D521" s="219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19"/>
      <c r="D522" s="219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19"/>
      <c r="D523" s="219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19"/>
      <c r="D524" s="219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19"/>
      <c r="D525" s="219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19"/>
      <c r="D526" s="219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19"/>
      <c r="D527" s="219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19"/>
      <c r="D528" s="219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19"/>
      <c r="D529" s="219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19"/>
      <c r="D530" s="219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19"/>
      <c r="D531" s="219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19"/>
      <c r="D532" s="219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19"/>
      <c r="D533" s="219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19"/>
      <c r="D534" s="219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19"/>
      <c r="D535" s="219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19"/>
      <c r="D536" s="219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19"/>
      <c r="D537" s="219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19"/>
      <c r="D538" s="219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19"/>
      <c r="D539" s="219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19"/>
      <c r="D540" s="219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19"/>
      <c r="D541" s="219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19"/>
      <c r="D542" s="219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19"/>
      <c r="D543" s="219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19"/>
      <c r="D544" s="219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19"/>
      <c r="D545" s="219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19"/>
      <c r="D546" s="219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19"/>
      <c r="D547" s="219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19"/>
      <c r="D548" s="219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19"/>
      <c r="D549" s="219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19"/>
      <c r="D550" s="219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19"/>
      <c r="D551" s="219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19"/>
      <c r="D552" s="219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19"/>
      <c r="D553" s="219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19"/>
      <c r="D554" s="219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19"/>
      <c r="D555" s="219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19"/>
      <c r="D556" s="219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19"/>
      <c r="D557" s="219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19"/>
      <c r="D558" s="219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19"/>
      <c r="D559" s="219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19"/>
      <c r="D560" s="219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19"/>
      <c r="D561" s="219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19"/>
      <c r="D562" s="219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19"/>
      <c r="D563" s="219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19"/>
      <c r="D564" s="219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19"/>
      <c r="D565" s="219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19"/>
      <c r="D566" s="219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19"/>
      <c r="D567" s="219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19"/>
      <c r="D568" s="219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19"/>
      <c r="D569" s="219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19"/>
      <c r="D570" s="219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19"/>
      <c r="D571" s="219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19"/>
      <c r="D572" s="219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19"/>
      <c r="D573" s="219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19"/>
      <c r="D574" s="219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19"/>
      <c r="D575" s="219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19"/>
      <c r="D576" s="219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19"/>
      <c r="D577" s="219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19"/>
      <c r="D578" s="219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19"/>
      <c r="D579" s="219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19"/>
      <c r="D580" s="219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19"/>
      <c r="D581" s="219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19"/>
      <c r="D582" s="219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19"/>
      <c r="D583" s="219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19"/>
      <c r="D584" s="219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19"/>
      <c r="D585" s="219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19"/>
      <c r="D586" s="219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19"/>
      <c r="D587" s="219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19"/>
      <c r="D588" s="219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19"/>
      <c r="D589" s="219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19"/>
      <c r="D590" s="219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19"/>
      <c r="D591" s="219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19"/>
      <c r="D592" s="219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19"/>
      <c r="D593" s="219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19"/>
      <c r="D594" s="219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19"/>
      <c r="D595" s="219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19"/>
      <c r="D596" s="219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19"/>
      <c r="D597" s="219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19"/>
      <c r="D598" s="219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19"/>
      <c r="D599" s="219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19"/>
      <c r="D600" s="219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19"/>
      <c r="D601" s="219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19"/>
      <c r="D602" s="219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19"/>
      <c r="D603" s="219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19"/>
      <c r="D604" s="219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19"/>
      <c r="D605" s="219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19"/>
      <c r="D606" s="219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19"/>
      <c r="D607" s="219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19"/>
      <c r="D608" s="219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19"/>
      <c r="D609" s="219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19"/>
      <c r="D610" s="219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19"/>
      <c r="D611" s="219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19"/>
      <c r="D612" s="219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19"/>
      <c r="D613" s="219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19"/>
      <c r="D614" s="219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19"/>
      <c r="D615" s="219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19"/>
      <c r="D616" s="219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19"/>
      <c r="D617" s="219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19"/>
      <c r="D618" s="219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19"/>
      <c r="D619" s="219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19"/>
      <c r="D620" s="219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19"/>
      <c r="D621" s="219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19"/>
      <c r="D622" s="219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19"/>
      <c r="D623" s="219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19"/>
      <c r="D624" s="219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19"/>
      <c r="D625" s="219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19"/>
      <c r="D626" s="219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19"/>
      <c r="D627" s="219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19"/>
      <c r="D628" s="219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19"/>
      <c r="D629" s="219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19"/>
      <c r="D630" s="219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19"/>
      <c r="D631" s="219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19"/>
      <c r="D632" s="219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19"/>
      <c r="D633" s="219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19"/>
      <c r="D634" s="219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19"/>
      <c r="D635" s="219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19"/>
      <c r="D636" s="219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19"/>
      <c r="D637" s="219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19"/>
      <c r="D638" s="219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19"/>
      <c r="D639" s="219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19"/>
      <c r="D640" s="219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19"/>
      <c r="D641" s="219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19"/>
      <c r="D642" s="219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19"/>
      <c r="D643" s="219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19"/>
      <c r="D644" s="219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19"/>
      <c r="D645" s="219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19"/>
      <c r="D646" s="219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19"/>
      <c r="D647" s="219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19"/>
      <c r="D648" s="219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19"/>
      <c r="D649" s="219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19"/>
      <c r="D650" s="219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19"/>
      <c r="D651" s="219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19"/>
      <c r="D652" s="219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19"/>
      <c r="D653" s="219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19"/>
      <c r="D654" s="219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19"/>
      <c r="D655" s="219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19"/>
      <c r="D656" s="219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19"/>
      <c r="D657" s="219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19"/>
      <c r="D658" s="219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19"/>
      <c r="D659" s="219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19"/>
      <c r="D660" s="219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19"/>
      <c r="D661" s="219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19"/>
      <c r="D662" s="219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19"/>
      <c r="D663" s="219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19"/>
      <c r="D664" s="219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19"/>
      <c r="D665" s="219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19"/>
      <c r="D666" s="219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19"/>
      <c r="D667" s="219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19"/>
      <c r="D668" s="219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19"/>
      <c r="D669" s="219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19"/>
      <c r="D670" s="219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19"/>
      <c r="D671" s="219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19"/>
      <c r="D672" s="219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19"/>
      <c r="D673" s="219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19"/>
      <c r="D674" s="219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19"/>
      <c r="D675" s="219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19"/>
      <c r="D676" s="219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19"/>
      <c r="D677" s="219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19"/>
      <c r="D678" s="219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19"/>
      <c r="D679" s="219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19"/>
      <c r="D680" s="219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19"/>
      <c r="D681" s="219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19"/>
      <c r="D682" s="219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19"/>
      <c r="D683" s="219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19"/>
      <c r="D684" s="219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19"/>
      <c r="D685" s="219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19"/>
      <c r="D686" s="219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19"/>
      <c r="D687" s="219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19"/>
      <c r="D688" s="219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19"/>
      <c r="D689" s="219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19"/>
      <c r="D690" s="219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19"/>
      <c r="D691" s="219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19"/>
      <c r="D692" s="219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19"/>
      <c r="D693" s="219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19"/>
      <c r="D694" s="219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19"/>
      <c r="D695" s="219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19"/>
      <c r="D696" s="219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19"/>
      <c r="D697" s="219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19"/>
      <c r="D698" s="219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19"/>
      <c r="D699" s="219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19"/>
      <c r="D700" s="219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19"/>
      <c r="D701" s="219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19"/>
      <c r="D702" s="219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19"/>
      <c r="D703" s="219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19"/>
      <c r="D704" s="219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19"/>
      <c r="D705" s="219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19"/>
      <c r="D706" s="219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19"/>
      <c r="D707" s="219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19"/>
      <c r="D708" s="219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19"/>
      <c r="D709" s="219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19"/>
      <c r="D710" s="219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19"/>
      <c r="D711" s="219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19"/>
      <c r="D712" s="219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19"/>
      <c r="D713" s="219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19"/>
      <c r="D714" s="219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19"/>
      <c r="D715" s="219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19"/>
      <c r="D716" s="219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19"/>
      <c r="D717" s="219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19"/>
      <c r="D718" s="219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19"/>
      <c r="D719" s="219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19"/>
      <c r="D720" s="219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19"/>
      <c r="D721" s="219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19"/>
      <c r="D722" s="219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19"/>
      <c r="D723" s="219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19"/>
      <c r="D724" s="219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19"/>
      <c r="D725" s="219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19"/>
      <c r="D726" s="219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19"/>
      <c r="D727" s="219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19"/>
      <c r="D728" s="219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19"/>
      <c r="D729" s="219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19"/>
      <c r="D730" s="219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19"/>
      <c r="D731" s="219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19"/>
      <c r="D732" s="219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19"/>
      <c r="D733" s="219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19"/>
      <c r="D734" s="219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19"/>
      <c r="D735" s="219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19"/>
      <c r="D736" s="219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19"/>
      <c r="D737" s="219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19"/>
      <c r="D738" s="219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19"/>
      <c r="D739" s="219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19"/>
      <c r="D740" s="219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19"/>
      <c r="D741" s="219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19"/>
      <c r="D742" s="219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19"/>
      <c r="D743" s="219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19"/>
      <c r="D744" s="219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19"/>
      <c r="D745" s="219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19"/>
      <c r="D746" s="219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19"/>
      <c r="D747" s="219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19"/>
      <c r="D748" s="219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19"/>
      <c r="D749" s="219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19"/>
      <c r="D750" s="219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19"/>
      <c r="D751" s="219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19"/>
      <c r="D752" s="219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19"/>
      <c r="D753" s="219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19"/>
      <c r="D754" s="219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19"/>
      <c r="D755" s="219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19"/>
      <c r="D756" s="219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19"/>
      <c r="D757" s="219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19"/>
      <c r="D758" s="219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19"/>
      <c r="D759" s="219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19"/>
      <c r="D760" s="219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19"/>
      <c r="D761" s="219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19"/>
      <c r="D762" s="219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19"/>
      <c r="D763" s="219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19"/>
      <c r="D764" s="219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19"/>
      <c r="D765" s="219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19"/>
      <c r="D766" s="219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19"/>
      <c r="D767" s="219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19"/>
      <c r="D768" s="219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19"/>
      <c r="D769" s="219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19"/>
      <c r="D770" s="219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19"/>
      <c r="D771" s="219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19"/>
      <c r="D772" s="219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19"/>
      <c r="D773" s="219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19"/>
      <c r="D774" s="219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19"/>
      <c r="D775" s="219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19"/>
      <c r="D776" s="219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19"/>
      <c r="D777" s="219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19"/>
      <c r="D778" s="219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19"/>
      <c r="D779" s="219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19"/>
      <c r="D780" s="219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19"/>
      <c r="D781" s="219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19"/>
      <c r="D782" s="219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19"/>
      <c r="D783" s="219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19"/>
      <c r="D784" s="219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19"/>
      <c r="D785" s="219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19"/>
      <c r="D786" s="219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19"/>
      <c r="D787" s="219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19"/>
      <c r="D788" s="219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19"/>
      <c r="D789" s="219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19"/>
      <c r="D790" s="219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19"/>
      <c r="D791" s="219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19"/>
      <c r="D792" s="219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19"/>
      <c r="D793" s="219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19"/>
      <c r="D794" s="219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19"/>
      <c r="D795" s="219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19"/>
      <c r="D796" s="219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19"/>
      <c r="D797" s="219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19"/>
      <c r="D798" s="219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19"/>
      <c r="D799" s="219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19"/>
      <c r="D800" s="219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19"/>
      <c r="D801" s="219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19"/>
      <c r="D802" s="219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19"/>
      <c r="D803" s="219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19"/>
      <c r="D804" s="219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19"/>
      <c r="D805" s="219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19"/>
      <c r="D806" s="219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19"/>
      <c r="D807" s="219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19"/>
      <c r="D808" s="219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19"/>
      <c r="D809" s="219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19"/>
      <c r="D810" s="219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19"/>
      <c r="D811" s="219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19"/>
      <c r="D812" s="219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19"/>
      <c r="D813" s="219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19"/>
      <c r="D814" s="219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19"/>
      <c r="D815" s="219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19"/>
      <c r="D816" s="219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19"/>
      <c r="D817" s="219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19"/>
      <c r="D818" s="219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19"/>
      <c r="D819" s="219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19"/>
      <c r="D820" s="219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19"/>
      <c r="D821" s="219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19"/>
      <c r="D822" s="219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19"/>
      <c r="D823" s="219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19"/>
      <c r="D824" s="219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19"/>
      <c r="D825" s="219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19"/>
      <c r="D826" s="219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19"/>
      <c r="D827" s="219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19"/>
      <c r="D828" s="219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19"/>
      <c r="D829" s="219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19"/>
      <c r="D830" s="219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19"/>
      <c r="D831" s="219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19"/>
      <c r="D832" s="219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19"/>
      <c r="D833" s="219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19"/>
      <c r="D834" s="219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19"/>
      <c r="D835" s="219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19"/>
      <c r="D836" s="219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19"/>
      <c r="D837" s="219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19"/>
      <c r="D838" s="219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19"/>
      <c r="D839" s="219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19"/>
      <c r="D840" s="219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19"/>
      <c r="D841" s="219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19"/>
      <c r="D842" s="219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19"/>
      <c r="D843" s="219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19"/>
      <c r="D844" s="219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19"/>
      <c r="D845" s="219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19"/>
      <c r="D846" s="219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19"/>
      <c r="D847" s="219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19"/>
      <c r="D848" s="219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19"/>
      <c r="D849" s="219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19"/>
      <c r="D850" s="219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19"/>
      <c r="D851" s="219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19"/>
      <c r="D852" s="219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19"/>
      <c r="D853" s="219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19"/>
      <c r="D854" s="219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19"/>
      <c r="D855" s="219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19"/>
      <c r="D856" s="219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19"/>
      <c r="D857" s="219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19"/>
      <c r="D858" s="219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19"/>
      <c r="D859" s="219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19"/>
      <c r="D860" s="219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19"/>
      <c r="D861" s="219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19"/>
      <c r="D862" s="219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19"/>
      <c r="D863" s="219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19"/>
      <c r="D864" s="219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19"/>
      <c r="D865" s="219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19"/>
      <c r="D866" s="219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19"/>
      <c r="D867" s="219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19"/>
      <c r="D868" s="219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19"/>
      <c r="D869" s="219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19"/>
      <c r="D870" s="219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19"/>
      <c r="D871" s="219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19"/>
      <c r="D872" s="219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19"/>
      <c r="D873" s="219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19"/>
      <c r="D874" s="219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19"/>
      <c r="D875" s="219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19"/>
      <c r="D876" s="219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19"/>
      <c r="D877" s="219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19"/>
      <c r="D878" s="219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19"/>
      <c r="D879" s="219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19"/>
      <c r="D880" s="219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19"/>
      <c r="D881" s="219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19"/>
      <c r="D882" s="219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19"/>
      <c r="D883" s="219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19"/>
      <c r="D884" s="219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19"/>
      <c r="D885" s="219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19"/>
      <c r="D886" s="219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19"/>
      <c r="D887" s="219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19"/>
      <c r="D888" s="219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19"/>
      <c r="D889" s="219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19"/>
      <c r="D890" s="219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19"/>
      <c r="D891" s="219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19"/>
      <c r="D892" s="219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19"/>
      <c r="D893" s="219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19"/>
      <c r="D894" s="219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19"/>
      <c r="D895" s="219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19"/>
      <c r="D896" s="219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19"/>
      <c r="D897" s="219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19"/>
      <c r="D898" s="219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19"/>
      <c r="D899" s="219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19"/>
      <c r="D900" s="219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19"/>
      <c r="D901" s="219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19"/>
      <c r="D902" s="219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19"/>
      <c r="D903" s="219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19"/>
      <c r="D904" s="219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19"/>
      <c r="D905" s="219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19"/>
      <c r="D906" s="219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19"/>
      <c r="D907" s="219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19"/>
      <c r="D908" s="219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19"/>
      <c r="D909" s="219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19"/>
      <c r="D910" s="219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19"/>
      <c r="D911" s="219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19"/>
      <c r="D912" s="219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19"/>
      <c r="D913" s="219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19"/>
      <c r="D914" s="219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19"/>
      <c r="D915" s="219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19"/>
      <c r="D916" s="219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19"/>
      <c r="D917" s="219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19"/>
      <c r="D918" s="219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19"/>
      <c r="D919" s="219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19"/>
      <c r="D920" s="219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19"/>
      <c r="D921" s="219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19"/>
      <c r="D922" s="219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19"/>
      <c r="D923" s="219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19"/>
      <c r="D924" s="219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19"/>
      <c r="D925" s="219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19"/>
      <c r="D926" s="219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19"/>
      <c r="D927" s="219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19"/>
      <c r="D928" s="219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19"/>
      <c r="D929" s="219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19"/>
      <c r="D930" s="219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19"/>
      <c r="D931" s="219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19"/>
      <c r="D932" s="219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19"/>
      <c r="D933" s="219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19"/>
      <c r="D934" s="219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19"/>
      <c r="D935" s="219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19"/>
      <c r="D936" s="219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19"/>
      <c r="D937" s="219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19"/>
      <c r="D938" s="219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19"/>
      <c r="D939" s="219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19"/>
      <c r="D940" s="219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19"/>
      <c r="D941" s="219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19"/>
      <c r="D942" s="219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19"/>
      <c r="D943" s="219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19"/>
      <c r="D944" s="219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19"/>
      <c r="D945" s="219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19"/>
      <c r="D946" s="219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19"/>
      <c r="D947" s="219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19"/>
      <c r="D948" s="219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19"/>
      <c r="D949" s="219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19"/>
      <c r="D950" s="219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19"/>
      <c r="D951" s="219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19"/>
      <c r="D952" s="219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19"/>
      <c r="D953" s="219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19"/>
      <c r="D954" s="219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19"/>
      <c r="D955" s="219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19"/>
      <c r="D956" s="219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19"/>
      <c r="D957" s="219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19"/>
      <c r="D958" s="219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19"/>
      <c r="D959" s="219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19"/>
      <c r="D960" s="219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19"/>
      <c r="D961" s="219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19"/>
      <c r="D962" s="219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19"/>
      <c r="D963" s="219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19"/>
      <c r="D964" s="219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19"/>
      <c r="D965" s="219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19"/>
      <c r="D966" s="219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19"/>
      <c r="D967" s="219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19"/>
      <c r="D968" s="219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19"/>
      <c r="D969" s="219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19"/>
      <c r="D970" s="219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19"/>
      <c r="D971" s="219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19"/>
      <c r="D972" s="219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19"/>
      <c r="D973" s="219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19"/>
      <c r="D974" s="219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19"/>
      <c r="D975" s="219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19"/>
      <c r="D976" s="219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19"/>
      <c r="D977" s="219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19"/>
      <c r="D978" s="219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19"/>
      <c r="D979" s="219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19"/>
      <c r="D980" s="219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19"/>
      <c r="D981" s="219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19"/>
      <c r="D982" s="219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19"/>
      <c r="D983" s="219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19"/>
      <c r="D984" s="219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19"/>
      <c r="D985" s="219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19"/>
      <c r="D986" s="219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19"/>
      <c r="D987" s="219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19"/>
      <c r="D988" s="219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19"/>
      <c r="D989" s="219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19"/>
      <c r="D990" s="219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19"/>
      <c r="D991" s="219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19"/>
      <c r="D992" s="219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19"/>
      <c r="D993" s="219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19"/>
      <c r="D994" s="219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19"/>
      <c r="D995" s="219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19"/>
      <c r="D996" s="219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19"/>
      <c r="D997" s="219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19"/>
      <c r="D998" s="219"/>
      <c r="E998" s="2"/>
      <c r="F998" s="2"/>
      <c r="G998" s="220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19"/>
      <c r="D999" s="219"/>
      <c r="E999" s="2"/>
      <c r="F999" s="2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Y999" s="7"/>
      <c r="Z999" s="7"/>
      <c r="AA999" s="7"/>
      <c r="AB999" s="7"/>
    </row>
    <row r="1000">
      <c r="L1000" s="220"/>
      <c r="M1000" s="220"/>
      <c r="N1000" s="220"/>
      <c r="O1000" s="220"/>
      <c r="P1000" s="220"/>
      <c r="Q1000" s="220"/>
      <c r="R1000" s="220"/>
    </row>
  </sheetData>
  <mergeCells count="6">
    <mergeCell ref="A2:J2"/>
    <mergeCell ref="A3:J3"/>
    <mergeCell ref="K3:R3"/>
    <mergeCell ref="T21:U21"/>
    <mergeCell ref="L94:N94"/>
    <mergeCell ref="O94:P94"/>
  </mergeCells>
  <dataValidations>
    <dataValidation type="list" allowBlank="1" showErrorMessage="1" sqref="B7:B91">
      <formula1>"Pix,Cartão,Pacote ,Pago "</formula1>
    </dataValidation>
    <dataValidation type="list" allowBlank="1" showErrorMessage="1" sqref="A7:A91">
      <formula1>"Nobre,INFLUENZI"</formula1>
    </dataValidation>
    <dataValidation type="list" allowBlank="1" showErrorMessage="1" sqref="E7:E91 E208:F999">
      <formula1>"Vinicius,Kaua,Caio,Julia,Jhonatas,Diogo,Caio Ferreira,Pamelah,Caio Alves,Camila,Wiliam ,Gabriel ,Fernanda,Kaua Pessoni,Gabriel Batista,Gustavo Pereira"</formula1>
    </dataValidation>
    <dataValidation type="list" allowBlank="1" showErrorMessage="1" sqref="F7:F91">
      <formula1>"White board,Cartoon ,3D ,3D personalizado,3D Premium,VSL,Logo,Post,3D Estatico ,3D Realista,Edição audio,Pov,Flow,Mascote,locução,Influencer  JOÃO,Gerenciamento,Influencer Mel,portfólio"</formula1>
    </dataValidation>
    <dataValidation type="list" allowBlank="1" showErrorMessage="1" sqref="J7:J91">
      <formula1>"Mel,Flavia,Fernanda,Carla,AMANDA,Miria"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1.0"/>
    <col customWidth="1" min="8" max="8" width="18.0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 t="s">
        <v>35</v>
      </c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221"/>
      <c r="I4" s="5"/>
      <c r="J4" s="4"/>
      <c r="K4" s="5"/>
      <c r="L4" s="4"/>
      <c r="M4" s="4"/>
      <c r="N4" s="4"/>
      <c r="O4" s="4"/>
      <c r="P4" s="18"/>
      <c r="Q4" s="4"/>
      <c r="R4" s="4"/>
      <c r="S4" s="19"/>
      <c r="T4" s="20"/>
      <c r="U4" s="21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2"/>
      <c r="F5" s="23"/>
      <c r="G5" s="24"/>
      <c r="H5" s="222"/>
      <c r="I5" s="223"/>
      <c r="J5" s="26"/>
      <c r="K5" s="27"/>
      <c r="L5" s="26"/>
      <c r="M5" s="26"/>
      <c r="N5" s="26"/>
      <c r="O5" s="26"/>
      <c r="P5" s="26"/>
      <c r="Q5" s="26"/>
      <c r="R5" s="23"/>
      <c r="S5" s="28"/>
      <c r="T5" s="7"/>
      <c r="U5" s="7"/>
      <c r="V5" s="7"/>
      <c r="W5" s="7"/>
      <c r="X5" s="7"/>
      <c r="Y5" s="7"/>
      <c r="Z5" s="7"/>
      <c r="AA5" s="7"/>
      <c r="AB5" s="7"/>
    </row>
    <row r="6">
      <c r="A6" s="29" t="s">
        <v>2</v>
      </c>
      <c r="B6" s="29" t="s">
        <v>36</v>
      </c>
      <c r="C6" s="30" t="s">
        <v>0</v>
      </c>
      <c r="D6" s="31" t="s">
        <v>37</v>
      </c>
      <c r="E6" s="32" t="s">
        <v>1</v>
      </c>
      <c r="F6" s="29" t="s">
        <v>38</v>
      </c>
      <c r="G6" s="32" t="s">
        <v>2</v>
      </c>
      <c r="H6" s="32" t="s">
        <v>3</v>
      </c>
      <c r="I6" s="29" t="s">
        <v>4</v>
      </c>
      <c r="J6" s="29" t="s">
        <v>5</v>
      </c>
      <c r="K6" s="33" t="s">
        <v>6</v>
      </c>
      <c r="L6" s="34" t="s">
        <v>7</v>
      </c>
      <c r="M6" s="35" t="s">
        <v>8</v>
      </c>
      <c r="N6" s="36" t="s">
        <v>9</v>
      </c>
      <c r="O6" s="37" t="s">
        <v>10</v>
      </c>
      <c r="P6" s="38" t="s">
        <v>11</v>
      </c>
      <c r="Q6" s="39" t="s">
        <v>12</v>
      </c>
      <c r="R6" s="40" t="s">
        <v>13</v>
      </c>
      <c r="S6" s="34" t="s">
        <v>14</v>
      </c>
      <c r="T6" s="7"/>
      <c r="U6" s="7"/>
      <c r="V6" s="41"/>
      <c r="Y6" s="7"/>
      <c r="Z6" s="7"/>
      <c r="AA6" s="7"/>
      <c r="AB6" s="7"/>
    </row>
    <row r="7">
      <c r="A7" s="42" t="s">
        <v>39</v>
      </c>
      <c r="B7" s="42" t="s">
        <v>40</v>
      </c>
      <c r="C7" s="43"/>
      <c r="D7" s="44"/>
      <c r="E7" s="45" t="s">
        <v>90</v>
      </c>
      <c r="F7" s="42" t="s">
        <v>49</v>
      </c>
      <c r="G7" s="352" t="s">
        <v>2140</v>
      </c>
      <c r="H7" s="225"/>
      <c r="I7" s="48" t="s">
        <v>2141</v>
      </c>
      <c r="J7" s="42" t="s">
        <v>29</v>
      </c>
      <c r="K7" s="49"/>
      <c r="L7" s="50"/>
      <c r="M7" s="35"/>
      <c r="N7" s="36">
        <v>350.0</v>
      </c>
      <c r="O7" s="51"/>
      <c r="P7" s="52"/>
      <c r="Q7" s="53"/>
      <c r="R7" s="54"/>
      <c r="S7" s="55">
        <v>50.0</v>
      </c>
      <c r="T7" s="56" t="s">
        <v>6</v>
      </c>
      <c r="U7" s="57">
        <f>SUM(K7:K92)</f>
        <v>2250</v>
      </c>
      <c r="V7" s="7"/>
      <c r="Y7" s="7"/>
      <c r="Z7" s="7"/>
      <c r="AA7" s="7"/>
      <c r="AB7" s="7"/>
    </row>
    <row r="8">
      <c r="A8" s="42" t="s">
        <v>39</v>
      </c>
      <c r="B8" s="42" t="s">
        <v>40</v>
      </c>
      <c r="C8" s="43"/>
      <c r="D8" s="44" t="s">
        <v>2142</v>
      </c>
      <c r="E8" s="45" t="s">
        <v>58</v>
      </c>
      <c r="F8" s="42" t="s">
        <v>213</v>
      </c>
      <c r="G8" s="224" t="s">
        <v>2143</v>
      </c>
      <c r="H8" s="226"/>
      <c r="I8" s="227" t="s">
        <v>2144</v>
      </c>
      <c r="J8" s="42" t="s">
        <v>46</v>
      </c>
      <c r="K8" s="60"/>
      <c r="L8" s="50"/>
      <c r="M8" s="61"/>
      <c r="N8" s="62"/>
      <c r="O8" s="51">
        <v>250.0</v>
      </c>
      <c r="P8" s="52"/>
      <c r="Q8" s="53"/>
      <c r="R8" s="63"/>
      <c r="S8" s="55">
        <v>50.0</v>
      </c>
      <c r="T8" s="56" t="s">
        <v>7</v>
      </c>
      <c r="U8" s="57">
        <f>SUM(L97)</f>
        <v>3850</v>
      </c>
      <c r="V8" s="7"/>
      <c r="Y8" s="7"/>
      <c r="Z8" s="7"/>
      <c r="AA8" s="7"/>
      <c r="AB8" s="7"/>
    </row>
    <row r="9">
      <c r="A9" s="42" t="s">
        <v>39</v>
      </c>
      <c r="B9" s="42" t="s">
        <v>40</v>
      </c>
      <c r="C9" s="64"/>
      <c r="D9" s="76"/>
      <c r="E9" s="45" t="s">
        <v>80</v>
      </c>
      <c r="F9" s="42" t="s">
        <v>49</v>
      </c>
      <c r="G9" s="228" t="s">
        <v>2145</v>
      </c>
      <c r="H9" s="226" t="s">
        <v>2146</v>
      </c>
      <c r="I9" s="65" t="s">
        <v>2147</v>
      </c>
      <c r="J9" s="42" t="s">
        <v>1524</v>
      </c>
      <c r="K9" s="60"/>
      <c r="L9" s="50"/>
      <c r="M9" s="61"/>
      <c r="N9" s="62"/>
      <c r="O9" s="51">
        <v>294.0</v>
      </c>
      <c r="P9" s="52"/>
      <c r="Q9" s="53"/>
      <c r="R9" s="63"/>
      <c r="S9" s="55">
        <v>50.0</v>
      </c>
      <c r="T9" s="56" t="s">
        <v>8</v>
      </c>
      <c r="U9" s="57">
        <f>SUM(M98)</f>
        <v>750</v>
      </c>
      <c r="V9" s="7"/>
      <c r="Y9" s="7"/>
      <c r="Z9" s="7"/>
      <c r="AA9" s="7"/>
      <c r="AB9" s="7"/>
    </row>
    <row r="10" ht="16.5" customHeight="1">
      <c r="A10" s="42" t="s">
        <v>39</v>
      </c>
      <c r="B10" s="42" t="s">
        <v>40</v>
      </c>
      <c r="C10" s="66"/>
      <c r="D10" s="67" t="s">
        <v>2148</v>
      </c>
      <c r="E10" s="45" t="s">
        <v>103</v>
      </c>
      <c r="F10" s="42" t="s">
        <v>43</v>
      </c>
      <c r="G10" s="224" t="s">
        <v>2149</v>
      </c>
      <c r="H10" s="225" t="s">
        <v>2028</v>
      </c>
      <c r="I10" s="48" t="s">
        <v>2150</v>
      </c>
      <c r="J10" s="42" t="s">
        <v>46</v>
      </c>
      <c r="K10" s="49">
        <v>350.0</v>
      </c>
      <c r="L10" s="68"/>
      <c r="M10" s="35"/>
      <c r="N10" s="36"/>
      <c r="O10" s="51"/>
      <c r="P10" s="69"/>
      <c r="Q10" s="70"/>
      <c r="R10" s="54"/>
      <c r="S10" s="55">
        <v>50.0</v>
      </c>
      <c r="T10" s="71" t="s">
        <v>9</v>
      </c>
      <c r="U10" s="57">
        <f>SUM(N99)</f>
        <v>700</v>
      </c>
      <c r="V10" s="7"/>
      <c r="W10" s="7"/>
      <c r="X10" s="7"/>
      <c r="Y10" s="7"/>
      <c r="Z10" s="7"/>
      <c r="AA10" s="7"/>
      <c r="AB10" s="7"/>
    </row>
    <row r="11">
      <c r="A11" s="42" t="s">
        <v>39</v>
      </c>
      <c r="B11" s="42" t="s">
        <v>40</v>
      </c>
      <c r="C11" s="43"/>
      <c r="D11" s="76"/>
      <c r="E11" s="45" t="s">
        <v>192</v>
      </c>
      <c r="F11" s="42" t="s">
        <v>49</v>
      </c>
      <c r="G11" s="228" t="s">
        <v>2151</v>
      </c>
      <c r="H11" s="225"/>
      <c r="I11" s="227" t="s">
        <v>2152</v>
      </c>
      <c r="J11" s="42" t="s">
        <v>29</v>
      </c>
      <c r="K11" s="49"/>
      <c r="L11" s="50"/>
      <c r="M11" s="35"/>
      <c r="N11" s="36">
        <v>350.0</v>
      </c>
      <c r="O11" s="51"/>
      <c r="P11" s="52"/>
      <c r="Q11" s="53"/>
      <c r="R11" s="54"/>
      <c r="S11" s="55">
        <v>50.0</v>
      </c>
      <c r="T11" s="72" t="s">
        <v>15</v>
      </c>
      <c r="U11" s="73">
        <f>SUM(U7:U10)</f>
        <v>7550</v>
      </c>
      <c r="V11" s="7"/>
      <c r="Y11" s="7"/>
      <c r="Z11" s="7"/>
      <c r="AA11" s="7"/>
      <c r="AB11" s="7"/>
    </row>
    <row r="12">
      <c r="A12" s="42" t="s">
        <v>39</v>
      </c>
      <c r="B12" s="42" t="s">
        <v>137</v>
      </c>
      <c r="C12" s="43"/>
      <c r="D12" s="44" t="s">
        <v>138</v>
      </c>
      <c r="E12" s="45" t="s">
        <v>192</v>
      </c>
      <c r="F12" s="42" t="s">
        <v>199</v>
      </c>
      <c r="G12" s="224" t="s">
        <v>2153</v>
      </c>
      <c r="H12" s="225" t="s">
        <v>2154</v>
      </c>
      <c r="I12" s="65" t="s">
        <v>2155</v>
      </c>
      <c r="J12" s="42" t="s">
        <v>30</v>
      </c>
      <c r="K12" s="49" t="s">
        <v>279</v>
      </c>
      <c r="L12" s="50"/>
      <c r="M12" s="61"/>
      <c r="N12" s="62"/>
      <c r="O12" s="51"/>
      <c r="P12" s="52"/>
      <c r="Q12" s="53"/>
      <c r="R12" s="63"/>
      <c r="S12" s="55" t="s">
        <v>138</v>
      </c>
      <c r="V12" s="7"/>
      <c r="W12" s="7"/>
      <c r="X12" s="7"/>
      <c r="Y12" s="7"/>
      <c r="Z12" s="7"/>
      <c r="AA12" s="7"/>
      <c r="AB12" s="7"/>
    </row>
    <row r="13">
      <c r="A13" s="42" t="s">
        <v>39</v>
      </c>
      <c r="B13" s="42" t="s">
        <v>40</v>
      </c>
      <c r="C13" s="43"/>
      <c r="D13" s="44"/>
      <c r="E13" s="45" t="s">
        <v>65</v>
      </c>
      <c r="F13" s="42" t="s">
        <v>49</v>
      </c>
      <c r="G13" s="224" t="s">
        <v>2156</v>
      </c>
      <c r="H13" s="226" t="s">
        <v>2156</v>
      </c>
      <c r="I13" s="48" t="s">
        <v>2157</v>
      </c>
      <c r="J13" s="42" t="s">
        <v>1524</v>
      </c>
      <c r="K13" s="49"/>
      <c r="L13" s="50">
        <v>350.0</v>
      </c>
      <c r="M13" s="61"/>
      <c r="N13" s="62"/>
      <c r="O13" s="51"/>
      <c r="P13" s="52"/>
      <c r="Q13" s="53"/>
      <c r="R13" s="63"/>
      <c r="S13" s="55">
        <v>50.0</v>
      </c>
      <c r="V13" s="7"/>
      <c r="W13" s="7"/>
      <c r="X13" s="7"/>
      <c r="Y13" s="7"/>
      <c r="Z13" s="7"/>
      <c r="AA13" s="7"/>
      <c r="AB13" s="7"/>
    </row>
    <row r="14">
      <c r="A14" s="42" t="s">
        <v>39</v>
      </c>
      <c r="B14" s="42" t="s">
        <v>40</v>
      </c>
      <c r="C14" s="66"/>
      <c r="D14" s="76"/>
      <c r="E14" s="45" t="s">
        <v>192</v>
      </c>
      <c r="F14" s="42" t="s">
        <v>49</v>
      </c>
      <c r="G14" s="224" t="s">
        <v>2158</v>
      </c>
      <c r="H14" s="226" t="s">
        <v>2159</v>
      </c>
      <c r="I14" s="48" t="s">
        <v>2160</v>
      </c>
      <c r="J14" s="42" t="s">
        <v>29</v>
      </c>
      <c r="K14" s="49"/>
      <c r="L14" s="50"/>
      <c r="M14" s="35"/>
      <c r="N14" s="36"/>
      <c r="O14" s="51"/>
      <c r="P14" s="52"/>
      <c r="Q14" s="53">
        <v>350.0</v>
      </c>
      <c r="R14" s="54"/>
      <c r="S14" s="55">
        <v>50.0</v>
      </c>
      <c r="V14" s="7"/>
      <c r="W14" s="7"/>
      <c r="X14" s="7"/>
      <c r="Y14" s="7"/>
      <c r="Z14" s="7"/>
      <c r="AA14" s="7"/>
      <c r="AB14" s="7"/>
    </row>
    <row r="15">
      <c r="A15" s="42" t="s">
        <v>39</v>
      </c>
      <c r="B15" s="42" t="s">
        <v>40</v>
      </c>
      <c r="C15" s="66"/>
      <c r="D15" s="44" t="s">
        <v>2161</v>
      </c>
      <c r="E15" s="45" t="s">
        <v>103</v>
      </c>
      <c r="F15" s="42" t="s">
        <v>43</v>
      </c>
      <c r="G15" s="264" t="s">
        <v>2162</v>
      </c>
      <c r="H15" s="74"/>
      <c r="I15" s="227" t="s">
        <v>2163</v>
      </c>
      <c r="J15" s="42" t="s">
        <v>46</v>
      </c>
      <c r="K15" s="49">
        <v>350.0</v>
      </c>
      <c r="L15" s="50"/>
      <c r="M15" s="61"/>
      <c r="N15" s="62"/>
      <c r="O15" s="51"/>
      <c r="P15" s="52"/>
      <c r="Q15" s="53"/>
      <c r="R15" s="63"/>
      <c r="S15" s="55">
        <v>50.0</v>
      </c>
      <c r="T15" s="75" t="s">
        <v>10</v>
      </c>
      <c r="U15" s="44">
        <f>SUM(O100)</f>
        <v>2391</v>
      </c>
      <c r="V15" s="7"/>
      <c r="W15" s="7"/>
      <c r="X15" s="7"/>
      <c r="Y15" s="7"/>
      <c r="Z15" s="7"/>
      <c r="AA15" s="7"/>
      <c r="AB15" s="7"/>
    </row>
    <row r="16">
      <c r="A16" s="42" t="s">
        <v>39</v>
      </c>
      <c r="B16" s="42" t="s">
        <v>40</v>
      </c>
      <c r="C16" s="43"/>
      <c r="D16" s="44" t="s">
        <v>2164</v>
      </c>
      <c r="E16" s="45" t="s">
        <v>80</v>
      </c>
      <c r="F16" s="42" t="s">
        <v>49</v>
      </c>
      <c r="G16" s="229" t="s">
        <v>2165</v>
      </c>
      <c r="H16" s="74"/>
      <c r="I16" s="227" t="s">
        <v>2166</v>
      </c>
      <c r="J16" s="42" t="s">
        <v>29</v>
      </c>
      <c r="K16" s="49"/>
      <c r="L16" s="50"/>
      <c r="M16" s="61"/>
      <c r="N16" s="62"/>
      <c r="O16" s="51"/>
      <c r="P16" s="52">
        <v>350.0</v>
      </c>
      <c r="Q16" s="53"/>
      <c r="R16" s="63"/>
      <c r="S16" s="55">
        <v>50.0</v>
      </c>
      <c r="T16" s="77" t="s">
        <v>11</v>
      </c>
      <c r="U16" s="78">
        <f>SUM(P7:P92)</f>
        <v>350</v>
      </c>
      <c r="V16" s="7"/>
      <c r="W16" s="7"/>
      <c r="X16" s="79"/>
      <c r="Y16" s="7"/>
      <c r="Z16" s="7"/>
      <c r="AA16" s="7"/>
      <c r="AB16" s="7"/>
    </row>
    <row r="17" ht="15.75" customHeight="1">
      <c r="A17" s="42" t="s">
        <v>39</v>
      </c>
      <c r="B17" s="42" t="s">
        <v>40</v>
      </c>
      <c r="C17" s="43"/>
      <c r="D17" s="44" t="s">
        <v>2167</v>
      </c>
      <c r="E17" s="45" t="s">
        <v>65</v>
      </c>
      <c r="F17" s="42" t="s">
        <v>49</v>
      </c>
      <c r="G17" s="224" t="s">
        <v>2168</v>
      </c>
      <c r="H17" s="226"/>
      <c r="I17" s="65" t="s">
        <v>2169</v>
      </c>
      <c r="J17" s="42" t="s">
        <v>29</v>
      </c>
      <c r="K17" s="49">
        <v>350.0</v>
      </c>
      <c r="L17" s="80"/>
      <c r="M17" s="81"/>
      <c r="N17" s="82"/>
      <c r="O17" s="51"/>
      <c r="P17" s="83"/>
      <c r="Q17" s="84"/>
      <c r="R17" s="85"/>
      <c r="S17" s="55">
        <v>50.0</v>
      </c>
      <c r="T17" s="86" t="s">
        <v>12</v>
      </c>
      <c r="U17" s="78">
        <f>SUM(Q2:Q87)</f>
        <v>1300</v>
      </c>
      <c r="V17" s="7"/>
      <c r="W17" s="7"/>
      <c r="X17" s="7"/>
      <c r="Y17" s="7"/>
      <c r="Z17" s="7"/>
      <c r="AA17" s="7"/>
      <c r="AB17" s="7"/>
    </row>
    <row r="18" ht="17.25" customHeight="1">
      <c r="A18" s="42" t="s">
        <v>39</v>
      </c>
      <c r="B18" s="42" t="s">
        <v>40</v>
      </c>
      <c r="C18" s="43"/>
      <c r="D18" s="44" t="s">
        <v>2170</v>
      </c>
      <c r="E18" s="45" t="s">
        <v>165</v>
      </c>
      <c r="F18" s="42" t="s">
        <v>49</v>
      </c>
      <c r="G18" s="229" t="s">
        <v>2171</v>
      </c>
      <c r="H18" s="74"/>
      <c r="I18" s="227" t="s">
        <v>2172</v>
      </c>
      <c r="J18" s="42" t="s">
        <v>46</v>
      </c>
      <c r="K18" s="49">
        <v>350.0</v>
      </c>
      <c r="L18" s="80"/>
      <c r="M18" s="61"/>
      <c r="N18" s="62"/>
      <c r="O18" s="51"/>
      <c r="P18" s="83"/>
      <c r="Q18" s="84"/>
      <c r="R18" s="63"/>
      <c r="S18" s="55">
        <v>50.0</v>
      </c>
      <c r="T18" s="87" t="s">
        <v>16</v>
      </c>
      <c r="U18" s="88">
        <f>SUM(U15,U16,U17)</f>
        <v>4041</v>
      </c>
      <c r="V18" s="7"/>
      <c r="W18" s="7"/>
      <c r="X18" s="7"/>
      <c r="Y18" s="7"/>
      <c r="Z18" s="7"/>
      <c r="AA18" s="7"/>
      <c r="AB18" s="7"/>
    </row>
    <row r="19">
      <c r="A19" s="42" t="s">
        <v>39</v>
      </c>
      <c r="B19" s="42" t="s">
        <v>40</v>
      </c>
      <c r="C19" s="43"/>
      <c r="D19" s="44" t="s">
        <v>2173</v>
      </c>
      <c r="E19" s="45" t="s">
        <v>90</v>
      </c>
      <c r="F19" s="42" t="s">
        <v>49</v>
      </c>
      <c r="G19" s="224" t="s">
        <v>2174</v>
      </c>
      <c r="H19" s="226" t="s">
        <v>2175</v>
      </c>
      <c r="I19" s="48" t="s">
        <v>1019</v>
      </c>
      <c r="J19" s="42" t="s">
        <v>29</v>
      </c>
      <c r="K19" s="49"/>
      <c r="L19" s="50"/>
      <c r="M19" s="61">
        <v>350.0</v>
      </c>
      <c r="N19" s="62"/>
      <c r="O19" s="51"/>
      <c r="P19" s="52"/>
      <c r="Q19" s="53"/>
      <c r="R19" s="63"/>
      <c r="S19" s="55">
        <v>50.0</v>
      </c>
      <c r="V19" s="7"/>
      <c r="W19" s="7"/>
      <c r="X19" s="7"/>
      <c r="Y19" s="7"/>
      <c r="Z19" s="7"/>
      <c r="AA19" s="7"/>
      <c r="AB19" s="7"/>
    </row>
    <row r="20">
      <c r="A20" s="42" t="s">
        <v>39</v>
      </c>
      <c r="B20" s="42" t="s">
        <v>40</v>
      </c>
      <c r="C20" s="43"/>
      <c r="D20" s="44" t="s">
        <v>2176</v>
      </c>
      <c r="E20" s="45" t="s">
        <v>80</v>
      </c>
      <c r="F20" s="42" t="s">
        <v>49</v>
      </c>
      <c r="G20" s="224" t="s">
        <v>2177</v>
      </c>
      <c r="H20" s="226" t="s">
        <v>2178</v>
      </c>
      <c r="I20" s="65" t="s">
        <v>2179</v>
      </c>
      <c r="J20" s="42" t="s">
        <v>29</v>
      </c>
      <c r="K20" s="49"/>
      <c r="L20" s="50"/>
      <c r="M20" s="61">
        <v>400.0</v>
      </c>
      <c r="N20" s="62"/>
      <c r="O20" s="51"/>
      <c r="P20" s="52"/>
      <c r="Q20" s="53"/>
      <c r="R20" s="63"/>
      <c r="S20" s="55">
        <v>100.0</v>
      </c>
      <c r="T20" s="89"/>
      <c r="U20" s="90"/>
      <c r="V20" s="7"/>
      <c r="W20" s="7"/>
      <c r="X20" s="7"/>
      <c r="Y20" s="7"/>
      <c r="Z20" s="7"/>
      <c r="AA20" s="7"/>
      <c r="AB20" s="7"/>
    </row>
    <row r="21" ht="18.0" customHeight="1">
      <c r="A21" s="42" t="s">
        <v>39</v>
      </c>
      <c r="B21" s="42" t="s">
        <v>40</v>
      </c>
      <c r="C21" s="43"/>
      <c r="D21" s="44" t="s">
        <v>2180</v>
      </c>
      <c r="E21" s="45" t="s">
        <v>103</v>
      </c>
      <c r="F21" s="42" t="s">
        <v>43</v>
      </c>
      <c r="G21" s="224" t="s">
        <v>2181</v>
      </c>
      <c r="H21" s="226" t="s">
        <v>187</v>
      </c>
      <c r="I21" s="65" t="s">
        <v>2182</v>
      </c>
      <c r="J21" s="42" t="s">
        <v>46</v>
      </c>
      <c r="K21" s="49"/>
      <c r="L21" s="50"/>
      <c r="M21" s="61"/>
      <c r="N21" s="62"/>
      <c r="O21" s="51">
        <v>1050.0</v>
      </c>
      <c r="P21" s="52"/>
      <c r="Q21" s="53"/>
      <c r="R21" s="63"/>
      <c r="S21" s="55">
        <v>350.0</v>
      </c>
      <c r="T21" s="91" t="s">
        <v>17</v>
      </c>
      <c r="U21" s="10"/>
      <c r="V21" s="7"/>
      <c r="W21" s="7"/>
      <c r="X21" s="7"/>
      <c r="Y21" s="7"/>
      <c r="Z21" s="7"/>
      <c r="AA21" s="7"/>
      <c r="AB21" s="7"/>
    </row>
    <row r="22">
      <c r="A22" s="42" t="s">
        <v>39</v>
      </c>
      <c r="B22" s="42" t="s">
        <v>40</v>
      </c>
      <c r="C22" s="43"/>
      <c r="D22" s="44" t="s">
        <v>2183</v>
      </c>
      <c r="E22" s="45" t="s">
        <v>90</v>
      </c>
      <c r="F22" s="42" t="s">
        <v>49</v>
      </c>
      <c r="G22" s="224" t="s">
        <v>2184</v>
      </c>
      <c r="H22" s="226" t="s">
        <v>2185</v>
      </c>
      <c r="I22" s="48" t="s">
        <v>2186</v>
      </c>
      <c r="J22" s="42" t="s">
        <v>29</v>
      </c>
      <c r="K22" s="49"/>
      <c r="L22" s="50"/>
      <c r="M22" s="61"/>
      <c r="N22" s="62"/>
      <c r="O22" s="51">
        <v>197.0</v>
      </c>
      <c r="P22" s="52"/>
      <c r="Q22" s="53"/>
      <c r="R22" s="63"/>
      <c r="S22" s="55">
        <v>50.0</v>
      </c>
      <c r="T22" s="92" t="s">
        <v>18</v>
      </c>
      <c r="U22" s="93">
        <f t="shared" ref="U22:U23" si="1">SUM(U7,U9)</f>
        <v>3000</v>
      </c>
      <c r="V22" s="7"/>
      <c r="W22" s="7"/>
      <c r="X22" s="7"/>
      <c r="Y22" s="7"/>
      <c r="Z22" s="7"/>
      <c r="AA22" s="7"/>
      <c r="AB22" s="7"/>
    </row>
    <row r="23" ht="17.25" customHeight="1">
      <c r="A23" s="42" t="s">
        <v>39</v>
      </c>
      <c r="B23" s="42" t="s">
        <v>40</v>
      </c>
      <c r="C23" s="43"/>
      <c r="D23" s="66"/>
      <c r="E23" s="45"/>
      <c r="F23" s="42" t="s">
        <v>49</v>
      </c>
      <c r="G23" s="58" t="s">
        <v>2187</v>
      </c>
      <c r="H23" s="226" t="s">
        <v>2188</v>
      </c>
      <c r="I23" s="65" t="s">
        <v>2189</v>
      </c>
      <c r="J23" s="42"/>
      <c r="K23" s="231"/>
      <c r="L23" s="50"/>
      <c r="M23" s="61"/>
      <c r="N23" s="62"/>
      <c r="O23" s="51">
        <v>350.0</v>
      </c>
      <c r="P23" s="52"/>
      <c r="Q23" s="53"/>
      <c r="R23" s="63"/>
      <c r="S23" s="55">
        <v>50.0</v>
      </c>
      <c r="T23" s="92" t="s">
        <v>19</v>
      </c>
      <c r="U23" s="93">
        <f t="shared" si="1"/>
        <v>4550</v>
      </c>
      <c r="V23" s="7"/>
      <c r="W23" s="7"/>
      <c r="X23" s="7"/>
      <c r="Y23" s="7"/>
      <c r="Z23" s="7"/>
      <c r="AA23" s="7"/>
      <c r="AB23" s="7"/>
    </row>
    <row r="24" ht="15.75" customHeight="1">
      <c r="A24" s="42" t="s">
        <v>39</v>
      </c>
      <c r="B24" s="42" t="s">
        <v>40</v>
      </c>
      <c r="C24" s="43"/>
      <c r="D24" s="94" t="s">
        <v>2190</v>
      </c>
      <c r="E24" s="45" t="s">
        <v>29</v>
      </c>
      <c r="F24" s="42" t="s">
        <v>49</v>
      </c>
      <c r="G24" s="224" t="s">
        <v>2191</v>
      </c>
      <c r="H24" s="226"/>
      <c r="I24" s="48" t="s">
        <v>2192</v>
      </c>
      <c r="J24" s="42" t="s">
        <v>46</v>
      </c>
      <c r="K24" s="49">
        <v>350.0</v>
      </c>
      <c r="L24" s="68"/>
      <c r="M24" s="61"/>
      <c r="N24" s="62"/>
      <c r="O24" s="51"/>
      <c r="P24" s="69"/>
      <c r="Q24" s="70"/>
      <c r="R24" s="63"/>
      <c r="S24" s="55">
        <v>50.0</v>
      </c>
      <c r="T24" s="95" t="s">
        <v>20</v>
      </c>
      <c r="U24" s="96">
        <f>SUM(U15,U16)</f>
        <v>2741</v>
      </c>
      <c r="V24" s="7"/>
      <c r="W24" s="7"/>
      <c r="X24" s="7"/>
      <c r="Y24" s="7"/>
      <c r="Z24" s="7"/>
      <c r="AA24" s="7"/>
      <c r="AB24" s="7"/>
    </row>
    <row r="25">
      <c r="A25" s="42" t="s">
        <v>39</v>
      </c>
      <c r="B25" s="42" t="s">
        <v>40</v>
      </c>
      <c r="C25" s="66"/>
      <c r="D25" s="76"/>
      <c r="E25" s="45" t="s">
        <v>65</v>
      </c>
      <c r="F25" s="42" t="s">
        <v>49</v>
      </c>
      <c r="G25" s="224" t="s">
        <v>2193</v>
      </c>
      <c r="H25" s="226" t="s">
        <v>2194</v>
      </c>
      <c r="I25" s="58" t="s">
        <v>2195</v>
      </c>
      <c r="J25" s="42" t="s">
        <v>29</v>
      </c>
      <c r="K25" s="60"/>
      <c r="L25" s="50"/>
      <c r="M25" s="61"/>
      <c r="N25" s="82"/>
      <c r="O25" s="51"/>
      <c r="P25" s="97"/>
      <c r="Q25" s="53">
        <v>350.0</v>
      </c>
      <c r="R25" s="85"/>
      <c r="S25" s="55">
        <v>50.0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2" t="s">
        <v>39</v>
      </c>
      <c r="B26" s="42" t="s">
        <v>40</v>
      </c>
      <c r="C26" s="66"/>
      <c r="D26" s="44" t="s">
        <v>2196</v>
      </c>
      <c r="E26" s="45" t="s">
        <v>90</v>
      </c>
      <c r="F26" s="42" t="s">
        <v>213</v>
      </c>
      <c r="G26" s="228" t="s">
        <v>2197</v>
      </c>
      <c r="H26" s="226" t="s">
        <v>1374</v>
      </c>
      <c r="I26" s="58" t="s">
        <v>2198</v>
      </c>
      <c r="J26" s="42" t="s">
        <v>29</v>
      </c>
      <c r="K26" s="99"/>
      <c r="L26" s="80"/>
      <c r="M26" s="61"/>
      <c r="N26" s="62"/>
      <c r="O26" s="51">
        <v>250.0</v>
      </c>
      <c r="P26" s="83"/>
      <c r="Q26" s="84"/>
      <c r="R26" s="63"/>
      <c r="S26" s="55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2" t="s">
        <v>39</v>
      </c>
      <c r="B27" s="42" t="s">
        <v>40</v>
      </c>
      <c r="C27" s="66"/>
      <c r="D27" s="76"/>
      <c r="E27" s="45" t="s">
        <v>29</v>
      </c>
      <c r="F27" s="42" t="s">
        <v>49</v>
      </c>
      <c r="G27" s="334" t="s">
        <v>2199</v>
      </c>
      <c r="H27" s="226" t="s">
        <v>2200</v>
      </c>
      <c r="I27" s="227" t="s">
        <v>2201</v>
      </c>
      <c r="J27" s="42" t="s">
        <v>46</v>
      </c>
      <c r="K27" s="99"/>
      <c r="L27" s="50"/>
      <c r="M27" s="61"/>
      <c r="N27" s="62"/>
      <c r="O27" s="51"/>
      <c r="P27" s="52"/>
      <c r="Q27" s="53">
        <v>600.0</v>
      </c>
      <c r="R27" s="63"/>
      <c r="S27" s="55">
        <v>100.0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2" t="s">
        <v>39</v>
      </c>
      <c r="B28" s="42" t="s">
        <v>40</v>
      </c>
      <c r="C28" s="66"/>
      <c r="D28" s="67"/>
      <c r="E28" s="45"/>
      <c r="F28" s="42" t="s">
        <v>2202</v>
      </c>
      <c r="G28" s="224" t="s">
        <v>2203</v>
      </c>
      <c r="H28" s="226" t="s">
        <v>2204</v>
      </c>
      <c r="I28" s="227" t="s">
        <v>2205</v>
      </c>
      <c r="J28" s="42" t="s">
        <v>29</v>
      </c>
      <c r="K28" s="49"/>
      <c r="L28" s="50">
        <v>3500.0</v>
      </c>
      <c r="M28" s="61"/>
      <c r="N28" s="62"/>
      <c r="O28" s="51"/>
      <c r="P28" s="52"/>
      <c r="Q28" s="53"/>
      <c r="R28" s="63"/>
      <c r="S28" s="353">
        <v>1750.0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2" t="s">
        <v>39</v>
      </c>
      <c r="B29" s="42" t="s">
        <v>40</v>
      </c>
      <c r="C29" s="43"/>
      <c r="D29" s="67" t="s">
        <v>2206</v>
      </c>
      <c r="E29" s="45" t="s">
        <v>192</v>
      </c>
      <c r="F29" s="42" t="s">
        <v>49</v>
      </c>
      <c r="G29" s="224" t="s">
        <v>2207</v>
      </c>
      <c r="H29" s="226"/>
      <c r="I29" s="58" t="s">
        <v>2208</v>
      </c>
      <c r="J29" s="42" t="s">
        <v>29</v>
      </c>
      <c r="K29" s="49">
        <v>500.0</v>
      </c>
      <c r="L29" s="50"/>
      <c r="M29" s="61"/>
      <c r="N29" s="62"/>
      <c r="O29" s="51"/>
      <c r="P29" s="52"/>
      <c r="Q29" s="53"/>
      <c r="R29" s="63"/>
      <c r="S29" s="55">
        <v>100.0</v>
      </c>
      <c r="T29" s="87" t="s">
        <v>21</v>
      </c>
      <c r="U29" s="101">
        <f>SUM(U11,U18)</f>
        <v>11591</v>
      </c>
      <c r="V29" s="7"/>
      <c r="W29" s="7"/>
      <c r="X29" s="7"/>
      <c r="Y29" s="7"/>
      <c r="Z29" s="7"/>
      <c r="AA29" s="7"/>
      <c r="AB29" s="7"/>
    </row>
    <row r="30">
      <c r="A30" s="42"/>
      <c r="B30" s="42"/>
      <c r="C30" s="94"/>
      <c r="D30" s="67"/>
      <c r="E30" s="45"/>
      <c r="F30" s="42"/>
      <c r="G30" s="58"/>
      <c r="H30" s="226"/>
      <c r="I30" s="58"/>
      <c r="J30" s="105"/>
      <c r="K30" s="49"/>
      <c r="L30" s="50"/>
      <c r="M30" s="35"/>
      <c r="N30" s="36"/>
      <c r="O30" s="51"/>
      <c r="P30" s="52"/>
      <c r="Q30" s="53"/>
      <c r="R30" s="54"/>
      <c r="S30" s="55"/>
      <c r="T30" s="7"/>
      <c r="U30" s="7"/>
      <c r="V30" s="7"/>
      <c r="W30" s="7"/>
      <c r="X30" s="7"/>
      <c r="Y30" s="7"/>
      <c r="Z30" s="7"/>
      <c r="AA30" s="7"/>
      <c r="AB30" s="7"/>
    </row>
    <row r="31">
      <c r="A31" s="42"/>
      <c r="B31" s="42"/>
      <c r="C31" s="43"/>
      <c r="D31" s="67"/>
      <c r="E31" s="103"/>
      <c r="F31" s="42"/>
      <c r="G31" s="104"/>
      <c r="H31" s="235"/>
      <c r="I31" s="58"/>
      <c r="J31" s="105"/>
      <c r="K31" s="49"/>
      <c r="L31" s="108"/>
      <c r="M31" s="61"/>
      <c r="N31" s="62"/>
      <c r="O31" s="51"/>
      <c r="P31" s="106"/>
      <c r="Q31" s="120"/>
      <c r="R31" s="63"/>
      <c r="S31" s="55"/>
      <c r="V31" s="7"/>
      <c r="W31" s="7"/>
      <c r="X31" s="7"/>
      <c r="Y31" s="7"/>
      <c r="Z31" s="7"/>
      <c r="AA31" s="7"/>
      <c r="AB31" s="7"/>
    </row>
    <row r="32">
      <c r="A32" s="42"/>
      <c r="B32" s="42"/>
      <c r="C32" s="107"/>
      <c r="D32" s="44"/>
      <c r="E32" s="45"/>
      <c r="F32" s="42"/>
      <c r="G32" s="58"/>
      <c r="H32" s="226"/>
      <c r="I32" s="58"/>
      <c r="J32" s="105"/>
      <c r="K32" s="49"/>
      <c r="L32" s="108"/>
      <c r="M32" s="61"/>
      <c r="N32" s="62"/>
      <c r="O32" s="51"/>
      <c r="P32" s="106"/>
      <c r="Q32" s="120"/>
      <c r="R32" s="63"/>
      <c r="S32" s="45"/>
      <c r="V32" s="7"/>
      <c r="W32" s="7"/>
      <c r="X32" s="7"/>
      <c r="Y32" s="7"/>
      <c r="Z32" s="7"/>
      <c r="AA32" s="7"/>
      <c r="AB32" s="7"/>
    </row>
    <row r="33">
      <c r="A33" s="42"/>
      <c r="B33" s="42"/>
      <c r="C33" s="43"/>
      <c r="D33" s="124"/>
      <c r="E33" s="45"/>
      <c r="F33" s="42"/>
      <c r="G33" s="58"/>
      <c r="H33" s="226"/>
      <c r="I33" s="58"/>
      <c r="J33" s="42"/>
      <c r="K33" s="49"/>
      <c r="L33" s="80"/>
      <c r="M33" s="81"/>
      <c r="N33" s="82"/>
      <c r="O33" s="51"/>
      <c r="P33" s="83"/>
      <c r="Q33" s="84"/>
      <c r="R33" s="85"/>
      <c r="S33" s="45"/>
      <c r="V33" s="7"/>
      <c r="W33" s="7"/>
      <c r="X33" s="7"/>
      <c r="Y33" s="7"/>
      <c r="Z33" s="7"/>
      <c r="AA33" s="7"/>
      <c r="AB33" s="7"/>
    </row>
    <row r="34">
      <c r="A34" s="42"/>
      <c r="B34" s="42"/>
      <c r="C34" s="43"/>
      <c r="D34" s="110"/>
      <c r="E34" s="103"/>
      <c r="F34" s="42"/>
      <c r="G34" s="58"/>
      <c r="H34" s="226"/>
      <c r="I34" s="226"/>
      <c r="J34" s="105"/>
      <c r="K34" s="49"/>
      <c r="L34" s="68"/>
      <c r="M34" s="35"/>
      <c r="N34" s="36"/>
      <c r="O34" s="51"/>
      <c r="P34" s="69"/>
      <c r="Q34" s="70"/>
      <c r="R34" s="54"/>
      <c r="S34" s="45"/>
      <c r="V34" s="7"/>
      <c r="W34" s="7"/>
      <c r="X34" s="7"/>
      <c r="Y34" s="7"/>
      <c r="Z34" s="7"/>
      <c r="AA34" s="7"/>
      <c r="AB34" s="7"/>
    </row>
    <row r="35">
      <c r="A35" s="42"/>
      <c r="B35" s="42"/>
      <c r="C35" s="66"/>
      <c r="D35" s="110"/>
      <c r="E35" s="103"/>
      <c r="F35" s="42"/>
      <c r="G35" s="58"/>
      <c r="H35" s="226"/>
      <c r="I35" s="226"/>
      <c r="J35" s="105"/>
      <c r="K35" s="60"/>
      <c r="L35" s="50"/>
      <c r="M35" s="61"/>
      <c r="N35" s="62"/>
      <c r="O35" s="51"/>
      <c r="P35" s="52"/>
      <c r="Q35" s="53"/>
      <c r="R35" s="63"/>
      <c r="S35" s="45"/>
      <c r="T35" s="7"/>
      <c r="U35" s="7"/>
      <c r="V35" s="7"/>
      <c r="W35" s="7"/>
      <c r="X35" s="7"/>
      <c r="Y35" s="7"/>
      <c r="Z35" s="7"/>
      <c r="AA35" s="7"/>
      <c r="AB35" s="7"/>
    </row>
    <row r="36">
      <c r="A36" s="42"/>
      <c r="B36" s="42"/>
      <c r="C36" s="66"/>
      <c r="D36" s="111"/>
      <c r="E36" s="45"/>
      <c r="F36" s="42"/>
      <c r="G36" s="354"/>
      <c r="H36" s="310"/>
      <c r="I36" s="226"/>
      <c r="J36" s="105"/>
      <c r="K36" s="60"/>
      <c r="L36" s="50"/>
      <c r="M36" s="61"/>
      <c r="N36" s="62"/>
      <c r="O36" s="51"/>
      <c r="P36" s="52"/>
      <c r="Q36" s="53"/>
      <c r="R36" s="63"/>
      <c r="S36" s="45"/>
      <c r="T36" s="7"/>
      <c r="U36" s="7"/>
      <c r="V36" s="7"/>
      <c r="W36" s="7"/>
      <c r="X36" s="7"/>
      <c r="Y36" s="7"/>
      <c r="Z36" s="7"/>
      <c r="AA36" s="7"/>
      <c r="AB36" s="7"/>
    </row>
    <row r="37">
      <c r="A37" s="42"/>
      <c r="B37" s="42"/>
      <c r="C37" s="66"/>
      <c r="D37" s="111"/>
      <c r="E37" s="45"/>
      <c r="F37" s="42"/>
      <c r="G37" s="112"/>
      <c r="H37" s="238"/>
      <c r="I37" s="58"/>
      <c r="J37" s="42"/>
      <c r="K37" s="49"/>
      <c r="L37" s="50"/>
      <c r="M37" s="81"/>
      <c r="N37" s="82"/>
      <c r="O37" s="51"/>
      <c r="P37" s="52"/>
      <c r="Q37" s="53"/>
      <c r="R37" s="85"/>
      <c r="S37" s="45"/>
      <c r="T37" s="7"/>
      <c r="U37" s="7"/>
      <c r="V37" s="7"/>
      <c r="W37" s="7"/>
      <c r="X37" s="7"/>
      <c r="Y37" s="7"/>
      <c r="Z37" s="7"/>
      <c r="AA37" s="7"/>
      <c r="AB37" s="7"/>
    </row>
    <row r="38">
      <c r="A38" s="42"/>
      <c r="B38" s="42"/>
      <c r="C38" s="43"/>
      <c r="D38" s="67"/>
      <c r="E38" s="45"/>
      <c r="F38" s="42"/>
      <c r="G38" s="58"/>
      <c r="H38" s="226"/>
      <c r="I38" s="58"/>
      <c r="J38" s="105"/>
      <c r="K38" s="49"/>
      <c r="L38" s="50"/>
      <c r="M38" s="113"/>
      <c r="N38" s="114"/>
      <c r="O38" s="51"/>
      <c r="P38" s="52"/>
      <c r="Q38" s="53"/>
      <c r="R38" s="115"/>
      <c r="S38" s="45"/>
      <c r="T38" s="7"/>
      <c r="U38" s="7"/>
      <c r="V38" s="7"/>
      <c r="W38" s="7"/>
      <c r="X38" s="7"/>
      <c r="Y38" s="7"/>
      <c r="Z38" s="7"/>
      <c r="AA38" s="7"/>
      <c r="AB38" s="7"/>
    </row>
    <row r="39">
      <c r="A39" s="42"/>
      <c r="B39" s="42"/>
      <c r="C39" s="43"/>
      <c r="D39" s="111"/>
      <c r="E39" s="45"/>
      <c r="F39" s="42"/>
      <c r="G39" s="58"/>
      <c r="H39" s="226"/>
      <c r="I39" s="45"/>
      <c r="J39" s="105"/>
      <c r="K39" s="99"/>
      <c r="L39" s="50"/>
      <c r="M39" s="61"/>
      <c r="N39" s="62"/>
      <c r="O39" s="51"/>
      <c r="P39" s="52"/>
      <c r="Q39" s="53"/>
      <c r="R39" s="63"/>
      <c r="S39" s="45"/>
      <c r="T39" s="7"/>
      <c r="U39" s="7"/>
      <c r="V39" s="7"/>
      <c r="W39" s="7"/>
      <c r="X39" s="7"/>
      <c r="Y39" s="7"/>
      <c r="Z39" s="7"/>
      <c r="AA39" s="7"/>
      <c r="AB39" s="7"/>
    </row>
    <row r="40">
      <c r="A40" s="42"/>
      <c r="B40" s="42"/>
      <c r="C40" s="43"/>
      <c r="D40" s="76"/>
      <c r="E40" s="103"/>
      <c r="F40" s="42"/>
      <c r="G40" s="58"/>
      <c r="H40" s="226"/>
      <c r="I40" s="58"/>
      <c r="J40" s="105"/>
      <c r="K40" s="49"/>
      <c r="L40" s="68"/>
      <c r="M40" s="61"/>
      <c r="N40" s="62"/>
      <c r="O40" s="51"/>
      <c r="P40" s="69"/>
      <c r="Q40" s="70"/>
      <c r="R40" s="63"/>
      <c r="S40" s="45"/>
      <c r="T40" s="7"/>
      <c r="U40" s="7"/>
      <c r="V40" s="7"/>
      <c r="W40" s="7"/>
      <c r="X40" s="7"/>
      <c r="Y40" s="7"/>
      <c r="Z40" s="7"/>
      <c r="AA40" s="7"/>
      <c r="AB40" s="7"/>
    </row>
    <row r="41">
      <c r="A41" s="42"/>
      <c r="B41" s="42"/>
      <c r="C41" s="43"/>
      <c r="D41" s="111"/>
      <c r="E41" s="45"/>
      <c r="F41" s="42"/>
      <c r="G41" s="58"/>
      <c r="H41" s="226"/>
      <c r="I41" s="58"/>
      <c r="J41" s="105"/>
      <c r="K41" s="49"/>
      <c r="L41" s="50"/>
      <c r="M41" s="61"/>
      <c r="N41" s="62"/>
      <c r="O41" s="51"/>
      <c r="P41" s="52"/>
      <c r="Q41" s="53"/>
      <c r="R41" s="63"/>
      <c r="S41" s="45"/>
      <c r="T41" s="7"/>
      <c r="U41" s="7"/>
      <c r="V41" s="7"/>
      <c r="W41" s="7"/>
      <c r="X41" s="7"/>
      <c r="Y41" s="7"/>
      <c r="Z41" s="7"/>
      <c r="AA41" s="7"/>
      <c r="AB41" s="7"/>
    </row>
    <row r="42">
      <c r="A42" s="42"/>
      <c r="B42" s="42"/>
      <c r="C42" s="66"/>
      <c r="D42" s="116"/>
      <c r="E42" s="103"/>
      <c r="F42" s="42"/>
      <c r="G42" s="117"/>
      <c r="H42" s="239"/>
      <c r="I42" s="238"/>
      <c r="J42" s="105"/>
      <c r="K42" s="118"/>
      <c r="L42" s="50"/>
      <c r="M42" s="61"/>
      <c r="N42" s="62"/>
      <c r="O42" s="51"/>
      <c r="P42" s="52"/>
      <c r="Q42" s="53"/>
      <c r="R42" s="63"/>
      <c r="S42" s="45"/>
      <c r="T42" s="7"/>
      <c r="U42" s="7"/>
      <c r="V42" s="7"/>
      <c r="W42" s="7"/>
      <c r="X42" s="7"/>
      <c r="Y42" s="7"/>
      <c r="Z42" s="7"/>
      <c r="AA42" s="7"/>
      <c r="AB42" s="7"/>
    </row>
    <row r="43">
      <c r="A43" s="42"/>
      <c r="B43" s="42"/>
      <c r="C43" s="66"/>
      <c r="D43" s="76"/>
      <c r="E43" s="45"/>
      <c r="F43" s="42"/>
      <c r="G43" s="58"/>
      <c r="H43" s="226"/>
      <c r="I43" s="58"/>
      <c r="J43" s="42"/>
      <c r="K43" s="49"/>
      <c r="L43" s="50"/>
      <c r="M43" s="61"/>
      <c r="N43" s="62"/>
      <c r="O43" s="51"/>
      <c r="P43" s="52"/>
      <c r="Q43" s="53"/>
      <c r="R43" s="63"/>
      <c r="S43" s="45"/>
      <c r="T43" s="7"/>
      <c r="U43" s="7"/>
      <c r="V43" s="7"/>
      <c r="W43" s="7"/>
      <c r="X43" s="7"/>
      <c r="Y43" s="7"/>
      <c r="Z43" s="7"/>
      <c r="AA43" s="7"/>
      <c r="AB43" s="7"/>
    </row>
    <row r="44">
      <c r="A44" s="42"/>
      <c r="B44" s="42"/>
      <c r="C44" s="43"/>
      <c r="D44" s="76"/>
      <c r="E44" s="103"/>
      <c r="F44" s="42"/>
      <c r="G44" s="58"/>
      <c r="H44" s="226"/>
      <c r="I44" s="58"/>
      <c r="J44" s="42"/>
      <c r="K44" s="60"/>
      <c r="L44" s="50"/>
      <c r="M44" s="61"/>
      <c r="N44" s="62"/>
      <c r="O44" s="51"/>
      <c r="P44" s="52"/>
      <c r="Q44" s="53"/>
      <c r="R44" s="63"/>
      <c r="S44" s="45"/>
      <c r="T44" s="7"/>
      <c r="U44" s="7"/>
      <c r="V44" s="7"/>
      <c r="W44" s="7"/>
      <c r="X44" s="7"/>
      <c r="Y44" s="7"/>
      <c r="Z44" s="7"/>
      <c r="AA44" s="7"/>
      <c r="AB44" s="7"/>
    </row>
    <row r="45">
      <c r="A45" s="42"/>
      <c r="B45" s="42"/>
      <c r="C45" s="43"/>
      <c r="D45" s="109"/>
      <c r="E45" s="103"/>
      <c r="F45" s="42"/>
      <c r="G45" s="58"/>
      <c r="H45" s="226"/>
      <c r="I45" s="58"/>
      <c r="J45" s="42"/>
      <c r="K45" s="49"/>
      <c r="L45" s="50"/>
      <c r="M45" s="61"/>
      <c r="N45" s="62"/>
      <c r="O45" s="51"/>
      <c r="P45" s="52"/>
      <c r="Q45" s="53"/>
      <c r="R45" s="63"/>
      <c r="S45" s="45"/>
      <c r="T45" s="7"/>
      <c r="U45" s="7"/>
      <c r="V45" s="7"/>
      <c r="W45" s="7"/>
      <c r="X45" s="7"/>
      <c r="Y45" s="7"/>
      <c r="Z45" s="7"/>
      <c r="AA45" s="7"/>
      <c r="AB45" s="7"/>
    </row>
    <row r="46">
      <c r="A46" s="42"/>
      <c r="B46" s="42"/>
      <c r="C46" s="43"/>
      <c r="D46" s="111"/>
      <c r="E46" s="103"/>
      <c r="F46" s="42"/>
      <c r="G46" s="119"/>
      <c r="H46" s="240"/>
      <c r="I46" s="58"/>
      <c r="J46" s="105"/>
      <c r="K46" s="49"/>
      <c r="L46" s="108"/>
      <c r="M46" s="81"/>
      <c r="N46" s="82"/>
      <c r="O46" s="51"/>
      <c r="P46" s="106"/>
      <c r="Q46" s="120"/>
      <c r="R46" s="85"/>
      <c r="S46" s="45"/>
      <c r="T46" s="7"/>
      <c r="U46" s="7"/>
      <c r="V46" s="7"/>
      <c r="W46" s="7"/>
      <c r="X46" s="7"/>
      <c r="Y46" s="7"/>
      <c r="Z46" s="7"/>
      <c r="AA46" s="7"/>
      <c r="AB46" s="7"/>
    </row>
    <row r="47">
      <c r="A47" s="42"/>
      <c r="B47" s="42"/>
      <c r="C47" s="66"/>
      <c r="D47" s="111"/>
      <c r="E47" s="103"/>
      <c r="F47" s="42"/>
      <c r="G47" s="58"/>
      <c r="H47" s="226"/>
      <c r="I47" s="226"/>
      <c r="J47" s="105"/>
      <c r="K47" s="49"/>
      <c r="L47" s="121"/>
      <c r="M47" s="61"/>
      <c r="N47" s="62"/>
      <c r="O47" s="51"/>
      <c r="P47" s="122"/>
      <c r="Q47" s="123"/>
      <c r="R47" s="63"/>
      <c r="S47" s="45"/>
      <c r="T47" s="7"/>
      <c r="U47" s="7"/>
      <c r="V47" s="7"/>
      <c r="W47" s="7"/>
      <c r="X47" s="7"/>
      <c r="Y47" s="7"/>
      <c r="Z47" s="7"/>
      <c r="AA47" s="7"/>
      <c r="AB47" s="7"/>
    </row>
    <row r="48">
      <c r="A48" s="42"/>
      <c r="B48" s="42"/>
      <c r="C48" s="43"/>
      <c r="D48" s="111"/>
      <c r="E48" s="103"/>
      <c r="F48" s="42"/>
      <c r="G48" s="58"/>
      <c r="H48" s="226"/>
      <c r="I48" s="226"/>
      <c r="J48" s="105"/>
      <c r="K48" s="49"/>
      <c r="L48" s="121"/>
      <c r="M48" s="35"/>
      <c r="N48" s="36"/>
      <c r="O48" s="51"/>
      <c r="P48" s="122"/>
      <c r="Q48" s="123"/>
      <c r="R48" s="54"/>
      <c r="S48" s="45"/>
      <c r="T48" s="7"/>
      <c r="U48" s="7"/>
      <c r="V48" s="7"/>
      <c r="W48" s="7"/>
      <c r="X48" s="7"/>
      <c r="Y48" s="7"/>
      <c r="Z48" s="7"/>
      <c r="AA48" s="7"/>
      <c r="AB48" s="7"/>
    </row>
    <row r="49">
      <c r="A49" s="42"/>
      <c r="B49" s="42"/>
      <c r="C49" s="43"/>
      <c r="D49" s="124"/>
      <c r="E49" s="45"/>
      <c r="F49" s="42"/>
      <c r="G49" s="58"/>
      <c r="H49" s="226"/>
      <c r="I49" s="241"/>
      <c r="J49" s="42"/>
      <c r="K49" s="60"/>
      <c r="L49" s="121"/>
      <c r="M49" s="81"/>
      <c r="N49" s="82"/>
      <c r="O49" s="51"/>
      <c r="P49" s="122"/>
      <c r="Q49" s="123"/>
      <c r="R49" s="85"/>
      <c r="S49" s="45"/>
      <c r="T49" s="7"/>
      <c r="U49" s="7"/>
      <c r="V49" s="7"/>
      <c r="W49" s="7"/>
      <c r="X49" s="7"/>
      <c r="Y49" s="7"/>
      <c r="Z49" s="7"/>
      <c r="AA49" s="7"/>
      <c r="AB49" s="7"/>
    </row>
    <row r="50">
      <c r="A50" s="42"/>
      <c r="B50" s="42"/>
      <c r="C50" s="43"/>
      <c r="D50" s="125"/>
      <c r="E50" s="103"/>
      <c r="F50" s="42"/>
      <c r="G50" s="58"/>
      <c r="H50" s="226"/>
      <c r="I50" s="58"/>
      <c r="J50" s="105"/>
      <c r="K50" s="60"/>
      <c r="L50" s="126"/>
      <c r="M50" s="81"/>
      <c r="N50" s="82"/>
      <c r="O50" s="51"/>
      <c r="P50" s="127"/>
      <c r="Q50" s="128"/>
      <c r="R50" s="85"/>
      <c r="S50" s="45"/>
      <c r="T50" s="7"/>
      <c r="U50" s="7"/>
      <c r="V50" s="7"/>
      <c r="W50" s="7"/>
      <c r="X50" s="7"/>
      <c r="Y50" s="7"/>
      <c r="Z50" s="7"/>
      <c r="AA50" s="7"/>
      <c r="AB50" s="7"/>
    </row>
    <row r="51">
      <c r="A51" s="42"/>
      <c r="B51" s="42"/>
      <c r="C51" s="43"/>
      <c r="D51" s="66"/>
      <c r="E51" s="103"/>
      <c r="F51" s="42"/>
      <c r="G51" s="58"/>
      <c r="H51" s="226"/>
      <c r="I51" s="58"/>
      <c r="J51" s="105"/>
      <c r="K51" s="49"/>
      <c r="L51" s="121"/>
      <c r="M51" s="61"/>
      <c r="N51" s="62"/>
      <c r="O51" s="51"/>
      <c r="P51" s="122"/>
      <c r="Q51" s="123"/>
      <c r="R51" s="63"/>
      <c r="S51" s="45"/>
      <c r="T51" s="7"/>
      <c r="U51" s="7"/>
      <c r="V51" s="7"/>
      <c r="W51" s="7"/>
      <c r="X51" s="7"/>
      <c r="Y51" s="7"/>
      <c r="Z51" s="7"/>
      <c r="AA51" s="7"/>
      <c r="AB51" s="7"/>
    </row>
    <row r="52">
      <c r="A52" s="42"/>
      <c r="B52" s="42"/>
      <c r="C52" s="43"/>
      <c r="D52" s="43"/>
      <c r="E52" s="103"/>
      <c r="F52" s="42"/>
      <c r="G52" s="47"/>
      <c r="H52" s="225"/>
      <c r="I52" s="58"/>
      <c r="J52" s="105"/>
      <c r="K52" s="118"/>
      <c r="L52" s="121"/>
      <c r="M52" s="81"/>
      <c r="N52" s="82"/>
      <c r="O52" s="51"/>
      <c r="P52" s="122"/>
      <c r="Q52" s="123"/>
      <c r="R52" s="85"/>
      <c r="S52" s="45"/>
      <c r="T52" s="7"/>
      <c r="U52" s="7"/>
      <c r="V52" s="7"/>
      <c r="W52" s="7"/>
      <c r="X52" s="7"/>
      <c r="Y52" s="7"/>
      <c r="Z52" s="7"/>
      <c r="AA52" s="7"/>
      <c r="AB52" s="7"/>
    </row>
    <row r="53">
      <c r="A53" s="42"/>
      <c r="B53" s="42"/>
      <c r="C53" s="43"/>
      <c r="D53" s="43"/>
      <c r="E53" s="129"/>
      <c r="F53" s="42"/>
      <c r="G53" s="58"/>
      <c r="H53" s="226"/>
      <c r="I53" s="58"/>
      <c r="J53" s="105"/>
      <c r="K53" s="49"/>
      <c r="L53" s="121"/>
      <c r="M53" s="61"/>
      <c r="N53" s="62"/>
      <c r="O53" s="51"/>
      <c r="P53" s="122"/>
      <c r="Q53" s="123"/>
      <c r="R53" s="63"/>
      <c r="S53" s="55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2"/>
      <c r="B54" s="42"/>
      <c r="C54" s="43"/>
      <c r="D54" s="43"/>
      <c r="E54" s="22"/>
      <c r="F54" s="42"/>
      <c r="G54" s="130"/>
      <c r="H54" s="242"/>
      <c r="I54" s="58"/>
      <c r="J54" s="105"/>
      <c r="K54" s="49"/>
      <c r="L54" s="121"/>
      <c r="M54" s="61"/>
      <c r="N54" s="62"/>
      <c r="O54" s="51"/>
      <c r="P54" s="122"/>
      <c r="Q54" s="123"/>
      <c r="R54" s="63"/>
      <c r="S54" s="45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2"/>
      <c r="B55" s="42"/>
      <c r="C55" s="43"/>
      <c r="D55" s="43"/>
      <c r="E55" s="22"/>
      <c r="F55" s="42"/>
      <c r="G55" s="58"/>
      <c r="H55" s="226"/>
      <c r="I55" s="58"/>
      <c r="J55" s="105"/>
      <c r="K55" s="131"/>
      <c r="L55" s="121"/>
      <c r="M55" s="113"/>
      <c r="N55" s="114"/>
      <c r="O55" s="51"/>
      <c r="P55" s="122"/>
      <c r="Q55" s="123"/>
      <c r="R55" s="115"/>
      <c r="S55" s="45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2"/>
      <c r="B56" s="42"/>
      <c r="C56" s="43"/>
      <c r="D56" s="43"/>
      <c r="E56" s="22"/>
      <c r="F56" s="42"/>
      <c r="G56" s="58"/>
      <c r="H56" s="226"/>
      <c r="I56" s="58"/>
      <c r="J56" s="105"/>
      <c r="K56" s="132"/>
      <c r="L56" s="121"/>
      <c r="M56" s="113"/>
      <c r="N56" s="114"/>
      <c r="O56" s="51"/>
      <c r="P56" s="122"/>
      <c r="Q56" s="123"/>
      <c r="R56" s="115"/>
      <c r="S56" s="45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2"/>
      <c r="B57" s="42"/>
      <c r="C57" s="43"/>
      <c r="D57" s="43"/>
      <c r="E57" s="22"/>
      <c r="F57" s="42"/>
      <c r="G57" s="58"/>
      <c r="H57" s="226"/>
      <c r="I57" s="58"/>
      <c r="J57" s="105"/>
      <c r="K57" s="131"/>
      <c r="L57" s="133"/>
      <c r="M57" s="61"/>
      <c r="N57" s="62"/>
      <c r="O57" s="51"/>
      <c r="P57" s="134"/>
      <c r="Q57" s="135"/>
      <c r="R57" s="63"/>
      <c r="S57" s="45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2"/>
      <c r="B58" s="42"/>
      <c r="C58" s="43"/>
      <c r="D58" s="94"/>
      <c r="E58" s="22"/>
      <c r="F58" s="42"/>
      <c r="G58" s="58"/>
      <c r="H58" s="226"/>
      <c r="I58" s="58"/>
      <c r="J58" s="105"/>
      <c r="K58" s="131"/>
      <c r="L58" s="121"/>
      <c r="M58" s="81"/>
      <c r="N58" s="82"/>
      <c r="O58" s="51"/>
      <c r="P58" s="122"/>
      <c r="Q58" s="123"/>
      <c r="R58" s="85"/>
      <c r="S58" s="45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2"/>
      <c r="B59" s="42"/>
      <c r="C59" s="66"/>
      <c r="D59" s="43"/>
      <c r="E59" s="22"/>
      <c r="F59" s="42"/>
      <c r="G59" s="58"/>
      <c r="H59" s="226"/>
      <c r="I59" s="58"/>
      <c r="J59" s="105"/>
      <c r="K59" s="131"/>
      <c r="L59" s="121"/>
      <c r="M59" s="81"/>
      <c r="N59" s="82"/>
      <c r="O59" s="51"/>
      <c r="P59" s="122"/>
      <c r="Q59" s="123"/>
      <c r="R59" s="85"/>
      <c r="S59" s="45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2"/>
      <c r="B60" s="42"/>
      <c r="C60" s="43"/>
      <c r="D60" s="43"/>
      <c r="E60" s="22"/>
      <c r="F60" s="42"/>
      <c r="G60" s="58"/>
      <c r="H60" s="226"/>
      <c r="I60" s="58"/>
      <c r="J60" s="105"/>
      <c r="K60" s="131"/>
      <c r="L60" s="121"/>
      <c r="M60" s="81"/>
      <c r="N60" s="82"/>
      <c r="O60" s="51"/>
      <c r="P60" s="122"/>
      <c r="Q60" s="123"/>
      <c r="R60" s="85"/>
      <c r="S60" s="45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2"/>
      <c r="B61" s="42"/>
      <c r="C61" s="43"/>
      <c r="D61" s="43"/>
      <c r="E61" s="22"/>
      <c r="F61" s="42"/>
      <c r="G61" s="58"/>
      <c r="H61" s="226"/>
      <c r="I61" s="58"/>
      <c r="J61" s="105"/>
      <c r="K61" s="131"/>
      <c r="L61" s="121"/>
      <c r="M61" s="81"/>
      <c r="N61" s="82"/>
      <c r="O61" s="51"/>
      <c r="P61" s="122"/>
      <c r="Q61" s="123"/>
      <c r="R61" s="85"/>
      <c r="S61" s="45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2"/>
      <c r="B62" s="42"/>
      <c r="C62" s="43"/>
      <c r="D62" s="43"/>
      <c r="E62" s="22"/>
      <c r="F62" s="42"/>
      <c r="G62" s="58"/>
      <c r="H62" s="226"/>
      <c r="I62" s="58"/>
      <c r="J62" s="105"/>
      <c r="K62" s="131"/>
      <c r="L62" s="126"/>
      <c r="M62" s="61"/>
      <c r="N62" s="62"/>
      <c r="O62" s="51"/>
      <c r="P62" s="127"/>
      <c r="Q62" s="128"/>
      <c r="R62" s="63"/>
      <c r="S62" s="45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2"/>
      <c r="B63" s="42"/>
      <c r="C63" s="43"/>
      <c r="D63" s="43"/>
      <c r="E63" s="22"/>
      <c r="F63" s="42"/>
      <c r="G63" s="58"/>
      <c r="H63" s="226"/>
      <c r="I63" s="58"/>
      <c r="J63" s="105"/>
      <c r="K63" s="131"/>
      <c r="L63" s="126"/>
      <c r="M63" s="81"/>
      <c r="N63" s="82"/>
      <c r="O63" s="51"/>
      <c r="P63" s="127"/>
      <c r="Q63" s="128"/>
      <c r="R63" s="85"/>
      <c r="S63" s="136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2"/>
      <c r="B64" s="42"/>
      <c r="C64" s="43"/>
      <c r="D64" s="43"/>
      <c r="E64" s="22"/>
      <c r="F64" s="42"/>
      <c r="G64" s="58"/>
      <c r="H64" s="226"/>
      <c r="I64" s="58"/>
      <c r="J64" s="105"/>
      <c r="K64" s="132"/>
      <c r="L64" s="121"/>
      <c r="M64" s="61"/>
      <c r="N64" s="62"/>
      <c r="O64" s="51"/>
      <c r="P64" s="122"/>
      <c r="Q64" s="123"/>
      <c r="R64" s="63"/>
      <c r="S64" s="45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2"/>
      <c r="B65" s="42"/>
      <c r="C65" s="43"/>
      <c r="D65" s="43"/>
      <c r="E65" s="22"/>
      <c r="F65" s="42"/>
      <c r="G65" s="58"/>
      <c r="H65" s="226"/>
      <c r="I65" s="58"/>
      <c r="J65" s="105"/>
      <c r="K65" s="132"/>
      <c r="L65" s="126"/>
      <c r="M65" s="81"/>
      <c r="N65" s="82"/>
      <c r="O65" s="51"/>
      <c r="P65" s="127"/>
      <c r="Q65" s="128"/>
      <c r="R65" s="85"/>
      <c r="S65" s="45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2"/>
      <c r="B66" s="42"/>
      <c r="C66" s="43"/>
      <c r="D66" s="43"/>
      <c r="E66" s="22"/>
      <c r="F66" s="42"/>
      <c r="G66" s="58"/>
      <c r="H66" s="226"/>
      <c r="I66" s="58"/>
      <c r="J66" s="105"/>
      <c r="K66" s="131"/>
      <c r="L66" s="126"/>
      <c r="M66" s="81"/>
      <c r="N66" s="82"/>
      <c r="O66" s="51"/>
      <c r="P66" s="127"/>
      <c r="Q66" s="128"/>
      <c r="R66" s="85"/>
      <c r="S66" s="45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2"/>
      <c r="B67" s="42"/>
      <c r="C67" s="43"/>
      <c r="D67" s="43"/>
      <c r="E67" s="137"/>
      <c r="F67" s="42"/>
      <c r="G67" s="58"/>
      <c r="H67" s="226"/>
      <c r="I67" s="58"/>
      <c r="J67" s="105"/>
      <c r="K67" s="138"/>
      <c r="L67" s="121"/>
      <c r="M67" s="61"/>
      <c r="N67" s="62"/>
      <c r="O67" s="51"/>
      <c r="P67" s="122"/>
      <c r="Q67" s="123"/>
      <c r="R67" s="63"/>
      <c r="S67" s="45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2"/>
      <c r="B68" s="42"/>
      <c r="C68" s="43"/>
      <c r="D68" s="43"/>
      <c r="E68" s="137"/>
      <c r="F68" s="42"/>
      <c r="G68" s="58"/>
      <c r="H68" s="226"/>
      <c r="I68" s="58"/>
      <c r="J68" s="105"/>
      <c r="K68" s="139"/>
      <c r="L68" s="126"/>
      <c r="M68" s="81"/>
      <c r="N68" s="82"/>
      <c r="O68" s="51"/>
      <c r="P68" s="127"/>
      <c r="Q68" s="128"/>
      <c r="R68" s="85"/>
      <c r="S68" s="45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2"/>
      <c r="B69" s="42"/>
      <c r="C69" s="43"/>
      <c r="D69" s="43"/>
      <c r="E69" s="137"/>
      <c r="F69" s="42"/>
      <c r="G69" s="58"/>
      <c r="H69" s="226"/>
      <c r="I69" s="58"/>
      <c r="J69" s="105"/>
      <c r="K69" s="131"/>
      <c r="L69" s="140"/>
      <c r="M69" s="81"/>
      <c r="N69" s="82"/>
      <c r="O69" s="51"/>
      <c r="P69" s="141"/>
      <c r="Q69" s="142"/>
      <c r="R69" s="85"/>
      <c r="S69" s="55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2"/>
      <c r="B70" s="42"/>
      <c r="C70" s="43"/>
      <c r="D70" s="43"/>
      <c r="E70" s="137"/>
      <c r="F70" s="42"/>
      <c r="G70" s="58"/>
      <c r="H70" s="226"/>
      <c r="I70" s="58"/>
      <c r="J70" s="105"/>
      <c r="K70" s="138"/>
      <c r="L70" s="126"/>
      <c r="M70" s="81"/>
      <c r="N70" s="82"/>
      <c r="O70" s="51"/>
      <c r="P70" s="127"/>
      <c r="Q70" s="128"/>
      <c r="R70" s="85"/>
      <c r="S70" s="45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2"/>
      <c r="B71" s="42"/>
      <c r="C71" s="143"/>
      <c r="D71" s="96"/>
      <c r="E71" s="137"/>
      <c r="F71" s="42"/>
      <c r="G71" s="58"/>
      <c r="H71" s="226"/>
      <c r="I71" s="58"/>
      <c r="J71" s="105"/>
      <c r="K71" s="144"/>
      <c r="L71" s="145"/>
      <c r="M71" s="81"/>
      <c r="N71" s="82"/>
      <c r="O71" s="51"/>
      <c r="P71" s="146"/>
      <c r="Q71" s="147"/>
      <c r="R71" s="85"/>
      <c r="S71" s="45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2"/>
      <c r="B72" s="42"/>
      <c r="C72" s="143"/>
      <c r="D72" s="43"/>
      <c r="E72" s="137"/>
      <c r="F72" s="42"/>
      <c r="G72" s="58"/>
      <c r="H72" s="226"/>
      <c r="I72" s="58"/>
      <c r="J72" s="105"/>
      <c r="K72" s="148"/>
      <c r="L72" s="145"/>
      <c r="M72" s="113"/>
      <c r="N72" s="114"/>
      <c r="O72" s="51"/>
      <c r="P72" s="146"/>
      <c r="Q72" s="147"/>
      <c r="R72" s="115"/>
      <c r="S72" s="136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2"/>
      <c r="B73" s="42"/>
      <c r="C73" s="143"/>
      <c r="D73" s="76"/>
      <c r="E73" s="137"/>
      <c r="F73" s="42"/>
      <c r="G73" s="58"/>
      <c r="H73" s="226"/>
      <c r="I73" s="226"/>
      <c r="J73" s="105"/>
      <c r="K73" s="144"/>
      <c r="L73" s="149"/>
      <c r="M73" s="81"/>
      <c r="N73" s="82"/>
      <c r="O73" s="51"/>
      <c r="P73" s="150"/>
      <c r="Q73" s="151"/>
      <c r="R73" s="85"/>
      <c r="S73" s="136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2"/>
      <c r="B74" s="42"/>
      <c r="C74" s="143"/>
      <c r="D74" s="43"/>
      <c r="E74" s="137"/>
      <c r="F74" s="42"/>
      <c r="G74" s="58"/>
      <c r="H74" s="226"/>
      <c r="I74" s="226"/>
      <c r="J74" s="105"/>
      <c r="K74" s="144"/>
      <c r="L74" s="145"/>
      <c r="M74" s="81"/>
      <c r="N74" s="82"/>
      <c r="O74" s="51"/>
      <c r="P74" s="146"/>
      <c r="Q74" s="147"/>
      <c r="R74" s="85"/>
      <c r="S74" s="136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2"/>
      <c r="B75" s="42"/>
      <c r="C75" s="143"/>
      <c r="D75" s="43"/>
      <c r="E75" s="137"/>
      <c r="F75" s="42"/>
      <c r="G75" s="58"/>
      <c r="H75" s="226"/>
      <c r="I75" s="226"/>
      <c r="J75" s="105"/>
      <c r="K75" s="148"/>
      <c r="L75" s="145"/>
      <c r="M75" s="81"/>
      <c r="N75" s="82"/>
      <c r="O75" s="51"/>
      <c r="P75" s="146"/>
      <c r="Q75" s="147"/>
      <c r="R75" s="85"/>
      <c r="S75" s="136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2"/>
      <c r="B76" s="42"/>
      <c r="C76" s="143"/>
      <c r="D76" s="43"/>
      <c r="E76" s="22"/>
      <c r="F76" s="42"/>
      <c r="G76" s="58"/>
      <c r="H76" s="226"/>
      <c r="I76" s="226"/>
      <c r="J76" s="105"/>
      <c r="K76" s="148"/>
      <c r="L76" s="145"/>
      <c r="M76" s="81"/>
      <c r="N76" s="82"/>
      <c r="O76" s="51"/>
      <c r="P76" s="146"/>
      <c r="Q76" s="147"/>
      <c r="R76" s="85"/>
      <c r="S76" s="152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2"/>
      <c r="B77" s="42"/>
      <c r="C77" s="143"/>
      <c r="D77" s="43"/>
      <c r="E77" s="22"/>
      <c r="F77" s="42"/>
      <c r="G77" s="58"/>
      <c r="H77" s="226"/>
      <c r="I77" s="226"/>
      <c r="J77" s="105"/>
      <c r="K77" s="148"/>
      <c r="L77" s="145"/>
      <c r="M77" s="81"/>
      <c r="N77" s="82"/>
      <c r="O77" s="51"/>
      <c r="P77" s="146"/>
      <c r="Q77" s="147"/>
      <c r="R77" s="85"/>
      <c r="S77" s="136"/>
      <c r="T77" s="7"/>
      <c r="U77" s="7"/>
      <c r="V77" s="7"/>
      <c r="W77" s="7"/>
      <c r="X77" s="7"/>
      <c r="Y77" s="7"/>
      <c r="Z77" s="7"/>
      <c r="AA77" s="7"/>
      <c r="AB77" s="7"/>
    </row>
    <row r="78">
      <c r="A78" s="105"/>
      <c r="B78" s="42"/>
      <c r="C78" s="143"/>
      <c r="D78" s="43"/>
      <c r="E78" s="22"/>
      <c r="F78" s="42"/>
      <c r="G78" s="153"/>
      <c r="H78" s="243"/>
      <c r="I78" s="243"/>
      <c r="J78" s="105"/>
      <c r="K78" s="144"/>
      <c r="L78" s="145"/>
      <c r="M78" s="81"/>
      <c r="N78" s="82"/>
      <c r="O78" s="51"/>
      <c r="P78" s="146"/>
      <c r="Q78" s="147"/>
      <c r="R78" s="85"/>
      <c r="S78" s="154"/>
      <c r="T78" s="7"/>
      <c r="U78" s="7"/>
      <c r="V78" s="7"/>
      <c r="W78" s="7"/>
      <c r="X78" s="7"/>
      <c r="Y78" s="7"/>
      <c r="Z78" s="7"/>
      <c r="AA78" s="7"/>
      <c r="AB78" s="7"/>
    </row>
    <row r="79">
      <c r="A79" s="105"/>
      <c r="B79" s="42"/>
      <c r="C79" s="143"/>
      <c r="D79" s="43"/>
      <c r="E79" s="22"/>
      <c r="F79" s="42"/>
      <c r="G79" s="153"/>
      <c r="H79" s="243"/>
      <c r="I79" s="243"/>
      <c r="J79" s="105"/>
      <c r="K79" s="144"/>
      <c r="L79" s="145"/>
      <c r="M79" s="81"/>
      <c r="N79" s="82"/>
      <c r="O79" s="51"/>
      <c r="P79" s="146"/>
      <c r="Q79" s="147"/>
      <c r="R79" s="85"/>
      <c r="S79" s="155"/>
      <c r="T79" s="7"/>
      <c r="U79" s="7"/>
      <c r="V79" s="7"/>
      <c r="W79" s="7"/>
      <c r="X79" s="7"/>
      <c r="Y79" s="7"/>
      <c r="Z79" s="7"/>
      <c r="AA79" s="7"/>
      <c r="AB79" s="7"/>
    </row>
    <row r="80">
      <c r="A80" s="105"/>
      <c r="B80" s="42"/>
      <c r="C80" s="143"/>
      <c r="D80" s="43"/>
      <c r="E80" s="22"/>
      <c r="F80" s="42"/>
      <c r="G80" s="153"/>
      <c r="H80" s="243"/>
      <c r="I80" s="243"/>
      <c r="J80" s="105"/>
      <c r="K80" s="144"/>
      <c r="L80" s="145"/>
      <c r="M80" s="81"/>
      <c r="N80" s="82"/>
      <c r="O80" s="51"/>
      <c r="P80" s="146"/>
      <c r="Q80" s="147"/>
      <c r="R80" s="85"/>
      <c r="S80" s="155"/>
      <c r="T80" s="7"/>
      <c r="U80" s="7"/>
      <c r="V80" s="7"/>
      <c r="W80" s="7"/>
      <c r="X80" s="7"/>
      <c r="Y80" s="7"/>
      <c r="Z80" s="7"/>
      <c r="AA80" s="7"/>
      <c r="AB80" s="7"/>
    </row>
    <row r="81">
      <c r="A81" s="105"/>
      <c r="B81" s="42"/>
      <c r="C81" s="143"/>
      <c r="D81" s="43"/>
      <c r="E81" s="22"/>
      <c r="F81" s="42"/>
      <c r="G81" s="153"/>
      <c r="H81" s="243"/>
      <c r="I81" s="243"/>
      <c r="J81" s="105"/>
      <c r="K81" s="156"/>
      <c r="L81" s="157"/>
      <c r="M81" s="158"/>
      <c r="N81" s="159"/>
      <c r="O81" s="51"/>
      <c r="P81" s="160"/>
      <c r="Q81" s="161"/>
      <c r="R81" s="162"/>
      <c r="S81" s="155"/>
      <c r="T81" s="7"/>
      <c r="U81" s="7"/>
      <c r="V81" s="7"/>
      <c r="W81" s="7"/>
      <c r="X81" s="7"/>
      <c r="Y81" s="7"/>
      <c r="Z81" s="7"/>
      <c r="AA81" s="7"/>
      <c r="AB81" s="7"/>
    </row>
    <row r="82">
      <c r="A82" s="105"/>
      <c r="B82" s="42"/>
      <c r="C82" s="143"/>
      <c r="D82" s="43"/>
      <c r="E82" s="22"/>
      <c r="F82" s="42"/>
      <c r="G82" s="153"/>
      <c r="H82" s="243"/>
      <c r="I82" s="243"/>
      <c r="J82" s="105"/>
      <c r="K82" s="156"/>
      <c r="L82" s="157"/>
      <c r="M82" s="158"/>
      <c r="N82" s="159"/>
      <c r="O82" s="51"/>
      <c r="P82" s="160"/>
      <c r="Q82" s="161"/>
      <c r="R82" s="162"/>
      <c r="S82" s="155"/>
      <c r="T82" s="7"/>
      <c r="U82" s="7"/>
      <c r="V82" s="7"/>
      <c r="W82" s="7"/>
      <c r="X82" s="7"/>
      <c r="Y82" s="7"/>
      <c r="Z82" s="7"/>
      <c r="AA82" s="7"/>
      <c r="AB82" s="7"/>
    </row>
    <row r="83">
      <c r="A83" s="105"/>
      <c r="B83" s="42"/>
      <c r="C83" s="143"/>
      <c r="D83" s="43"/>
      <c r="E83" s="22"/>
      <c r="F83" s="42"/>
      <c r="G83" s="153"/>
      <c r="H83" s="243"/>
      <c r="I83" s="243"/>
      <c r="J83" s="105"/>
      <c r="K83" s="156"/>
      <c r="L83" s="157"/>
      <c r="M83" s="158"/>
      <c r="N83" s="159"/>
      <c r="O83" s="51"/>
      <c r="P83" s="160"/>
      <c r="Q83" s="161"/>
      <c r="R83" s="162"/>
      <c r="S83" s="155"/>
      <c r="T83" s="7"/>
      <c r="U83" s="7"/>
      <c r="V83" s="7"/>
      <c r="W83" s="7"/>
      <c r="X83" s="7"/>
      <c r="Y83" s="7"/>
      <c r="Z83" s="7"/>
      <c r="AA83" s="7"/>
      <c r="AB83" s="7"/>
    </row>
    <row r="84">
      <c r="A84" s="105"/>
      <c r="B84" s="42"/>
      <c r="C84" s="143"/>
      <c r="D84" s="43"/>
      <c r="E84" s="22"/>
      <c r="F84" s="42"/>
      <c r="G84" s="153"/>
      <c r="H84" s="243"/>
      <c r="I84" s="243"/>
      <c r="J84" s="105"/>
      <c r="K84" s="163"/>
      <c r="L84" s="164"/>
      <c r="M84" s="165"/>
      <c r="N84" s="166"/>
      <c r="O84" s="51"/>
      <c r="P84" s="167"/>
      <c r="Q84" s="168"/>
      <c r="R84" s="169"/>
      <c r="S84" s="155"/>
      <c r="T84" s="7"/>
      <c r="U84" s="7"/>
      <c r="V84" s="7"/>
      <c r="W84" s="7"/>
      <c r="X84" s="7"/>
      <c r="Y84" s="7"/>
      <c r="Z84" s="7"/>
      <c r="AA84" s="7"/>
      <c r="AB84" s="7"/>
    </row>
    <row r="85">
      <c r="A85" s="105"/>
      <c r="B85" s="42"/>
      <c r="C85" s="143"/>
      <c r="D85" s="43"/>
      <c r="E85" s="137"/>
      <c r="F85" s="42"/>
      <c r="G85" s="153"/>
      <c r="H85" s="243"/>
      <c r="I85" s="243"/>
      <c r="J85" s="105"/>
      <c r="K85" s="156"/>
      <c r="L85" s="157"/>
      <c r="M85" s="170"/>
      <c r="N85" s="171"/>
      <c r="O85" s="51"/>
      <c r="P85" s="160"/>
      <c r="Q85" s="161"/>
      <c r="R85" s="172"/>
      <c r="S85" s="155"/>
      <c r="T85" s="7"/>
      <c r="U85" s="7"/>
      <c r="V85" s="7"/>
      <c r="W85" s="7"/>
      <c r="X85" s="7"/>
      <c r="Y85" s="7"/>
      <c r="Z85" s="7"/>
      <c r="AA85" s="7"/>
      <c r="AB85" s="7"/>
    </row>
    <row r="86">
      <c r="A86" s="105"/>
      <c r="B86" s="42"/>
      <c r="C86" s="143"/>
      <c r="D86" s="43"/>
      <c r="E86" s="137"/>
      <c r="F86" s="42"/>
      <c r="G86" s="153"/>
      <c r="H86" s="243"/>
      <c r="I86" s="243"/>
      <c r="J86" s="105"/>
      <c r="K86" s="156"/>
      <c r="L86" s="157"/>
      <c r="M86" s="170"/>
      <c r="N86" s="171"/>
      <c r="O86" s="51"/>
      <c r="P86" s="160"/>
      <c r="Q86" s="161"/>
      <c r="R86" s="172"/>
      <c r="S86" s="155"/>
      <c r="T86" s="7"/>
      <c r="U86" s="7"/>
      <c r="V86" s="7"/>
      <c r="W86" s="7"/>
      <c r="X86" s="7"/>
      <c r="Y86" s="7"/>
      <c r="Z86" s="7"/>
      <c r="AA86" s="7"/>
      <c r="AB86" s="7"/>
    </row>
    <row r="87">
      <c r="A87" s="105"/>
      <c r="B87" s="42"/>
      <c r="C87" s="143"/>
      <c r="D87" s="43"/>
      <c r="E87" s="137"/>
      <c r="F87" s="42"/>
      <c r="G87" s="153"/>
      <c r="H87" s="243"/>
      <c r="I87" s="243"/>
      <c r="J87" s="105"/>
      <c r="K87" s="156"/>
      <c r="L87" s="157"/>
      <c r="M87" s="170"/>
      <c r="N87" s="171"/>
      <c r="O87" s="51"/>
      <c r="P87" s="160"/>
      <c r="Q87" s="161"/>
      <c r="R87" s="172"/>
      <c r="S87" s="155"/>
      <c r="T87" s="7"/>
      <c r="U87" s="7"/>
      <c r="V87" s="7"/>
      <c r="W87" s="7"/>
      <c r="X87" s="7"/>
      <c r="Y87" s="7"/>
      <c r="Z87" s="7"/>
      <c r="AA87" s="7"/>
      <c r="AB87" s="7"/>
    </row>
    <row r="88">
      <c r="A88" s="105"/>
      <c r="B88" s="42"/>
      <c r="C88" s="143"/>
      <c r="D88" s="43"/>
      <c r="E88" s="137"/>
      <c r="F88" s="42"/>
      <c r="G88" s="153"/>
      <c r="H88" s="243"/>
      <c r="I88" s="243"/>
      <c r="J88" s="105"/>
      <c r="K88" s="156"/>
      <c r="L88" s="157"/>
      <c r="M88" s="170"/>
      <c r="N88" s="171"/>
      <c r="O88" s="51"/>
      <c r="P88" s="160"/>
      <c r="Q88" s="161"/>
      <c r="R88" s="172"/>
      <c r="S88" s="155"/>
      <c r="T88" s="7"/>
      <c r="U88" s="7"/>
      <c r="V88" s="7"/>
      <c r="W88" s="7"/>
      <c r="X88" s="7"/>
      <c r="Y88" s="7"/>
      <c r="Z88" s="7"/>
      <c r="AA88" s="7"/>
      <c r="AB88" s="7"/>
    </row>
    <row r="89">
      <c r="A89" s="105"/>
      <c r="B89" s="42"/>
      <c r="C89" s="143"/>
      <c r="D89" s="43"/>
      <c r="E89" s="137"/>
      <c r="F89" s="42"/>
      <c r="G89" s="153"/>
      <c r="H89" s="243"/>
      <c r="I89" s="243"/>
      <c r="J89" s="105"/>
      <c r="K89" s="156"/>
      <c r="L89" s="157"/>
      <c r="M89" s="170"/>
      <c r="N89" s="171"/>
      <c r="O89" s="51"/>
      <c r="P89" s="160"/>
      <c r="Q89" s="161"/>
      <c r="R89" s="172"/>
      <c r="S89" s="155"/>
      <c r="T89" s="7"/>
      <c r="U89" s="7"/>
      <c r="V89" s="7"/>
      <c r="W89" s="7"/>
      <c r="X89" s="7"/>
      <c r="Y89" s="7"/>
      <c r="Z89" s="7"/>
      <c r="AA89" s="7"/>
      <c r="AB89" s="7"/>
    </row>
    <row r="90">
      <c r="A90" s="105"/>
      <c r="B90" s="42"/>
      <c r="C90" s="143"/>
      <c r="D90" s="43"/>
      <c r="E90" s="137"/>
      <c r="F90" s="42"/>
      <c r="G90" s="153"/>
      <c r="H90" s="243"/>
      <c r="I90" s="243"/>
      <c r="J90" s="105"/>
      <c r="K90" s="156"/>
      <c r="L90" s="157"/>
      <c r="M90" s="170"/>
      <c r="N90" s="171"/>
      <c r="O90" s="51"/>
      <c r="P90" s="160"/>
      <c r="Q90" s="161"/>
      <c r="R90" s="172"/>
      <c r="S90" s="155"/>
      <c r="T90" s="7"/>
      <c r="U90" s="7"/>
      <c r="V90" s="7"/>
      <c r="W90" s="7"/>
      <c r="X90" s="7"/>
      <c r="Y90" s="7"/>
      <c r="Z90" s="7"/>
      <c r="AA90" s="7"/>
      <c r="AB90" s="7"/>
    </row>
    <row r="91">
      <c r="A91" s="105"/>
      <c r="B91" s="42"/>
      <c r="C91" s="143"/>
      <c r="D91" s="43"/>
      <c r="E91" s="137"/>
      <c r="F91" s="42"/>
      <c r="G91" s="153"/>
      <c r="H91" s="243"/>
      <c r="I91" s="243"/>
      <c r="J91" s="105"/>
      <c r="K91" s="156"/>
      <c r="L91" s="157"/>
      <c r="M91" s="170"/>
      <c r="N91" s="171"/>
      <c r="O91" s="51"/>
      <c r="P91" s="160"/>
      <c r="Q91" s="161"/>
      <c r="R91" s="172"/>
      <c r="S91" s="155"/>
      <c r="T91" s="7"/>
      <c r="U91" s="7"/>
      <c r="V91" s="7"/>
      <c r="W91" s="7"/>
      <c r="X91" s="7"/>
      <c r="Y91" s="7"/>
      <c r="Z91" s="7"/>
      <c r="AA91" s="7"/>
      <c r="AB91" s="7"/>
    </row>
    <row r="92">
      <c r="A92" s="105"/>
      <c r="B92" s="42"/>
      <c r="C92" s="143"/>
      <c r="D92" s="43"/>
      <c r="E92" s="137"/>
      <c r="F92" s="42"/>
      <c r="G92" s="153"/>
      <c r="H92" s="243"/>
      <c r="I92" s="243"/>
      <c r="J92" s="105"/>
      <c r="K92" s="156"/>
      <c r="L92" s="157"/>
      <c r="M92" s="170"/>
      <c r="N92" s="173"/>
      <c r="O92" s="51"/>
      <c r="P92" s="160"/>
      <c r="Q92" s="161"/>
      <c r="R92" s="172"/>
      <c r="S92" s="155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74"/>
      <c r="E93" s="175"/>
      <c r="F93" s="4"/>
      <c r="G93" s="176"/>
      <c r="H93" s="244"/>
      <c r="I93" s="245"/>
      <c r="J93" s="4"/>
      <c r="K93" s="179"/>
      <c r="L93" s="179"/>
      <c r="M93" s="179"/>
      <c r="N93" s="179"/>
      <c r="O93" s="180"/>
      <c r="P93" s="180"/>
      <c r="Q93" s="180"/>
      <c r="R93" s="181"/>
      <c r="S93" s="182">
        <f>SUM(S7:S92)</f>
        <v>3250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83"/>
      <c r="E94" s="184"/>
      <c r="F94" s="2"/>
      <c r="G94" s="185"/>
      <c r="H94" s="246"/>
      <c r="I94" s="247"/>
      <c r="J94" s="2"/>
      <c r="K94" s="33" t="s">
        <v>6</v>
      </c>
      <c r="L94" s="188"/>
      <c r="M94" s="188"/>
      <c r="N94" s="188"/>
      <c r="O94" s="189"/>
      <c r="P94" s="189"/>
      <c r="Q94" s="189"/>
      <c r="R94" s="190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191"/>
      <c r="D95" s="16"/>
      <c r="E95" s="192"/>
      <c r="F95" s="193"/>
      <c r="G95" s="176"/>
      <c r="H95" s="5"/>
      <c r="I95" s="5"/>
      <c r="J95" s="2"/>
      <c r="K95" s="96">
        <f>SUM(K7:K92)</f>
        <v>2250</v>
      </c>
      <c r="L95" s="194" t="s">
        <v>22</v>
      </c>
      <c r="O95" s="195" t="s">
        <v>23</v>
      </c>
      <c r="Q95" s="196"/>
      <c r="R95" s="197" t="s">
        <v>24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176"/>
      <c r="H96" s="5"/>
      <c r="I96" s="5"/>
      <c r="J96" s="2"/>
      <c r="K96" s="96">
        <f>SUM(K95*2%)</f>
        <v>45</v>
      </c>
      <c r="L96" s="34" t="s">
        <v>7</v>
      </c>
      <c r="M96" s="198"/>
      <c r="N96" s="198"/>
      <c r="O96" s="199"/>
      <c r="P96" s="200"/>
      <c r="Q96" s="196"/>
      <c r="R96" s="201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2"/>
      <c r="L97" s="203">
        <f>SUM(L6:L91)</f>
        <v>3850</v>
      </c>
      <c r="M97" s="35" t="s">
        <v>8</v>
      </c>
      <c r="N97" s="198"/>
      <c r="O97" s="199"/>
      <c r="P97" s="199"/>
      <c r="Q97" s="199"/>
      <c r="R97" s="201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04" t="s">
        <v>25</v>
      </c>
      <c r="H98" s="205">
        <f>SUM(K95,L97,M98,N99)</f>
        <v>7550</v>
      </c>
      <c r="I98" s="5"/>
      <c r="J98" s="2"/>
      <c r="K98" s="7"/>
      <c r="L98" s="76">
        <f>SUM(L97*2%)</f>
        <v>77</v>
      </c>
      <c r="M98" s="16">
        <f>SUM(M6:M91)</f>
        <v>750</v>
      </c>
      <c r="N98" s="36" t="s">
        <v>9</v>
      </c>
      <c r="O98" s="199"/>
      <c r="P98" s="199"/>
      <c r="Q98" s="199"/>
      <c r="R98" s="181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06"/>
      <c r="G99" s="207" t="s">
        <v>26</v>
      </c>
      <c r="H99" s="205">
        <f>SUM(O100,P103,Q104)</f>
        <v>4041</v>
      </c>
      <c r="I99" s="5"/>
      <c r="J99" s="2"/>
      <c r="K99" s="7"/>
      <c r="L99" s="17"/>
      <c r="M99" s="76">
        <f>SUM(M98*1%)</f>
        <v>7.5</v>
      </c>
      <c r="N99" s="16">
        <f>SUM(N6:N92)</f>
        <v>700</v>
      </c>
      <c r="O99" s="37" t="s">
        <v>10</v>
      </c>
      <c r="P99" s="199"/>
      <c r="Q99" s="199"/>
      <c r="R99" s="208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06"/>
      <c r="G100" s="209" t="s">
        <v>27</v>
      </c>
      <c r="H100" s="205">
        <f>SUM(R105)</f>
        <v>0</v>
      </c>
      <c r="I100" s="5"/>
      <c r="J100" s="2"/>
      <c r="K100" s="7"/>
      <c r="L100" s="2"/>
      <c r="M100" s="2"/>
      <c r="N100" s="76">
        <f>SUM(N99*1%)</f>
        <v>7</v>
      </c>
      <c r="O100" s="16">
        <f>SUM(O6:O93)</f>
        <v>2391</v>
      </c>
      <c r="P100" s="199"/>
      <c r="Q100" s="199"/>
      <c r="R100" s="208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4"/>
      <c r="H101" s="5"/>
      <c r="I101" s="5"/>
      <c r="J101" s="2"/>
      <c r="K101" s="7"/>
      <c r="L101" s="2"/>
      <c r="M101" s="2"/>
      <c r="N101" s="2"/>
      <c r="O101" s="76">
        <f>SUM(O100*2%)</f>
        <v>47.82</v>
      </c>
      <c r="P101" s="199"/>
      <c r="Q101" s="199"/>
      <c r="R101" s="208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210" t="s">
        <v>28</v>
      </c>
      <c r="H102" s="253">
        <f>SUM(O8,K10,K15,K18,O21,K24,Q27)</f>
        <v>3300</v>
      </c>
      <c r="I102" s="249">
        <f>SUM(K15)</f>
        <v>350</v>
      </c>
      <c r="J102" s="2"/>
      <c r="K102" s="7"/>
      <c r="L102" s="2"/>
      <c r="M102" s="2"/>
      <c r="N102" s="2"/>
      <c r="O102" s="2"/>
      <c r="P102" s="38" t="s">
        <v>11</v>
      </c>
      <c r="Q102" s="199"/>
      <c r="R102" s="208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12" t="s">
        <v>29</v>
      </c>
      <c r="H103" s="248">
        <f>SUM(N7,N11,Q14,P16,K17,M19,M20,O22,Q25,O26,K29,L28)</f>
        <v>7297</v>
      </c>
      <c r="I103" s="249">
        <f>SUM(N7,N11,O26)</f>
        <v>950</v>
      </c>
      <c r="J103" s="2"/>
      <c r="K103" s="7"/>
      <c r="L103" s="2"/>
      <c r="M103" s="2"/>
      <c r="N103" s="2"/>
      <c r="O103" s="2"/>
      <c r="P103" s="16">
        <f>SUM(P6:P91)</f>
        <v>350</v>
      </c>
      <c r="Q103" s="39" t="s">
        <v>12</v>
      </c>
      <c r="R103" s="208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14" t="s">
        <v>30</v>
      </c>
      <c r="H104" s="355">
        <f>SUM(O9,L13)</f>
        <v>644</v>
      </c>
      <c r="I104" s="356">
        <f>SUM(O9)</f>
        <v>294</v>
      </c>
      <c r="J104" s="2"/>
      <c r="K104" s="7"/>
      <c r="L104" s="2"/>
      <c r="M104" s="2"/>
      <c r="N104" s="2"/>
      <c r="O104" s="2"/>
      <c r="P104" s="76">
        <f>SUM(P103*1%)</f>
        <v>3.5</v>
      </c>
      <c r="Q104" s="16">
        <f>SUM(Q6:Q91)</f>
        <v>1300</v>
      </c>
      <c r="R104" s="215" t="s">
        <v>13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206"/>
      <c r="H105" s="7"/>
      <c r="I105" s="7"/>
      <c r="J105" s="7"/>
      <c r="K105" s="7"/>
      <c r="L105" s="2"/>
      <c r="M105" s="2"/>
      <c r="N105" s="2"/>
      <c r="O105" s="2"/>
      <c r="P105" s="2"/>
      <c r="Q105" s="76">
        <f>SUM(Q104*1%)</f>
        <v>13</v>
      </c>
      <c r="R105" s="96">
        <f>SUM(R7:R93)</f>
        <v>0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216" t="s">
        <v>31</v>
      </c>
      <c r="H106" s="357">
        <f>SUM(N7,O9,N11,K15,O26)</f>
        <v>1594</v>
      </c>
      <c r="I106" s="5"/>
      <c r="J106" s="2"/>
      <c r="K106" s="7"/>
      <c r="L106" s="2"/>
      <c r="M106" s="2"/>
      <c r="N106" s="2"/>
      <c r="O106" s="2"/>
      <c r="P106" s="2"/>
      <c r="Q106" s="2"/>
      <c r="R106" s="96">
        <f>SUM(R105*2%)</f>
        <v>0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16" t="s">
        <v>32</v>
      </c>
      <c r="H107" s="249">
        <f>SUM(S7,S9,S11,S15,S23,S26)</f>
        <v>300</v>
      </c>
      <c r="I107" s="5"/>
      <c r="J107" s="2"/>
      <c r="K107" s="7"/>
      <c r="L107" s="2"/>
      <c r="M107" s="2"/>
      <c r="N107" s="2"/>
      <c r="O107" s="2"/>
      <c r="P107" s="2"/>
      <c r="Q107" s="2"/>
      <c r="R107" s="16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218" t="s">
        <v>33</v>
      </c>
      <c r="H108" s="251">
        <f>SUM(O23)</f>
        <v>350</v>
      </c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19"/>
      <c r="D226" s="219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19"/>
      <c r="D227" s="219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19"/>
      <c r="D228" s="219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19"/>
      <c r="D229" s="219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19"/>
      <c r="D230" s="219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19"/>
      <c r="D231" s="219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19"/>
      <c r="D232" s="219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19"/>
      <c r="D233" s="219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19"/>
      <c r="D234" s="219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19"/>
      <c r="D235" s="219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19"/>
      <c r="D236" s="219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19"/>
      <c r="D237" s="219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19"/>
      <c r="D238" s="219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19"/>
      <c r="D239" s="219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19"/>
      <c r="D240" s="219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19"/>
      <c r="D241" s="219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19"/>
      <c r="D242" s="219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19"/>
      <c r="D243" s="219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19"/>
      <c r="D244" s="219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19"/>
      <c r="D245" s="219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19"/>
      <c r="D246" s="219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19"/>
      <c r="D247" s="219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19"/>
      <c r="D248" s="219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19"/>
      <c r="D249" s="219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19"/>
      <c r="D250" s="219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19"/>
      <c r="D251" s="219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19"/>
      <c r="D252" s="219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19"/>
      <c r="D253" s="219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19"/>
      <c r="D254" s="219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19"/>
      <c r="D255" s="219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19"/>
      <c r="D256" s="219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19"/>
      <c r="D257" s="219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19"/>
      <c r="D258" s="219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19"/>
      <c r="D259" s="219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19"/>
      <c r="D260" s="219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19"/>
      <c r="D261" s="219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19"/>
      <c r="D262" s="219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19"/>
      <c r="D263" s="219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19"/>
      <c r="D264" s="219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19"/>
      <c r="D265" s="219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19"/>
      <c r="D266" s="219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19"/>
      <c r="D267" s="219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19"/>
      <c r="D268" s="219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19"/>
      <c r="D269" s="219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19"/>
      <c r="D270" s="219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19"/>
      <c r="D271" s="219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19"/>
      <c r="D272" s="219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19"/>
      <c r="D273" s="219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19"/>
      <c r="D274" s="219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19"/>
      <c r="D275" s="219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19"/>
      <c r="D276" s="219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19"/>
      <c r="D277" s="219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19"/>
      <c r="D278" s="219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19"/>
      <c r="D279" s="219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19"/>
      <c r="D280" s="219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19"/>
      <c r="D281" s="219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19"/>
      <c r="D282" s="219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19"/>
      <c r="D283" s="219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19"/>
      <c r="D284" s="219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19"/>
      <c r="D285" s="219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19"/>
      <c r="D286" s="219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19"/>
      <c r="D287" s="219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19"/>
      <c r="D288" s="219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19"/>
      <c r="D289" s="219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19"/>
      <c r="D290" s="219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19"/>
      <c r="D291" s="219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19"/>
      <c r="D292" s="219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19"/>
      <c r="D293" s="219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19"/>
      <c r="D294" s="219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19"/>
      <c r="D295" s="219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19"/>
      <c r="D296" s="219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19"/>
      <c r="D297" s="219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19"/>
      <c r="D298" s="219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19"/>
      <c r="D299" s="219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19"/>
      <c r="D300" s="219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19"/>
      <c r="D301" s="219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19"/>
      <c r="D302" s="219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19"/>
      <c r="D303" s="219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19"/>
      <c r="D304" s="219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19"/>
      <c r="D305" s="219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19"/>
      <c r="D306" s="219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19"/>
      <c r="D307" s="219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19"/>
      <c r="D308" s="219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19"/>
      <c r="D309" s="219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19"/>
      <c r="D310" s="219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19"/>
      <c r="D311" s="219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19"/>
      <c r="D312" s="219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19"/>
      <c r="D313" s="219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19"/>
      <c r="D314" s="219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19"/>
      <c r="D315" s="219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19"/>
      <c r="D316" s="219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19"/>
      <c r="D317" s="219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19"/>
      <c r="D318" s="219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19"/>
      <c r="D319" s="219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19"/>
      <c r="D320" s="219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19"/>
      <c r="D321" s="219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19"/>
      <c r="D322" s="219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19"/>
      <c r="D323" s="219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19"/>
      <c r="D324" s="219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19"/>
      <c r="D325" s="219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19"/>
      <c r="D326" s="219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19"/>
      <c r="D327" s="219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19"/>
      <c r="D328" s="219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19"/>
      <c r="D329" s="219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19"/>
      <c r="D330" s="219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19"/>
      <c r="D331" s="219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19"/>
      <c r="D332" s="219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19"/>
      <c r="D333" s="219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19"/>
      <c r="D334" s="219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19"/>
      <c r="D335" s="219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19"/>
      <c r="D336" s="219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19"/>
      <c r="D337" s="219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19"/>
      <c r="D338" s="219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19"/>
      <c r="D339" s="219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19"/>
      <c r="D340" s="219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19"/>
      <c r="D341" s="219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19"/>
      <c r="D342" s="219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19"/>
      <c r="D343" s="219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19"/>
      <c r="D344" s="219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19"/>
      <c r="D345" s="219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19"/>
      <c r="D346" s="219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19"/>
      <c r="D347" s="219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19"/>
      <c r="D348" s="219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19"/>
      <c r="D349" s="219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19"/>
      <c r="D350" s="219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19"/>
      <c r="D351" s="219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19"/>
      <c r="D352" s="219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19"/>
      <c r="D353" s="219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19"/>
      <c r="D354" s="219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19"/>
      <c r="D355" s="219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19"/>
      <c r="D356" s="219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19"/>
      <c r="D357" s="219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19"/>
      <c r="D358" s="219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19"/>
      <c r="D359" s="219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19"/>
      <c r="D360" s="219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19"/>
      <c r="D361" s="219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19"/>
      <c r="D362" s="219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19"/>
      <c r="D363" s="219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19"/>
      <c r="D364" s="219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19"/>
      <c r="D365" s="219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19"/>
      <c r="D366" s="219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19"/>
      <c r="D367" s="219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19"/>
      <c r="D368" s="219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19"/>
      <c r="D369" s="219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19"/>
      <c r="D370" s="219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19"/>
      <c r="D371" s="219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19"/>
      <c r="D372" s="219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19"/>
      <c r="D373" s="219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19"/>
      <c r="D374" s="219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19"/>
      <c r="D375" s="219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19"/>
      <c r="D376" s="219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19"/>
      <c r="D377" s="219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19"/>
      <c r="D378" s="219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19"/>
      <c r="D379" s="219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19"/>
      <c r="D380" s="219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19"/>
      <c r="D381" s="219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19"/>
      <c r="D382" s="219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19"/>
      <c r="D383" s="219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19"/>
      <c r="D384" s="219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19"/>
      <c r="D385" s="219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19"/>
      <c r="D386" s="219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19"/>
      <c r="D387" s="219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19"/>
      <c r="D388" s="219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19"/>
      <c r="D389" s="219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19"/>
      <c r="D390" s="219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19"/>
      <c r="D391" s="219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19"/>
      <c r="D392" s="219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19"/>
      <c r="D393" s="219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19"/>
      <c r="D394" s="219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19"/>
      <c r="D395" s="219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19"/>
      <c r="D396" s="219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19"/>
      <c r="D397" s="219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19"/>
      <c r="D398" s="219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19"/>
      <c r="D399" s="219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19"/>
      <c r="D400" s="219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19"/>
      <c r="D401" s="219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19"/>
      <c r="D402" s="219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19"/>
      <c r="D403" s="219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19"/>
      <c r="D404" s="219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19"/>
      <c r="D405" s="219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19"/>
      <c r="D406" s="219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19"/>
      <c r="D407" s="219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19"/>
      <c r="D408" s="219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19"/>
      <c r="D409" s="219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19"/>
      <c r="D410" s="219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19"/>
      <c r="D411" s="219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19"/>
      <c r="D412" s="219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19"/>
      <c r="D413" s="219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19"/>
      <c r="D414" s="219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19"/>
      <c r="D415" s="219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19"/>
      <c r="D416" s="219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19"/>
      <c r="D417" s="219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19"/>
      <c r="D418" s="219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19"/>
      <c r="D419" s="219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19"/>
      <c r="D420" s="219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19"/>
      <c r="D421" s="219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19"/>
      <c r="D422" s="219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19"/>
      <c r="D423" s="219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19"/>
      <c r="D424" s="219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19"/>
      <c r="D425" s="219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19"/>
      <c r="D426" s="219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19"/>
      <c r="D427" s="219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19"/>
      <c r="D428" s="219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19"/>
      <c r="D429" s="219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19"/>
      <c r="D430" s="219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19"/>
      <c r="D431" s="219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19"/>
      <c r="D432" s="219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19"/>
      <c r="D433" s="219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19"/>
      <c r="D434" s="219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19"/>
      <c r="D435" s="219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19"/>
      <c r="D436" s="219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19"/>
      <c r="D437" s="219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19"/>
      <c r="D438" s="219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19"/>
      <c r="D439" s="219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19"/>
      <c r="D440" s="219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19"/>
      <c r="D441" s="219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19"/>
      <c r="D442" s="219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19"/>
      <c r="D443" s="219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19"/>
      <c r="D444" s="219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19"/>
      <c r="D445" s="219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19"/>
      <c r="D446" s="219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19"/>
      <c r="D447" s="219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19"/>
      <c r="D448" s="219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19"/>
      <c r="D449" s="219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19"/>
      <c r="D450" s="219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19"/>
      <c r="D451" s="219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19"/>
      <c r="D452" s="219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19"/>
      <c r="D453" s="219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19"/>
      <c r="D454" s="219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19"/>
      <c r="D455" s="219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19"/>
      <c r="D456" s="219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19"/>
      <c r="D457" s="219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19"/>
      <c r="D458" s="219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19"/>
      <c r="D459" s="219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19"/>
      <c r="D460" s="219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19"/>
      <c r="D461" s="219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19"/>
      <c r="D462" s="219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19"/>
      <c r="D463" s="219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19"/>
      <c r="D464" s="219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19"/>
      <c r="D465" s="219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19"/>
      <c r="D466" s="219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19"/>
      <c r="D467" s="219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19"/>
      <c r="D468" s="219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19"/>
      <c r="D469" s="219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19"/>
      <c r="D470" s="219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19"/>
      <c r="D471" s="219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19"/>
      <c r="D472" s="219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19"/>
      <c r="D473" s="219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19"/>
      <c r="D474" s="219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19"/>
      <c r="D475" s="219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19"/>
      <c r="D476" s="219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19"/>
      <c r="D477" s="219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19"/>
      <c r="D478" s="219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19"/>
      <c r="D479" s="219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19"/>
      <c r="D480" s="219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19"/>
      <c r="D481" s="219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19"/>
      <c r="D482" s="219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19"/>
      <c r="D483" s="219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19"/>
      <c r="D484" s="219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19"/>
      <c r="D485" s="219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19"/>
      <c r="D486" s="219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19"/>
      <c r="D487" s="219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19"/>
      <c r="D488" s="219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19"/>
      <c r="D489" s="219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19"/>
      <c r="D490" s="219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19"/>
      <c r="D491" s="219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19"/>
      <c r="D492" s="219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19"/>
      <c r="D493" s="219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19"/>
      <c r="D494" s="219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19"/>
      <c r="D495" s="219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19"/>
      <c r="D496" s="219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19"/>
      <c r="D497" s="219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19"/>
      <c r="D498" s="219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19"/>
      <c r="D499" s="219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19"/>
      <c r="D500" s="219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19"/>
      <c r="D501" s="219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19"/>
      <c r="D502" s="219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19"/>
      <c r="D503" s="219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19"/>
      <c r="D504" s="219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19"/>
      <c r="D505" s="219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19"/>
      <c r="D506" s="219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19"/>
      <c r="D507" s="219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19"/>
      <c r="D508" s="219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19"/>
      <c r="D509" s="219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19"/>
      <c r="D510" s="219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19"/>
      <c r="D511" s="219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19"/>
      <c r="D512" s="219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19"/>
      <c r="D513" s="219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19"/>
      <c r="D514" s="219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19"/>
      <c r="D515" s="219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19"/>
      <c r="D516" s="219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19"/>
      <c r="D517" s="219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19"/>
      <c r="D518" s="219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19"/>
      <c r="D519" s="219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19"/>
      <c r="D520" s="219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19"/>
      <c r="D521" s="219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19"/>
      <c r="D522" s="219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19"/>
      <c r="D523" s="219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19"/>
      <c r="D524" s="219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19"/>
      <c r="D525" s="219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19"/>
      <c r="D526" s="219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19"/>
      <c r="D527" s="219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19"/>
      <c r="D528" s="219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19"/>
      <c r="D529" s="219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19"/>
      <c r="D530" s="219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19"/>
      <c r="D531" s="219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19"/>
      <c r="D532" s="219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19"/>
      <c r="D533" s="219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19"/>
      <c r="D534" s="219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19"/>
      <c r="D535" s="219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19"/>
      <c r="D536" s="219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19"/>
      <c r="D537" s="219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19"/>
      <c r="D538" s="219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19"/>
      <c r="D539" s="219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19"/>
      <c r="D540" s="219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19"/>
      <c r="D541" s="219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19"/>
      <c r="D542" s="219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19"/>
      <c r="D543" s="219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19"/>
      <c r="D544" s="219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19"/>
      <c r="D545" s="219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19"/>
      <c r="D546" s="219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19"/>
      <c r="D547" s="219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19"/>
      <c r="D548" s="219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19"/>
      <c r="D549" s="219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19"/>
      <c r="D550" s="219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19"/>
      <c r="D551" s="219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19"/>
      <c r="D552" s="219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19"/>
      <c r="D553" s="219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19"/>
      <c r="D554" s="219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19"/>
      <c r="D555" s="219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19"/>
      <c r="D556" s="219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19"/>
      <c r="D557" s="219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19"/>
      <c r="D558" s="219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19"/>
      <c r="D559" s="219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19"/>
      <c r="D560" s="219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19"/>
      <c r="D561" s="219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19"/>
      <c r="D562" s="219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19"/>
      <c r="D563" s="219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19"/>
      <c r="D564" s="219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19"/>
      <c r="D565" s="219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19"/>
      <c r="D566" s="219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19"/>
      <c r="D567" s="219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19"/>
      <c r="D568" s="219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19"/>
      <c r="D569" s="219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19"/>
      <c r="D570" s="219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19"/>
      <c r="D571" s="219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19"/>
      <c r="D572" s="219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19"/>
      <c r="D573" s="219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19"/>
      <c r="D574" s="219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19"/>
      <c r="D575" s="219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19"/>
      <c r="D576" s="219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19"/>
      <c r="D577" s="219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19"/>
      <c r="D578" s="219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19"/>
      <c r="D579" s="219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19"/>
      <c r="D580" s="219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19"/>
      <c r="D581" s="219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19"/>
      <c r="D582" s="219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19"/>
      <c r="D583" s="219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19"/>
      <c r="D584" s="219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19"/>
      <c r="D585" s="219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19"/>
      <c r="D586" s="219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19"/>
      <c r="D587" s="219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19"/>
      <c r="D588" s="219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19"/>
      <c r="D589" s="219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19"/>
      <c r="D590" s="219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19"/>
      <c r="D591" s="219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19"/>
      <c r="D592" s="219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19"/>
      <c r="D593" s="219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19"/>
      <c r="D594" s="219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19"/>
      <c r="D595" s="219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19"/>
      <c r="D596" s="219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19"/>
      <c r="D597" s="219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19"/>
      <c r="D598" s="219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19"/>
      <c r="D599" s="219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19"/>
      <c r="D600" s="219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19"/>
      <c r="D601" s="219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19"/>
      <c r="D602" s="219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19"/>
      <c r="D603" s="219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19"/>
      <c r="D604" s="219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19"/>
      <c r="D605" s="219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19"/>
      <c r="D606" s="219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19"/>
      <c r="D607" s="219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19"/>
      <c r="D608" s="219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19"/>
      <c r="D609" s="219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19"/>
      <c r="D610" s="219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19"/>
      <c r="D611" s="219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19"/>
      <c r="D612" s="219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19"/>
      <c r="D613" s="219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19"/>
      <c r="D614" s="219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19"/>
      <c r="D615" s="219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19"/>
      <c r="D616" s="219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19"/>
      <c r="D617" s="219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19"/>
      <c r="D618" s="219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19"/>
      <c r="D619" s="219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19"/>
      <c r="D620" s="219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19"/>
      <c r="D621" s="219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19"/>
      <c r="D622" s="219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19"/>
      <c r="D623" s="219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19"/>
      <c r="D624" s="219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19"/>
      <c r="D625" s="219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19"/>
      <c r="D626" s="219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19"/>
      <c r="D627" s="219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19"/>
      <c r="D628" s="219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19"/>
      <c r="D629" s="219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19"/>
      <c r="D630" s="219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19"/>
      <c r="D631" s="219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19"/>
      <c r="D632" s="219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19"/>
      <c r="D633" s="219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19"/>
      <c r="D634" s="219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19"/>
      <c r="D635" s="219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19"/>
      <c r="D636" s="219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19"/>
      <c r="D637" s="219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19"/>
      <c r="D638" s="219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19"/>
      <c r="D639" s="219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19"/>
      <c r="D640" s="219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19"/>
      <c r="D641" s="219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19"/>
      <c r="D642" s="219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19"/>
      <c r="D643" s="219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19"/>
      <c r="D644" s="219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19"/>
      <c r="D645" s="219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19"/>
      <c r="D646" s="219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19"/>
      <c r="D647" s="219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19"/>
      <c r="D648" s="219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19"/>
      <c r="D649" s="219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19"/>
      <c r="D650" s="219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19"/>
      <c r="D651" s="219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19"/>
      <c r="D652" s="219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19"/>
      <c r="D653" s="219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19"/>
      <c r="D654" s="219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19"/>
      <c r="D655" s="219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19"/>
      <c r="D656" s="219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19"/>
      <c r="D657" s="219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19"/>
      <c r="D658" s="219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19"/>
      <c r="D659" s="219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19"/>
      <c r="D660" s="219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19"/>
      <c r="D661" s="219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19"/>
      <c r="D662" s="219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19"/>
      <c r="D663" s="219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19"/>
      <c r="D664" s="219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19"/>
      <c r="D665" s="219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19"/>
      <c r="D666" s="219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19"/>
      <c r="D667" s="219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19"/>
      <c r="D668" s="219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19"/>
      <c r="D669" s="219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19"/>
      <c r="D670" s="219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19"/>
      <c r="D671" s="219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19"/>
      <c r="D672" s="219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19"/>
      <c r="D673" s="219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19"/>
      <c r="D674" s="219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19"/>
      <c r="D675" s="219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19"/>
      <c r="D676" s="219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19"/>
      <c r="D677" s="219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19"/>
      <c r="D678" s="219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19"/>
      <c r="D679" s="219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19"/>
      <c r="D680" s="219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19"/>
      <c r="D681" s="219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19"/>
      <c r="D682" s="219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19"/>
      <c r="D683" s="219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19"/>
      <c r="D684" s="219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19"/>
      <c r="D685" s="219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19"/>
      <c r="D686" s="219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19"/>
      <c r="D687" s="219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19"/>
      <c r="D688" s="219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19"/>
      <c r="D689" s="219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19"/>
      <c r="D690" s="219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19"/>
      <c r="D691" s="219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19"/>
      <c r="D692" s="219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19"/>
      <c r="D693" s="219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19"/>
      <c r="D694" s="219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19"/>
      <c r="D695" s="219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19"/>
      <c r="D696" s="219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19"/>
      <c r="D697" s="219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19"/>
      <c r="D698" s="219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19"/>
      <c r="D699" s="219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19"/>
      <c r="D700" s="219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19"/>
      <c r="D701" s="219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19"/>
      <c r="D702" s="219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19"/>
      <c r="D703" s="219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19"/>
      <c r="D704" s="219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19"/>
      <c r="D705" s="219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19"/>
      <c r="D706" s="219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19"/>
      <c r="D707" s="219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19"/>
      <c r="D708" s="219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19"/>
      <c r="D709" s="219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19"/>
      <c r="D710" s="219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19"/>
      <c r="D711" s="219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19"/>
      <c r="D712" s="219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19"/>
      <c r="D713" s="219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19"/>
      <c r="D714" s="219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19"/>
      <c r="D715" s="219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19"/>
      <c r="D716" s="219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19"/>
      <c r="D717" s="219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19"/>
      <c r="D718" s="219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19"/>
      <c r="D719" s="219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19"/>
      <c r="D720" s="219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19"/>
      <c r="D721" s="219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19"/>
      <c r="D722" s="219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19"/>
      <c r="D723" s="219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19"/>
      <c r="D724" s="219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19"/>
      <c r="D725" s="219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19"/>
      <c r="D726" s="219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19"/>
      <c r="D727" s="219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19"/>
      <c r="D728" s="219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19"/>
      <c r="D729" s="219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19"/>
      <c r="D730" s="219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19"/>
      <c r="D731" s="219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19"/>
      <c r="D732" s="219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19"/>
      <c r="D733" s="219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19"/>
      <c r="D734" s="219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19"/>
      <c r="D735" s="219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19"/>
      <c r="D736" s="219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19"/>
      <c r="D737" s="219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19"/>
      <c r="D738" s="219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19"/>
      <c r="D739" s="219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19"/>
      <c r="D740" s="219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19"/>
      <c r="D741" s="219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19"/>
      <c r="D742" s="219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19"/>
      <c r="D743" s="219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19"/>
      <c r="D744" s="219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19"/>
      <c r="D745" s="219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19"/>
      <c r="D746" s="219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19"/>
      <c r="D747" s="219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19"/>
      <c r="D748" s="219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19"/>
      <c r="D749" s="219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19"/>
      <c r="D750" s="219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19"/>
      <c r="D751" s="219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19"/>
      <c r="D752" s="219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19"/>
      <c r="D753" s="219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19"/>
      <c r="D754" s="219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19"/>
      <c r="D755" s="219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19"/>
      <c r="D756" s="219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19"/>
      <c r="D757" s="219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19"/>
      <c r="D758" s="219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19"/>
      <c r="D759" s="219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19"/>
      <c r="D760" s="219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19"/>
      <c r="D761" s="219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19"/>
      <c r="D762" s="219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19"/>
      <c r="D763" s="219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19"/>
      <c r="D764" s="219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19"/>
      <c r="D765" s="219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19"/>
      <c r="D766" s="219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19"/>
      <c r="D767" s="219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19"/>
      <c r="D768" s="219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19"/>
      <c r="D769" s="219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19"/>
      <c r="D770" s="219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19"/>
      <c r="D771" s="219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19"/>
      <c r="D772" s="219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19"/>
      <c r="D773" s="219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19"/>
      <c r="D774" s="219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19"/>
      <c r="D775" s="219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19"/>
      <c r="D776" s="219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19"/>
      <c r="D777" s="219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19"/>
      <c r="D778" s="219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19"/>
      <c r="D779" s="219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19"/>
      <c r="D780" s="219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19"/>
      <c r="D781" s="219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19"/>
      <c r="D782" s="219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19"/>
      <c r="D783" s="219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19"/>
      <c r="D784" s="219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19"/>
      <c r="D785" s="219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19"/>
      <c r="D786" s="219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19"/>
      <c r="D787" s="219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19"/>
      <c r="D788" s="219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19"/>
      <c r="D789" s="219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19"/>
      <c r="D790" s="219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19"/>
      <c r="D791" s="219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19"/>
      <c r="D792" s="219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19"/>
      <c r="D793" s="219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19"/>
      <c r="D794" s="219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19"/>
      <c r="D795" s="219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19"/>
      <c r="D796" s="219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19"/>
      <c r="D797" s="219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19"/>
      <c r="D798" s="219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19"/>
      <c r="D799" s="219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19"/>
      <c r="D800" s="219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19"/>
      <c r="D801" s="219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19"/>
      <c r="D802" s="219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19"/>
      <c r="D803" s="219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19"/>
      <c r="D804" s="219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19"/>
      <c r="D805" s="219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19"/>
      <c r="D806" s="219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19"/>
      <c r="D807" s="219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19"/>
      <c r="D808" s="219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19"/>
      <c r="D809" s="219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19"/>
      <c r="D810" s="219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19"/>
      <c r="D811" s="219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19"/>
      <c r="D812" s="219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19"/>
      <c r="D813" s="219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19"/>
      <c r="D814" s="219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19"/>
      <c r="D815" s="219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19"/>
      <c r="D816" s="219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19"/>
      <c r="D817" s="219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19"/>
      <c r="D818" s="219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19"/>
      <c r="D819" s="219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19"/>
      <c r="D820" s="219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19"/>
      <c r="D821" s="219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19"/>
      <c r="D822" s="219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19"/>
      <c r="D823" s="219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19"/>
      <c r="D824" s="219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19"/>
      <c r="D825" s="219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19"/>
      <c r="D826" s="219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19"/>
      <c r="D827" s="219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19"/>
      <c r="D828" s="219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19"/>
      <c r="D829" s="219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19"/>
      <c r="D830" s="219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19"/>
      <c r="D831" s="219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19"/>
      <c r="D832" s="219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19"/>
      <c r="D833" s="219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19"/>
      <c r="D834" s="219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19"/>
      <c r="D835" s="219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19"/>
      <c r="D836" s="219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19"/>
      <c r="D837" s="219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19"/>
      <c r="D838" s="219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19"/>
      <c r="D839" s="219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19"/>
      <c r="D840" s="219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19"/>
      <c r="D841" s="219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19"/>
      <c r="D842" s="219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19"/>
      <c r="D843" s="219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19"/>
      <c r="D844" s="219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19"/>
      <c r="D845" s="219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19"/>
      <c r="D846" s="219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19"/>
      <c r="D847" s="219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19"/>
      <c r="D848" s="219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19"/>
      <c r="D849" s="219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19"/>
      <c r="D850" s="219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19"/>
      <c r="D851" s="219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19"/>
      <c r="D852" s="219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19"/>
      <c r="D853" s="219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19"/>
      <c r="D854" s="219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19"/>
      <c r="D855" s="219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19"/>
      <c r="D856" s="219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19"/>
      <c r="D857" s="219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19"/>
      <c r="D858" s="219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19"/>
      <c r="D859" s="219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19"/>
      <c r="D860" s="219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19"/>
      <c r="D861" s="219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19"/>
      <c r="D862" s="219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19"/>
      <c r="D863" s="219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19"/>
      <c r="D864" s="219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19"/>
      <c r="D865" s="219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19"/>
      <c r="D866" s="219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19"/>
      <c r="D867" s="219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19"/>
      <c r="D868" s="219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19"/>
      <c r="D869" s="219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19"/>
      <c r="D870" s="219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19"/>
      <c r="D871" s="219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19"/>
      <c r="D872" s="219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19"/>
      <c r="D873" s="219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19"/>
      <c r="D874" s="219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19"/>
      <c r="D875" s="219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19"/>
      <c r="D876" s="219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19"/>
      <c r="D877" s="219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19"/>
      <c r="D878" s="219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19"/>
      <c r="D879" s="219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19"/>
      <c r="D880" s="219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19"/>
      <c r="D881" s="219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19"/>
      <c r="D882" s="219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19"/>
      <c r="D883" s="219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19"/>
      <c r="D884" s="219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19"/>
      <c r="D885" s="219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19"/>
      <c r="D886" s="219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19"/>
      <c r="D887" s="219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19"/>
      <c r="D888" s="219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19"/>
      <c r="D889" s="219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19"/>
      <c r="D890" s="219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19"/>
      <c r="D891" s="219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19"/>
      <c r="D892" s="219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19"/>
      <c r="D893" s="219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19"/>
      <c r="D894" s="219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19"/>
      <c r="D895" s="219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19"/>
      <c r="D896" s="219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19"/>
      <c r="D897" s="219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19"/>
      <c r="D898" s="219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19"/>
      <c r="D899" s="219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19"/>
      <c r="D900" s="219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19"/>
      <c r="D901" s="219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19"/>
      <c r="D902" s="219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19"/>
      <c r="D903" s="219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19"/>
      <c r="D904" s="219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19"/>
      <c r="D905" s="219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19"/>
      <c r="D906" s="219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19"/>
      <c r="D907" s="219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19"/>
      <c r="D908" s="219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19"/>
      <c r="D909" s="219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19"/>
      <c r="D910" s="219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19"/>
      <c r="D911" s="219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19"/>
      <c r="D912" s="219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19"/>
      <c r="D913" s="219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19"/>
      <c r="D914" s="219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19"/>
      <c r="D915" s="219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19"/>
      <c r="D916" s="219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19"/>
      <c r="D917" s="219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19"/>
      <c r="D918" s="219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19"/>
      <c r="D919" s="219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19"/>
      <c r="D920" s="219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19"/>
      <c r="D921" s="219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19"/>
      <c r="D922" s="219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19"/>
      <c r="D923" s="219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19"/>
      <c r="D924" s="219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19"/>
      <c r="D925" s="219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19"/>
      <c r="D926" s="219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19"/>
      <c r="D927" s="219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19"/>
      <c r="D928" s="219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19"/>
      <c r="D929" s="219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19"/>
      <c r="D930" s="219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19"/>
      <c r="D931" s="219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19"/>
      <c r="D932" s="219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19"/>
      <c r="D933" s="219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19"/>
      <c r="D934" s="219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19"/>
      <c r="D935" s="219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19"/>
      <c r="D936" s="219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19"/>
      <c r="D937" s="219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19"/>
      <c r="D938" s="219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19"/>
      <c r="D939" s="219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19"/>
      <c r="D940" s="219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19"/>
      <c r="D941" s="219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19"/>
      <c r="D942" s="219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19"/>
      <c r="D943" s="219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19"/>
      <c r="D944" s="219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19"/>
      <c r="D945" s="219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19"/>
      <c r="D946" s="219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19"/>
      <c r="D947" s="219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19"/>
      <c r="D948" s="219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19"/>
      <c r="D949" s="219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19"/>
      <c r="D950" s="219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19"/>
      <c r="D951" s="219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19"/>
      <c r="D952" s="219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19"/>
      <c r="D953" s="219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19"/>
      <c r="D954" s="219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19"/>
      <c r="D955" s="219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19"/>
      <c r="D956" s="219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19"/>
      <c r="D957" s="219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19"/>
      <c r="D958" s="219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19"/>
      <c r="D959" s="219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19"/>
      <c r="D960" s="219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19"/>
      <c r="D961" s="219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19"/>
      <c r="D962" s="219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19"/>
      <c r="D963" s="219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19"/>
      <c r="D964" s="219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19"/>
      <c r="D965" s="219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19"/>
      <c r="D966" s="219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19"/>
      <c r="D967" s="219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19"/>
      <c r="D968" s="219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19"/>
      <c r="D969" s="219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19"/>
      <c r="D970" s="219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19"/>
      <c r="D971" s="219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19"/>
      <c r="D972" s="219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19"/>
      <c r="D973" s="219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19"/>
      <c r="D974" s="219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19"/>
      <c r="D975" s="219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19"/>
      <c r="D976" s="219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19"/>
      <c r="D977" s="219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19"/>
      <c r="D978" s="219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19"/>
      <c r="D979" s="219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19"/>
      <c r="D980" s="219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19"/>
      <c r="D981" s="219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19"/>
      <c r="D982" s="219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19"/>
      <c r="D983" s="219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19"/>
      <c r="D984" s="219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19"/>
      <c r="D985" s="219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19"/>
      <c r="D986" s="219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19"/>
      <c r="D987" s="219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19"/>
      <c r="D988" s="219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19"/>
      <c r="D989" s="219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19"/>
      <c r="D990" s="219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19"/>
      <c r="D991" s="219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19"/>
      <c r="D992" s="219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19"/>
      <c r="D993" s="219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19"/>
      <c r="D994" s="219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19"/>
      <c r="D995" s="219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19"/>
      <c r="D996" s="219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19"/>
      <c r="D997" s="219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19"/>
      <c r="D998" s="219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19"/>
      <c r="D999" s="219"/>
      <c r="E999" s="2"/>
      <c r="F999" s="2"/>
      <c r="G999" s="220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19"/>
      <c r="D1000" s="219"/>
      <c r="E1000" s="2"/>
      <c r="F1000" s="2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Y1000" s="7"/>
      <c r="Z1000" s="7"/>
      <c r="AA1000" s="7"/>
      <c r="AB1000" s="7"/>
    </row>
    <row r="1001">
      <c r="L1001" s="220"/>
      <c r="M1001" s="220"/>
      <c r="N1001" s="220"/>
      <c r="O1001" s="220"/>
      <c r="P1001" s="220"/>
      <c r="Q1001" s="220"/>
      <c r="R1001" s="220"/>
    </row>
  </sheetData>
  <mergeCells count="6">
    <mergeCell ref="A2:J2"/>
    <mergeCell ref="A3:J3"/>
    <mergeCell ref="K3:R3"/>
    <mergeCell ref="T21:U21"/>
    <mergeCell ref="L95:N95"/>
    <mergeCell ref="O95:P95"/>
  </mergeCells>
  <dataValidations>
    <dataValidation type="list" allowBlank="1" showErrorMessage="1" sqref="J7:J92">
      <formula1>"Mel,Flavia,Fernanda,Carla,Giovanna"</formula1>
    </dataValidation>
    <dataValidation type="list" allowBlank="1" showErrorMessage="1" sqref="F7:F92">
      <formula1>"White board,Cartoon ,3D ,3D personalizado,3D Premium,VSL,Logo,Post,3D Estatico ,3D Realista,Edição audio,Pov,Flow,Mascote,locução,Influencer  JOÃO,Gerenciamento,Influencer Mel,site"</formula1>
    </dataValidation>
    <dataValidation type="list" allowBlank="1" showErrorMessage="1" sqref="B7:B92">
      <formula1>"Pix,Cartão,Pacote ,Pago "</formula1>
    </dataValidation>
    <dataValidation type="list" allowBlank="1" showErrorMessage="1" sqref="A7:A92">
      <formula1>"Nobre,INFLUENZI"</formula1>
    </dataValidation>
    <dataValidation type="list" allowBlank="1" showErrorMessage="1" sqref="E7:E92 E209:F1000">
      <formula1>"Vinicius,Kaua,Caio,Julia,Jhonatas,Diogo,Caio Ferreira,Pamelah,Caio Alves,Camila,Wiliam ,Gabriel ,Fernanda,Kaua Pessoni,Gabriel Batista,Gustavo Pereira"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6.88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 t="s">
        <v>2209</v>
      </c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221"/>
      <c r="I4" s="5"/>
      <c r="J4" s="4"/>
      <c r="K4" s="5"/>
      <c r="L4" s="4"/>
      <c r="M4" s="4"/>
      <c r="N4" s="4"/>
      <c r="O4" s="4"/>
      <c r="P4" s="18"/>
      <c r="Q4" s="4"/>
      <c r="R4" s="4"/>
      <c r="S4" s="19"/>
      <c r="T4" s="20"/>
      <c r="U4" s="21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2"/>
      <c r="F5" s="23"/>
      <c r="G5" s="24"/>
      <c r="H5" s="222"/>
      <c r="I5" s="223"/>
      <c r="J5" s="26"/>
      <c r="K5" s="27"/>
      <c r="L5" s="26"/>
      <c r="M5" s="26"/>
      <c r="N5" s="26"/>
      <c r="O5" s="26"/>
      <c r="P5" s="26"/>
      <c r="Q5" s="26"/>
      <c r="R5" s="23"/>
      <c r="S5" s="28"/>
      <c r="T5" s="7"/>
      <c r="U5" s="7"/>
      <c r="V5" s="7"/>
      <c r="W5" s="7"/>
      <c r="X5" s="7"/>
      <c r="Y5" s="7"/>
      <c r="Z5" s="7"/>
      <c r="AA5" s="7"/>
      <c r="AB5" s="7"/>
    </row>
    <row r="6">
      <c r="A6" s="29" t="s">
        <v>2</v>
      </c>
      <c r="B6" s="29" t="s">
        <v>36</v>
      </c>
      <c r="C6" s="30" t="s">
        <v>0</v>
      </c>
      <c r="D6" s="31" t="s">
        <v>37</v>
      </c>
      <c r="E6" s="32" t="s">
        <v>1</v>
      </c>
      <c r="F6" s="29" t="s">
        <v>38</v>
      </c>
      <c r="G6" s="32" t="s">
        <v>2</v>
      </c>
      <c r="H6" s="32" t="s">
        <v>3</v>
      </c>
      <c r="I6" s="29" t="s">
        <v>4</v>
      </c>
      <c r="J6" s="29" t="s">
        <v>5</v>
      </c>
      <c r="K6" s="33" t="s">
        <v>6</v>
      </c>
      <c r="L6" s="34" t="s">
        <v>7</v>
      </c>
      <c r="M6" s="35" t="s">
        <v>8</v>
      </c>
      <c r="N6" s="36" t="s">
        <v>9</v>
      </c>
      <c r="O6" s="37" t="s">
        <v>10</v>
      </c>
      <c r="P6" s="38" t="s">
        <v>11</v>
      </c>
      <c r="Q6" s="39" t="s">
        <v>12</v>
      </c>
      <c r="R6" s="40" t="s">
        <v>13</v>
      </c>
      <c r="S6" s="34" t="s">
        <v>14</v>
      </c>
      <c r="T6" s="7"/>
      <c r="U6" s="7"/>
      <c r="V6" s="41"/>
      <c r="Y6" s="7"/>
      <c r="Z6" s="7"/>
      <c r="AA6" s="7"/>
      <c r="AB6" s="7"/>
    </row>
    <row r="7">
      <c r="A7" s="42" t="s">
        <v>39</v>
      </c>
      <c r="B7" s="42" t="s">
        <v>40</v>
      </c>
      <c r="C7" s="43"/>
      <c r="D7" s="44" t="s">
        <v>2210</v>
      </c>
      <c r="E7" s="45" t="s">
        <v>103</v>
      </c>
      <c r="F7" s="42" t="s">
        <v>49</v>
      </c>
      <c r="G7" s="358" t="s">
        <v>2211</v>
      </c>
      <c r="H7" s="225" t="s">
        <v>2212</v>
      </c>
      <c r="I7" s="48" t="s">
        <v>2213</v>
      </c>
      <c r="J7" s="42" t="s">
        <v>46</v>
      </c>
      <c r="K7" s="49"/>
      <c r="L7" s="50"/>
      <c r="M7" s="35"/>
      <c r="N7" s="36"/>
      <c r="O7" s="51"/>
      <c r="P7" s="52"/>
      <c r="Q7" s="53"/>
      <c r="R7" s="54">
        <v>5550.0</v>
      </c>
      <c r="S7" s="55">
        <v>2750.0</v>
      </c>
      <c r="T7" s="56" t="s">
        <v>6</v>
      </c>
      <c r="U7" s="57">
        <f>SUM(K7:K92)</f>
        <v>1758</v>
      </c>
      <c r="V7" s="7"/>
      <c r="Y7" s="7"/>
      <c r="Z7" s="7"/>
      <c r="AA7" s="7"/>
      <c r="AB7" s="7"/>
    </row>
    <row r="8">
      <c r="A8" s="42" t="s">
        <v>39</v>
      </c>
      <c r="B8" s="42" t="s">
        <v>40</v>
      </c>
      <c r="C8" s="43"/>
      <c r="D8" s="76"/>
      <c r="E8" s="45" t="s">
        <v>58</v>
      </c>
      <c r="F8" s="42" t="s">
        <v>49</v>
      </c>
      <c r="G8" s="224" t="s">
        <v>2214</v>
      </c>
      <c r="H8" s="226" t="s">
        <v>2215</v>
      </c>
      <c r="I8" s="227" t="s">
        <v>2216</v>
      </c>
      <c r="J8" s="42" t="s">
        <v>46</v>
      </c>
      <c r="K8" s="60"/>
      <c r="L8" s="50"/>
      <c r="M8" s="61"/>
      <c r="N8" s="62"/>
      <c r="O8" s="51"/>
      <c r="P8" s="52"/>
      <c r="Q8" s="53">
        <v>350.0</v>
      </c>
      <c r="R8" s="63"/>
      <c r="S8" s="55">
        <v>50.0</v>
      </c>
      <c r="T8" s="56" t="s">
        <v>7</v>
      </c>
      <c r="U8" s="57">
        <f>SUM(L97)</f>
        <v>5380</v>
      </c>
      <c r="V8" s="7"/>
      <c r="Y8" s="7"/>
      <c r="Z8" s="7"/>
      <c r="AA8" s="7"/>
      <c r="AB8" s="7"/>
    </row>
    <row r="9">
      <c r="A9" s="42" t="s">
        <v>39</v>
      </c>
      <c r="B9" s="42" t="s">
        <v>40</v>
      </c>
      <c r="C9" s="64"/>
      <c r="D9" s="44" t="s">
        <v>2217</v>
      </c>
      <c r="E9" s="45" t="s">
        <v>90</v>
      </c>
      <c r="F9" s="42" t="s">
        <v>49</v>
      </c>
      <c r="G9" s="224" t="s">
        <v>2218</v>
      </c>
      <c r="H9" s="226"/>
      <c r="I9" s="65" t="s">
        <v>2219</v>
      </c>
      <c r="J9" s="42" t="s">
        <v>29</v>
      </c>
      <c r="K9" s="60">
        <v>294.0</v>
      </c>
      <c r="L9" s="50"/>
      <c r="M9" s="61"/>
      <c r="N9" s="62"/>
      <c r="O9" s="51"/>
      <c r="P9" s="52"/>
      <c r="Q9" s="53"/>
      <c r="R9" s="63"/>
      <c r="S9" s="55">
        <v>50.0</v>
      </c>
      <c r="T9" s="56" t="s">
        <v>8</v>
      </c>
      <c r="U9" s="57">
        <f>SUM(M98)</f>
        <v>700</v>
      </c>
      <c r="V9" s="7"/>
      <c r="Y9" s="7"/>
      <c r="Z9" s="7"/>
      <c r="AA9" s="7"/>
      <c r="AB9" s="7"/>
    </row>
    <row r="10" ht="16.5" customHeight="1">
      <c r="A10" s="42" t="s">
        <v>39</v>
      </c>
      <c r="B10" s="42" t="s">
        <v>40</v>
      </c>
      <c r="C10" s="66"/>
      <c r="D10" s="111"/>
      <c r="E10" s="45" t="s">
        <v>139</v>
      </c>
      <c r="F10" s="42" t="s">
        <v>114</v>
      </c>
      <c r="G10" s="224" t="s">
        <v>2220</v>
      </c>
      <c r="H10" s="225"/>
      <c r="I10" s="48" t="s">
        <v>2219</v>
      </c>
      <c r="J10" s="42" t="s">
        <v>747</v>
      </c>
      <c r="K10" s="49">
        <v>70.0</v>
      </c>
      <c r="L10" s="68"/>
      <c r="M10" s="35"/>
      <c r="N10" s="36"/>
      <c r="O10" s="51"/>
      <c r="P10" s="69"/>
      <c r="Q10" s="70"/>
      <c r="R10" s="54"/>
      <c r="S10" s="55">
        <v>50.0</v>
      </c>
      <c r="T10" s="71" t="s">
        <v>9</v>
      </c>
      <c r="U10" s="57">
        <f>SUM(N99)</f>
        <v>1250</v>
      </c>
      <c r="V10" s="7"/>
      <c r="W10" s="7"/>
      <c r="X10" s="7"/>
      <c r="Y10" s="7"/>
      <c r="Z10" s="7"/>
      <c r="AA10" s="7"/>
      <c r="AB10" s="7"/>
    </row>
    <row r="11">
      <c r="A11" s="42" t="s">
        <v>39</v>
      </c>
      <c r="B11" s="42" t="s">
        <v>40</v>
      </c>
      <c r="C11" s="43"/>
      <c r="D11" s="76"/>
      <c r="E11" s="45" t="s">
        <v>165</v>
      </c>
      <c r="F11" s="42" t="s">
        <v>49</v>
      </c>
      <c r="G11" s="224" t="s">
        <v>2221</v>
      </c>
      <c r="H11" s="225" t="s">
        <v>2222</v>
      </c>
      <c r="I11" s="227" t="s">
        <v>2223</v>
      </c>
      <c r="J11" s="42" t="s">
        <v>46</v>
      </c>
      <c r="K11" s="49"/>
      <c r="L11" s="50"/>
      <c r="M11" s="35"/>
      <c r="N11" s="36"/>
      <c r="O11" s="51"/>
      <c r="P11" s="52">
        <v>294.0</v>
      </c>
      <c r="Q11" s="53"/>
      <c r="R11" s="54"/>
      <c r="S11" s="55">
        <v>50.0</v>
      </c>
      <c r="T11" s="72" t="s">
        <v>15</v>
      </c>
      <c r="U11" s="73">
        <f>SUM(U7:U10)</f>
        <v>9088</v>
      </c>
      <c r="V11" s="7"/>
      <c r="Y11" s="7"/>
      <c r="Z11" s="7"/>
      <c r="AA11" s="7"/>
      <c r="AB11" s="7"/>
    </row>
    <row r="12">
      <c r="A12" s="42" t="s">
        <v>39</v>
      </c>
      <c r="B12" s="42" t="s">
        <v>40</v>
      </c>
      <c r="C12" s="43"/>
      <c r="D12" s="44" t="s">
        <v>2224</v>
      </c>
      <c r="E12" s="45" t="s">
        <v>192</v>
      </c>
      <c r="F12" s="42" t="s">
        <v>49</v>
      </c>
      <c r="G12" s="224" t="s">
        <v>2225</v>
      </c>
      <c r="H12" s="225" t="s">
        <v>2226</v>
      </c>
      <c r="I12" s="65" t="s">
        <v>2227</v>
      </c>
      <c r="J12" s="42" t="s">
        <v>29</v>
      </c>
      <c r="K12" s="49"/>
      <c r="L12" s="50"/>
      <c r="M12" s="61"/>
      <c r="N12" s="62"/>
      <c r="O12" s="51">
        <v>294.0</v>
      </c>
      <c r="P12" s="52"/>
      <c r="Q12" s="53"/>
      <c r="R12" s="63"/>
      <c r="S12" s="55">
        <v>50.0</v>
      </c>
      <c r="V12" s="7"/>
      <c r="W12" s="7"/>
      <c r="X12" s="7"/>
      <c r="Y12" s="7"/>
      <c r="Z12" s="7"/>
      <c r="AA12" s="7"/>
      <c r="AB12" s="7"/>
    </row>
    <row r="13">
      <c r="A13" s="42" t="s">
        <v>39</v>
      </c>
      <c r="B13" s="42" t="s">
        <v>40</v>
      </c>
      <c r="C13" s="43"/>
      <c r="D13" s="44" t="s">
        <v>2228</v>
      </c>
      <c r="E13" s="45" t="s">
        <v>103</v>
      </c>
      <c r="F13" s="42" t="s">
        <v>49</v>
      </c>
      <c r="G13" s="224" t="s">
        <v>2229</v>
      </c>
      <c r="H13" s="226" t="s">
        <v>2230</v>
      </c>
      <c r="I13" s="48" t="s">
        <v>2231</v>
      </c>
      <c r="J13" s="42" t="s">
        <v>46</v>
      </c>
      <c r="K13" s="49"/>
      <c r="L13" s="50"/>
      <c r="M13" s="61"/>
      <c r="N13" s="62"/>
      <c r="O13" s="51">
        <v>250.0</v>
      </c>
      <c r="P13" s="52"/>
      <c r="Q13" s="53"/>
      <c r="R13" s="63"/>
      <c r="S13" s="55">
        <v>50.0</v>
      </c>
      <c r="V13" s="7"/>
      <c r="W13" s="7"/>
      <c r="X13" s="7"/>
      <c r="Y13" s="7"/>
      <c r="Z13" s="7"/>
      <c r="AA13" s="7"/>
      <c r="AB13" s="7"/>
    </row>
    <row r="14">
      <c r="A14" s="42" t="s">
        <v>39</v>
      </c>
      <c r="B14" s="42" t="s">
        <v>40</v>
      </c>
      <c r="C14" s="66"/>
      <c r="D14" s="44" t="s">
        <v>2232</v>
      </c>
      <c r="E14" s="45" t="s">
        <v>103</v>
      </c>
      <c r="F14" s="42" t="s">
        <v>49</v>
      </c>
      <c r="G14" s="224" t="s">
        <v>2233</v>
      </c>
      <c r="H14" s="226" t="s">
        <v>2230</v>
      </c>
      <c r="I14" s="48" t="s">
        <v>2231</v>
      </c>
      <c r="J14" s="42" t="s">
        <v>46</v>
      </c>
      <c r="K14" s="49"/>
      <c r="L14" s="50"/>
      <c r="M14" s="35"/>
      <c r="N14" s="36"/>
      <c r="O14" s="51">
        <v>250.0</v>
      </c>
      <c r="P14" s="52"/>
      <c r="Q14" s="53"/>
      <c r="R14" s="54"/>
      <c r="S14" s="55">
        <v>50.0</v>
      </c>
      <c r="V14" s="7"/>
      <c r="W14" s="7"/>
      <c r="X14" s="7"/>
      <c r="Y14" s="7"/>
      <c r="Z14" s="7"/>
      <c r="AA14" s="7"/>
      <c r="AB14" s="7"/>
    </row>
    <row r="15">
      <c r="A15" s="42" t="s">
        <v>39</v>
      </c>
      <c r="B15" s="42" t="s">
        <v>96</v>
      </c>
      <c r="C15" s="66"/>
      <c r="D15" s="76"/>
      <c r="E15" s="103"/>
      <c r="F15" s="42" t="s">
        <v>49</v>
      </c>
      <c r="G15" s="287" t="s">
        <v>2234</v>
      </c>
      <c r="H15" s="74" t="s">
        <v>2234</v>
      </c>
      <c r="I15" s="227" t="s">
        <v>2235</v>
      </c>
      <c r="J15" s="42" t="s">
        <v>29</v>
      </c>
      <c r="K15" s="49"/>
      <c r="L15" s="50">
        <v>990.0</v>
      </c>
      <c r="M15" s="61"/>
      <c r="N15" s="62"/>
      <c r="O15" s="51"/>
      <c r="P15" s="52"/>
      <c r="Q15" s="53"/>
      <c r="R15" s="63"/>
      <c r="S15" s="230">
        <v>990.0</v>
      </c>
      <c r="T15" s="75" t="s">
        <v>10</v>
      </c>
      <c r="U15" s="44">
        <f>SUM(O100)</f>
        <v>3053</v>
      </c>
      <c r="V15" s="7"/>
      <c r="W15" s="7"/>
      <c r="X15" s="7"/>
      <c r="Y15" s="7"/>
      <c r="Z15" s="7"/>
      <c r="AA15" s="7"/>
      <c r="AB15" s="7"/>
    </row>
    <row r="16">
      <c r="A16" s="42" t="s">
        <v>39</v>
      </c>
      <c r="B16" s="42" t="s">
        <v>40</v>
      </c>
      <c r="C16" s="43"/>
      <c r="D16" s="76"/>
      <c r="E16" s="45" t="s">
        <v>192</v>
      </c>
      <c r="F16" s="42" t="s">
        <v>49</v>
      </c>
      <c r="G16" s="229" t="s">
        <v>2236</v>
      </c>
      <c r="H16" s="74"/>
      <c r="I16" s="227" t="s">
        <v>2237</v>
      </c>
      <c r="J16" s="42" t="s">
        <v>29</v>
      </c>
      <c r="K16" s="49"/>
      <c r="L16" s="50"/>
      <c r="M16" s="61"/>
      <c r="N16" s="62">
        <v>350.0</v>
      </c>
      <c r="O16" s="51"/>
      <c r="P16" s="52"/>
      <c r="Q16" s="53"/>
      <c r="R16" s="63"/>
      <c r="S16" s="55">
        <v>50.0</v>
      </c>
      <c r="T16" s="77" t="s">
        <v>11</v>
      </c>
      <c r="U16" s="78">
        <f>SUM(P7:P92)</f>
        <v>1470</v>
      </c>
      <c r="V16" s="7"/>
      <c r="W16" s="7"/>
      <c r="X16" s="79"/>
      <c r="Y16" s="7"/>
      <c r="Z16" s="7"/>
      <c r="AA16" s="7"/>
      <c r="AB16" s="7"/>
    </row>
    <row r="17" ht="15.75" customHeight="1">
      <c r="A17" s="42" t="s">
        <v>39</v>
      </c>
      <c r="B17" s="42" t="s">
        <v>40</v>
      </c>
      <c r="C17" s="43"/>
      <c r="D17" s="76"/>
      <c r="E17" s="45" t="s">
        <v>90</v>
      </c>
      <c r="F17" s="42" t="s">
        <v>49</v>
      </c>
      <c r="G17" s="224" t="s">
        <v>2238</v>
      </c>
      <c r="H17" s="226" t="s">
        <v>2239</v>
      </c>
      <c r="I17" s="65" t="s">
        <v>2240</v>
      </c>
      <c r="J17" s="42" t="s">
        <v>29</v>
      </c>
      <c r="K17" s="49"/>
      <c r="L17" s="80">
        <v>350.0</v>
      </c>
      <c r="M17" s="81"/>
      <c r="N17" s="82"/>
      <c r="O17" s="51"/>
      <c r="P17" s="83"/>
      <c r="Q17" s="84"/>
      <c r="R17" s="85"/>
      <c r="S17" s="55">
        <v>50.0</v>
      </c>
      <c r="T17" s="86" t="s">
        <v>12</v>
      </c>
      <c r="U17" s="78">
        <f>SUM(Q2:Q87)</f>
        <v>700</v>
      </c>
      <c r="V17" s="7"/>
      <c r="W17" s="7"/>
      <c r="X17" s="7"/>
      <c r="Y17" s="7"/>
      <c r="Z17" s="7"/>
      <c r="AA17" s="7"/>
      <c r="AB17" s="7"/>
    </row>
    <row r="18" ht="17.25" customHeight="1">
      <c r="A18" s="42" t="s">
        <v>39</v>
      </c>
      <c r="B18" s="42" t="s">
        <v>40</v>
      </c>
      <c r="C18" s="43"/>
      <c r="D18" s="76"/>
      <c r="E18" s="45" t="s">
        <v>165</v>
      </c>
      <c r="F18" s="42" t="s">
        <v>49</v>
      </c>
      <c r="G18" s="264" t="s">
        <v>2241</v>
      </c>
      <c r="H18" s="74"/>
      <c r="I18" s="227" t="s">
        <v>2242</v>
      </c>
      <c r="J18" s="42" t="s">
        <v>46</v>
      </c>
      <c r="K18" s="49"/>
      <c r="L18" s="80"/>
      <c r="M18" s="61"/>
      <c r="N18" s="62">
        <v>350.0</v>
      </c>
      <c r="O18" s="51"/>
      <c r="P18" s="83"/>
      <c r="Q18" s="84"/>
      <c r="R18" s="63"/>
      <c r="S18" s="55">
        <v>50.0</v>
      </c>
      <c r="T18" s="87" t="s">
        <v>16</v>
      </c>
      <c r="U18" s="88">
        <f>SUM(U15,U16,U17)</f>
        <v>5223</v>
      </c>
      <c r="V18" s="7"/>
      <c r="W18" s="7"/>
      <c r="X18" s="7"/>
      <c r="Y18" s="7"/>
      <c r="Z18" s="7"/>
      <c r="AA18" s="7"/>
      <c r="AB18" s="7"/>
    </row>
    <row r="19">
      <c r="A19" s="42" t="s">
        <v>39</v>
      </c>
      <c r="B19" s="42" t="s">
        <v>40</v>
      </c>
      <c r="C19" s="43"/>
      <c r="D19" s="44" t="s">
        <v>2243</v>
      </c>
      <c r="E19" s="45" t="s">
        <v>192</v>
      </c>
      <c r="F19" s="42" t="s">
        <v>49</v>
      </c>
      <c r="G19" s="224" t="s">
        <v>2244</v>
      </c>
      <c r="H19" s="226" t="s">
        <v>2245</v>
      </c>
      <c r="I19" s="48" t="s">
        <v>2246</v>
      </c>
      <c r="J19" s="42" t="s">
        <v>29</v>
      </c>
      <c r="K19" s="49"/>
      <c r="L19" s="50"/>
      <c r="M19" s="61"/>
      <c r="N19" s="62"/>
      <c r="O19" s="51">
        <v>294.0</v>
      </c>
      <c r="P19" s="52"/>
      <c r="Q19" s="53"/>
      <c r="R19" s="63"/>
      <c r="S19" s="55">
        <v>50.0</v>
      </c>
      <c r="V19" s="7"/>
      <c r="W19" s="7"/>
      <c r="X19" s="7"/>
      <c r="Y19" s="7"/>
      <c r="Z19" s="7"/>
      <c r="AA19" s="7"/>
      <c r="AB19" s="7"/>
    </row>
    <row r="20">
      <c r="A20" s="42" t="s">
        <v>39</v>
      </c>
      <c r="B20" s="42" t="s">
        <v>40</v>
      </c>
      <c r="C20" s="43"/>
      <c r="D20" s="44"/>
      <c r="E20" s="45" t="s">
        <v>53</v>
      </c>
      <c r="F20" s="42" t="s">
        <v>49</v>
      </c>
      <c r="G20" s="224" t="s">
        <v>2247</v>
      </c>
      <c r="H20" s="226" t="s">
        <v>2248</v>
      </c>
      <c r="I20" s="65" t="s">
        <v>2249</v>
      </c>
      <c r="J20" s="42" t="s">
        <v>69</v>
      </c>
      <c r="K20" s="49"/>
      <c r="L20" s="50"/>
      <c r="M20" s="61"/>
      <c r="N20" s="62"/>
      <c r="O20" s="51">
        <v>525.0</v>
      </c>
      <c r="P20" s="52"/>
      <c r="Q20" s="53"/>
      <c r="R20" s="63"/>
      <c r="S20" s="55">
        <v>50.0</v>
      </c>
      <c r="X20" s="7"/>
      <c r="Y20" s="7"/>
      <c r="Z20" s="7"/>
      <c r="AA20" s="7"/>
      <c r="AB20" s="7"/>
    </row>
    <row r="21">
      <c r="A21" s="42" t="s">
        <v>39</v>
      </c>
      <c r="B21" s="42" t="s">
        <v>137</v>
      </c>
      <c r="C21" s="43"/>
      <c r="D21" s="44" t="s">
        <v>138</v>
      </c>
      <c r="E21" s="45" t="s">
        <v>29</v>
      </c>
      <c r="F21" s="42" t="s">
        <v>49</v>
      </c>
      <c r="G21" s="224" t="s">
        <v>2250</v>
      </c>
      <c r="H21" s="226" t="s">
        <v>1981</v>
      </c>
      <c r="I21" s="65" t="s">
        <v>1462</v>
      </c>
      <c r="J21" s="42" t="s">
        <v>46</v>
      </c>
      <c r="K21" s="49"/>
      <c r="L21" s="50" t="s">
        <v>143</v>
      </c>
      <c r="M21" s="61"/>
      <c r="N21" s="62"/>
      <c r="O21" s="51"/>
      <c r="P21" s="52"/>
      <c r="Q21" s="53"/>
      <c r="R21" s="63"/>
      <c r="S21" s="55" t="s">
        <v>138</v>
      </c>
      <c r="T21" s="359" t="s">
        <v>13</v>
      </c>
      <c r="U21" s="360">
        <v>5550.0</v>
      </c>
      <c r="X21" s="7"/>
      <c r="Y21" s="7"/>
      <c r="Z21" s="7"/>
      <c r="AA21" s="7"/>
      <c r="AB21" s="7"/>
    </row>
    <row r="22">
      <c r="A22" s="42" t="s">
        <v>39</v>
      </c>
      <c r="B22" s="42" t="s">
        <v>40</v>
      </c>
      <c r="C22" s="43"/>
      <c r="D22" s="44" t="s">
        <v>2251</v>
      </c>
      <c r="E22" s="45" t="s">
        <v>58</v>
      </c>
      <c r="F22" s="42" t="s">
        <v>49</v>
      </c>
      <c r="G22" s="224" t="s">
        <v>2252</v>
      </c>
      <c r="H22" s="226" t="s">
        <v>2253</v>
      </c>
      <c r="I22" s="48" t="s">
        <v>2254</v>
      </c>
      <c r="J22" s="42" t="s">
        <v>46</v>
      </c>
      <c r="K22" s="49"/>
      <c r="L22" s="50"/>
      <c r="M22" s="61">
        <v>350.0</v>
      </c>
      <c r="N22" s="62"/>
      <c r="O22" s="51"/>
      <c r="P22" s="52"/>
      <c r="Q22" s="53"/>
      <c r="R22" s="63"/>
      <c r="S22" s="55">
        <v>50.0</v>
      </c>
      <c r="T22" s="7"/>
      <c r="U22" s="7"/>
      <c r="X22" s="7"/>
      <c r="Y22" s="7"/>
      <c r="Z22" s="7"/>
      <c r="AA22" s="7"/>
      <c r="AB22" s="7"/>
    </row>
    <row r="23" ht="17.25" customHeight="1">
      <c r="A23" s="42" t="s">
        <v>39</v>
      </c>
      <c r="B23" s="42" t="s">
        <v>137</v>
      </c>
      <c r="C23" s="43"/>
      <c r="D23" s="94" t="s">
        <v>138</v>
      </c>
      <c r="E23" s="45" t="s">
        <v>29</v>
      </c>
      <c r="F23" s="42" t="s">
        <v>49</v>
      </c>
      <c r="G23" s="224" t="s">
        <v>2255</v>
      </c>
      <c r="H23" s="226" t="s">
        <v>2255</v>
      </c>
      <c r="I23" s="65" t="s">
        <v>1462</v>
      </c>
      <c r="J23" s="42" t="s">
        <v>46</v>
      </c>
      <c r="K23" s="231"/>
      <c r="L23" s="50" t="s">
        <v>143</v>
      </c>
      <c r="M23" s="61"/>
      <c r="N23" s="62"/>
      <c r="O23" s="51"/>
      <c r="P23" s="52"/>
      <c r="Q23" s="53"/>
      <c r="R23" s="63"/>
      <c r="S23" s="55" t="s">
        <v>138</v>
      </c>
      <c r="T23" s="87" t="s">
        <v>21</v>
      </c>
      <c r="U23" s="361">
        <f>SUM(U11,U18,U21)</f>
        <v>19861</v>
      </c>
      <c r="X23" s="7"/>
      <c r="Y23" s="7"/>
      <c r="Z23" s="7"/>
      <c r="AA23" s="7"/>
      <c r="AB23" s="7"/>
    </row>
    <row r="24" ht="15.75" customHeight="1">
      <c r="A24" s="42" t="s">
        <v>39</v>
      </c>
      <c r="B24" s="42" t="s">
        <v>137</v>
      </c>
      <c r="C24" s="43"/>
      <c r="D24" s="94" t="s">
        <v>138</v>
      </c>
      <c r="E24" s="45" t="s">
        <v>165</v>
      </c>
      <c r="F24" s="42" t="s">
        <v>199</v>
      </c>
      <c r="G24" s="224" t="s">
        <v>2256</v>
      </c>
      <c r="H24" s="226" t="s">
        <v>2257</v>
      </c>
      <c r="I24" s="48" t="s">
        <v>2258</v>
      </c>
      <c r="J24" s="42" t="s">
        <v>431</v>
      </c>
      <c r="K24" s="49"/>
      <c r="L24" s="68"/>
      <c r="M24" s="61"/>
      <c r="N24" s="62"/>
      <c r="O24" s="51"/>
      <c r="P24" s="69"/>
      <c r="Q24" s="70"/>
      <c r="R24" s="63" t="s">
        <v>1146</v>
      </c>
      <c r="S24" s="55" t="s">
        <v>138</v>
      </c>
      <c r="X24" s="7"/>
      <c r="Y24" s="7"/>
      <c r="Z24" s="7"/>
      <c r="AA24" s="7"/>
      <c r="AB24" s="7"/>
    </row>
    <row r="25">
      <c r="A25" s="42" t="s">
        <v>39</v>
      </c>
      <c r="B25" s="42" t="s">
        <v>40</v>
      </c>
      <c r="C25" s="66"/>
      <c r="D25" s="76"/>
      <c r="E25" s="45" t="s">
        <v>65</v>
      </c>
      <c r="F25" s="42" t="s">
        <v>49</v>
      </c>
      <c r="G25" s="224" t="s">
        <v>2259</v>
      </c>
      <c r="H25" s="226" t="s">
        <v>903</v>
      </c>
      <c r="I25" s="58" t="s">
        <v>2260</v>
      </c>
      <c r="J25" s="42" t="s">
        <v>1524</v>
      </c>
      <c r="K25" s="60"/>
      <c r="L25" s="50"/>
      <c r="M25" s="61">
        <v>350.0</v>
      </c>
      <c r="N25" s="82"/>
      <c r="O25" s="51"/>
      <c r="P25" s="97"/>
      <c r="Q25" s="98"/>
      <c r="R25" s="85"/>
      <c r="S25" s="55">
        <v>50.0</v>
      </c>
      <c r="X25" s="7"/>
      <c r="Y25" s="7"/>
      <c r="Z25" s="7"/>
      <c r="AA25" s="7"/>
      <c r="AB25" s="7"/>
    </row>
    <row r="26">
      <c r="A26" s="42" t="s">
        <v>39</v>
      </c>
      <c r="B26" s="42"/>
      <c r="C26" s="66"/>
      <c r="D26" s="76"/>
      <c r="E26" s="45" t="s">
        <v>58</v>
      </c>
      <c r="F26" s="42" t="s">
        <v>49</v>
      </c>
      <c r="G26" s="224" t="s">
        <v>2261</v>
      </c>
      <c r="H26" s="226" t="s">
        <v>2262</v>
      </c>
      <c r="I26" s="58" t="s">
        <v>2263</v>
      </c>
      <c r="J26" s="42" t="s">
        <v>46</v>
      </c>
      <c r="K26" s="49">
        <v>250.0</v>
      </c>
      <c r="L26" s="80"/>
      <c r="M26" s="61"/>
      <c r="N26" s="62"/>
      <c r="O26" s="51"/>
      <c r="P26" s="83"/>
      <c r="Q26" s="84"/>
      <c r="R26" s="63"/>
      <c r="S26" s="55">
        <v>125.0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2" t="s">
        <v>39</v>
      </c>
      <c r="B27" s="42"/>
      <c r="C27" s="66"/>
      <c r="D27" s="76"/>
      <c r="E27" s="45" t="s">
        <v>58</v>
      </c>
      <c r="F27" s="42" t="s">
        <v>49</v>
      </c>
      <c r="G27" s="224" t="s">
        <v>2264</v>
      </c>
      <c r="H27" s="226" t="s">
        <v>2262</v>
      </c>
      <c r="I27" s="227" t="s">
        <v>2263</v>
      </c>
      <c r="J27" s="42" t="s">
        <v>46</v>
      </c>
      <c r="K27" s="49">
        <v>250.0</v>
      </c>
      <c r="L27" s="50"/>
      <c r="M27" s="61"/>
      <c r="N27" s="62"/>
      <c r="O27" s="51"/>
      <c r="P27" s="52"/>
      <c r="Q27" s="53"/>
      <c r="R27" s="63"/>
      <c r="S27" s="55">
        <v>125.0</v>
      </c>
      <c r="T27" s="91" t="s">
        <v>17</v>
      </c>
      <c r="U27" s="10"/>
      <c r="V27" s="7"/>
      <c r="W27" s="7"/>
      <c r="X27" s="7"/>
      <c r="Y27" s="7"/>
      <c r="Z27" s="7"/>
      <c r="AA27" s="7"/>
      <c r="AB27" s="7"/>
    </row>
    <row r="28">
      <c r="A28" s="42" t="s">
        <v>39</v>
      </c>
      <c r="B28" s="42"/>
      <c r="C28" s="66"/>
      <c r="D28" s="67"/>
      <c r="E28" s="45" t="s">
        <v>165</v>
      </c>
      <c r="F28" s="42" t="s">
        <v>49</v>
      </c>
      <c r="G28" s="224" t="s">
        <v>2265</v>
      </c>
      <c r="H28" s="226" t="s">
        <v>2262</v>
      </c>
      <c r="I28" s="227" t="s">
        <v>2263</v>
      </c>
      <c r="J28" s="42" t="s">
        <v>46</v>
      </c>
      <c r="K28" s="49">
        <v>250.0</v>
      </c>
      <c r="L28" s="50"/>
      <c r="M28" s="61"/>
      <c r="N28" s="62"/>
      <c r="O28" s="51"/>
      <c r="P28" s="52"/>
      <c r="Q28" s="53"/>
      <c r="R28" s="63"/>
      <c r="S28" s="55">
        <v>125.0</v>
      </c>
      <c r="T28" s="92" t="s">
        <v>18</v>
      </c>
      <c r="U28" s="93">
        <f t="shared" ref="U28:U29" si="1">SUM(U7,U9)</f>
        <v>2458</v>
      </c>
      <c r="V28" s="7"/>
      <c r="W28" s="7"/>
      <c r="X28" s="7"/>
      <c r="Y28" s="7"/>
      <c r="Z28" s="7"/>
      <c r="AA28" s="7"/>
      <c r="AB28" s="7"/>
    </row>
    <row r="29">
      <c r="A29" s="42" t="s">
        <v>39</v>
      </c>
      <c r="B29" s="42" t="s">
        <v>96</v>
      </c>
      <c r="C29" s="43"/>
      <c r="D29" s="111"/>
      <c r="E29" s="103"/>
      <c r="F29" s="42" t="s">
        <v>49</v>
      </c>
      <c r="G29" s="320" t="s">
        <v>2266</v>
      </c>
      <c r="H29" s="226" t="s">
        <v>2267</v>
      </c>
      <c r="I29" s="58" t="s">
        <v>2268</v>
      </c>
      <c r="J29" s="42" t="s">
        <v>46</v>
      </c>
      <c r="K29" s="49"/>
      <c r="L29" s="50">
        <v>2490.0</v>
      </c>
      <c r="M29" s="61"/>
      <c r="N29" s="62"/>
      <c r="O29" s="51"/>
      <c r="P29" s="52"/>
      <c r="Q29" s="53"/>
      <c r="R29" s="63"/>
      <c r="S29" s="230">
        <v>2490.0</v>
      </c>
      <c r="T29" s="92" t="s">
        <v>19</v>
      </c>
      <c r="U29" s="93">
        <f t="shared" si="1"/>
        <v>6630</v>
      </c>
      <c r="V29" s="7"/>
      <c r="W29" s="7"/>
      <c r="X29" s="7"/>
      <c r="Y29" s="7"/>
      <c r="Z29" s="7"/>
      <c r="AA29" s="7"/>
      <c r="AB29" s="7"/>
    </row>
    <row r="30">
      <c r="A30" s="42" t="s">
        <v>39</v>
      </c>
      <c r="B30" s="42" t="s">
        <v>40</v>
      </c>
      <c r="C30" s="94"/>
      <c r="D30" s="67"/>
      <c r="E30" s="45" t="s">
        <v>58</v>
      </c>
      <c r="F30" s="42" t="s">
        <v>213</v>
      </c>
      <c r="G30" s="224" t="s">
        <v>2269</v>
      </c>
      <c r="H30" s="226"/>
      <c r="I30" s="58" t="s">
        <v>2270</v>
      </c>
      <c r="J30" s="42" t="s">
        <v>46</v>
      </c>
      <c r="K30" s="49"/>
      <c r="L30" s="50"/>
      <c r="M30" s="35"/>
      <c r="N30" s="36"/>
      <c r="O30" s="51"/>
      <c r="P30" s="52">
        <v>294.0</v>
      </c>
      <c r="Q30" s="53"/>
      <c r="R30" s="54"/>
      <c r="S30" s="55">
        <v>50.0</v>
      </c>
      <c r="T30" s="95" t="s">
        <v>20</v>
      </c>
      <c r="U30" s="96">
        <f>SUM(U15,U16)</f>
        <v>4523</v>
      </c>
      <c r="V30" s="7"/>
      <c r="W30" s="7"/>
      <c r="X30" s="7"/>
      <c r="Y30" s="7"/>
      <c r="Z30" s="7"/>
      <c r="AA30" s="7"/>
      <c r="AB30" s="7"/>
    </row>
    <row r="31">
      <c r="A31" s="42" t="s">
        <v>39</v>
      </c>
      <c r="B31" s="42" t="s">
        <v>40</v>
      </c>
      <c r="C31" s="43"/>
      <c r="D31" s="67" t="s">
        <v>2271</v>
      </c>
      <c r="E31" s="45" t="s">
        <v>29</v>
      </c>
      <c r="F31" s="42" t="s">
        <v>49</v>
      </c>
      <c r="G31" s="234" t="s">
        <v>2272</v>
      </c>
      <c r="H31" s="235" t="s">
        <v>2273</v>
      </c>
      <c r="I31" s="58" t="s">
        <v>2274</v>
      </c>
      <c r="J31" s="42" t="s">
        <v>46</v>
      </c>
      <c r="K31" s="49"/>
      <c r="L31" s="108"/>
      <c r="M31" s="61"/>
      <c r="N31" s="62"/>
      <c r="O31" s="51">
        <v>370.0</v>
      </c>
      <c r="P31" s="106"/>
      <c r="Q31" s="120"/>
      <c r="R31" s="63"/>
      <c r="S31" s="55">
        <v>50.0</v>
      </c>
      <c r="V31" s="7"/>
      <c r="W31" s="7"/>
      <c r="X31" s="7"/>
      <c r="Y31" s="7"/>
      <c r="Z31" s="7"/>
      <c r="AA31" s="7"/>
      <c r="AB31" s="7"/>
    </row>
    <row r="32">
      <c r="A32" s="42" t="s">
        <v>39</v>
      </c>
      <c r="B32" s="42" t="s">
        <v>40</v>
      </c>
      <c r="C32" s="107"/>
      <c r="D32" s="44" t="s">
        <v>2275</v>
      </c>
      <c r="E32" s="45" t="s">
        <v>53</v>
      </c>
      <c r="F32" s="42" t="s">
        <v>49</v>
      </c>
      <c r="G32" s="224" t="s">
        <v>2276</v>
      </c>
      <c r="H32" s="226" t="s">
        <v>2277</v>
      </c>
      <c r="I32" s="58" t="s">
        <v>2278</v>
      </c>
      <c r="J32" s="42" t="s">
        <v>69</v>
      </c>
      <c r="K32" s="49"/>
      <c r="L32" s="108"/>
      <c r="M32" s="61"/>
      <c r="N32" s="62"/>
      <c r="O32" s="51">
        <v>400.0</v>
      </c>
      <c r="P32" s="106"/>
      <c r="Q32" s="120"/>
      <c r="R32" s="63"/>
      <c r="S32" s="55">
        <v>50.0</v>
      </c>
      <c r="T32" s="89"/>
      <c r="U32" s="90"/>
      <c r="V32" s="7"/>
      <c r="W32" s="7"/>
      <c r="X32" s="7"/>
      <c r="Y32" s="7"/>
      <c r="Z32" s="7"/>
      <c r="AA32" s="7"/>
      <c r="AB32" s="7"/>
    </row>
    <row r="33">
      <c r="A33" s="42" t="s">
        <v>39</v>
      </c>
      <c r="B33" s="42" t="s">
        <v>40</v>
      </c>
      <c r="C33" s="43"/>
      <c r="D33" s="109" t="s">
        <v>2279</v>
      </c>
      <c r="E33" s="45" t="s">
        <v>113</v>
      </c>
      <c r="F33" s="42" t="s">
        <v>114</v>
      </c>
      <c r="G33" s="224" t="s">
        <v>2280</v>
      </c>
      <c r="H33" s="226" t="s">
        <v>2277</v>
      </c>
      <c r="I33" s="58" t="s">
        <v>2281</v>
      </c>
      <c r="J33" s="42" t="s">
        <v>29</v>
      </c>
      <c r="K33" s="49"/>
      <c r="L33" s="80"/>
      <c r="M33" s="81"/>
      <c r="N33" s="82"/>
      <c r="O33" s="51">
        <v>70.0</v>
      </c>
      <c r="P33" s="83"/>
      <c r="Q33" s="84"/>
      <c r="R33" s="85"/>
      <c r="S33" s="256">
        <v>70.0</v>
      </c>
      <c r="V33" s="7"/>
      <c r="W33" s="7"/>
      <c r="X33" s="7"/>
      <c r="Y33" s="7"/>
      <c r="Z33" s="7"/>
      <c r="AA33" s="7"/>
      <c r="AB33" s="7"/>
    </row>
    <row r="34">
      <c r="A34" s="42" t="s">
        <v>39</v>
      </c>
      <c r="B34" s="42" t="s">
        <v>40</v>
      </c>
      <c r="C34" s="43"/>
      <c r="D34" s="110"/>
      <c r="E34" s="45" t="s">
        <v>58</v>
      </c>
      <c r="F34" s="42" t="s">
        <v>49</v>
      </c>
      <c r="G34" s="334" t="s">
        <v>2282</v>
      </c>
      <c r="H34" s="226" t="s">
        <v>1067</v>
      </c>
      <c r="I34" s="226" t="s">
        <v>2283</v>
      </c>
      <c r="J34" s="42" t="s">
        <v>46</v>
      </c>
      <c r="K34" s="49"/>
      <c r="L34" s="68"/>
      <c r="M34" s="35"/>
      <c r="N34" s="36"/>
      <c r="O34" s="51"/>
      <c r="P34" s="69"/>
      <c r="Q34" s="53">
        <v>350.0</v>
      </c>
      <c r="R34" s="54"/>
      <c r="S34" s="45">
        <v>50.0</v>
      </c>
      <c r="V34" s="7"/>
      <c r="W34" s="7"/>
      <c r="X34" s="7"/>
      <c r="Y34" s="7"/>
      <c r="Z34" s="7"/>
      <c r="AA34" s="7"/>
      <c r="AB34" s="7"/>
    </row>
    <row r="35">
      <c r="A35" s="42" t="s">
        <v>39</v>
      </c>
      <c r="B35" s="42" t="s">
        <v>40</v>
      </c>
      <c r="C35" s="66"/>
      <c r="D35" s="110"/>
      <c r="E35" s="45" t="s">
        <v>165</v>
      </c>
      <c r="F35" s="42" t="s">
        <v>49</v>
      </c>
      <c r="G35" s="224" t="s">
        <v>2284</v>
      </c>
      <c r="H35" s="226" t="s">
        <v>2285</v>
      </c>
      <c r="I35" s="226" t="s">
        <v>2286</v>
      </c>
      <c r="J35" s="42" t="s">
        <v>46</v>
      </c>
      <c r="K35" s="60"/>
      <c r="L35" s="50">
        <v>500.0</v>
      </c>
      <c r="M35" s="61"/>
      <c r="N35" s="62"/>
      <c r="O35" s="51"/>
      <c r="P35" s="52"/>
      <c r="Q35" s="53"/>
      <c r="R35" s="63"/>
      <c r="S35" s="45">
        <v>100.0</v>
      </c>
      <c r="V35" s="7"/>
      <c r="W35" s="7"/>
      <c r="X35" s="7"/>
      <c r="Y35" s="7"/>
      <c r="Z35" s="7"/>
      <c r="AA35" s="7"/>
      <c r="AB35" s="7"/>
    </row>
    <row r="36">
      <c r="A36" s="42" t="s">
        <v>39</v>
      </c>
      <c r="B36" s="42" t="s">
        <v>40</v>
      </c>
      <c r="C36" s="66"/>
      <c r="D36" s="67" t="s">
        <v>2287</v>
      </c>
      <c r="E36" s="45" t="s">
        <v>165</v>
      </c>
      <c r="F36" s="42" t="s">
        <v>49</v>
      </c>
      <c r="G36" s="236" t="s">
        <v>2288</v>
      </c>
      <c r="H36" s="310"/>
      <c r="I36" s="226" t="s">
        <v>2289</v>
      </c>
      <c r="J36" s="42" t="s">
        <v>431</v>
      </c>
      <c r="K36" s="60"/>
      <c r="L36" s="50"/>
      <c r="M36" s="61"/>
      <c r="N36" s="62"/>
      <c r="O36" s="51"/>
      <c r="P36" s="52">
        <v>294.0</v>
      </c>
      <c r="Q36" s="53"/>
      <c r="R36" s="63"/>
      <c r="S36" s="45">
        <v>100.0</v>
      </c>
      <c r="V36" s="7"/>
      <c r="W36" s="7"/>
      <c r="X36" s="7"/>
      <c r="Y36" s="7"/>
      <c r="Z36" s="7"/>
      <c r="AA36" s="7"/>
      <c r="AB36" s="7"/>
    </row>
    <row r="37">
      <c r="A37" s="42" t="s">
        <v>39</v>
      </c>
      <c r="B37" s="42" t="s">
        <v>40</v>
      </c>
      <c r="C37" s="66"/>
      <c r="D37" s="67" t="s">
        <v>2290</v>
      </c>
      <c r="E37" s="45" t="s">
        <v>42</v>
      </c>
      <c r="F37" s="42" t="s">
        <v>49</v>
      </c>
      <c r="G37" s="237" t="s">
        <v>2291</v>
      </c>
      <c r="H37" s="238" t="s">
        <v>2292</v>
      </c>
      <c r="I37" s="58" t="s">
        <v>2293</v>
      </c>
      <c r="J37" s="42" t="s">
        <v>46</v>
      </c>
      <c r="K37" s="49">
        <v>350.0</v>
      </c>
      <c r="L37" s="50"/>
      <c r="M37" s="81"/>
      <c r="N37" s="82"/>
      <c r="O37" s="51"/>
      <c r="P37" s="52"/>
      <c r="Q37" s="53"/>
      <c r="R37" s="85"/>
      <c r="S37" s="45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2" t="s">
        <v>39</v>
      </c>
      <c r="B38" s="42" t="s">
        <v>137</v>
      </c>
      <c r="C38" s="43"/>
      <c r="D38" s="67" t="s">
        <v>138</v>
      </c>
      <c r="E38" s="45" t="s">
        <v>90</v>
      </c>
      <c r="F38" s="42" t="s">
        <v>49</v>
      </c>
      <c r="G38" s="224" t="s">
        <v>2294</v>
      </c>
      <c r="H38" s="226"/>
      <c r="I38" s="58" t="s">
        <v>405</v>
      </c>
      <c r="J38" s="42" t="s">
        <v>69</v>
      </c>
      <c r="K38" s="49"/>
      <c r="L38" s="50"/>
      <c r="M38" s="113"/>
      <c r="N38" s="114"/>
      <c r="O38" s="51"/>
      <c r="P38" s="52" t="s">
        <v>158</v>
      </c>
      <c r="Q38" s="53"/>
      <c r="R38" s="115"/>
      <c r="S38" s="45" t="s">
        <v>138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2" t="s">
        <v>39</v>
      </c>
      <c r="B39" s="42" t="s">
        <v>137</v>
      </c>
      <c r="C39" s="43"/>
      <c r="D39" s="67" t="s">
        <v>138</v>
      </c>
      <c r="E39" s="45" t="s">
        <v>90</v>
      </c>
      <c r="F39" s="42" t="s">
        <v>49</v>
      </c>
      <c r="G39" s="224" t="s">
        <v>2295</v>
      </c>
      <c r="H39" s="226"/>
      <c r="I39" s="45" t="s">
        <v>405</v>
      </c>
      <c r="J39" s="42" t="s">
        <v>69</v>
      </c>
      <c r="K39" s="99"/>
      <c r="L39" s="50"/>
      <c r="M39" s="61"/>
      <c r="N39" s="62"/>
      <c r="O39" s="51"/>
      <c r="P39" s="52" t="s">
        <v>1146</v>
      </c>
      <c r="Q39" s="53"/>
      <c r="R39" s="63"/>
      <c r="S39" s="45" t="s">
        <v>138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2" t="s">
        <v>39</v>
      </c>
      <c r="B40" s="42" t="s">
        <v>40</v>
      </c>
      <c r="C40" s="43"/>
      <c r="D40" s="44" t="s">
        <v>2296</v>
      </c>
      <c r="E40" s="45" t="s">
        <v>165</v>
      </c>
      <c r="F40" s="42" t="s">
        <v>49</v>
      </c>
      <c r="G40" s="224" t="s">
        <v>2297</v>
      </c>
      <c r="H40" s="226" t="s">
        <v>2298</v>
      </c>
      <c r="I40" s="58" t="s">
        <v>2299</v>
      </c>
      <c r="J40" s="42" t="s">
        <v>46</v>
      </c>
      <c r="K40" s="49"/>
      <c r="L40" s="68"/>
      <c r="M40" s="61"/>
      <c r="N40" s="62"/>
      <c r="O40" s="51">
        <v>350.0</v>
      </c>
      <c r="P40" s="69"/>
      <c r="Q40" s="70"/>
      <c r="R40" s="63"/>
      <c r="S40" s="45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2" t="s">
        <v>39</v>
      </c>
      <c r="B41" s="42" t="s">
        <v>40</v>
      </c>
      <c r="C41" s="43"/>
      <c r="D41" s="111"/>
      <c r="E41" s="45" t="s">
        <v>73</v>
      </c>
      <c r="F41" s="42" t="s">
        <v>49</v>
      </c>
      <c r="G41" s="224" t="s">
        <v>2300</v>
      </c>
      <c r="H41" s="226"/>
      <c r="I41" s="58" t="s">
        <v>2301</v>
      </c>
      <c r="J41" s="42" t="s">
        <v>29</v>
      </c>
      <c r="K41" s="49"/>
      <c r="L41" s="50"/>
      <c r="M41" s="61"/>
      <c r="N41" s="62">
        <v>350.0</v>
      </c>
      <c r="O41" s="51"/>
      <c r="P41" s="52"/>
      <c r="Q41" s="53"/>
      <c r="R41" s="63"/>
      <c r="S41" s="45">
        <v>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2" t="s">
        <v>39</v>
      </c>
      <c r="B42" s="42" t="s">
        <v>40</v>
      </c>
      <c r="C42" s="66"/>
      <c r="D42" s="116"/>
      <c r="E42" s="45" t="s">
        <v>58</v>
      </c>
      <c r="F42" s="42" t="s">
        <v>49</v>
      </c>
      <c r="G42" s="362" t="s">
        <v>2302</v>
      </c>
      <c r="H42" s="239" t="s">
        <v>2303</v>
      </c>
      <c r="I42" s="238" t="s">
        <v>2304</v>
      </c>
      <c r="J42" s="42" t="s">
        <v>46</v>
      </c>
      <c r="K42" s="118"/>
      <c r="L42" s="50">
        <v>350.0</v>
      </c>
      <c r="M42" s="61"/>
      <c r="N42" s="62"/>
      <c r="O42" s="51"/>
      <c r="P42" s="52"/>
      <c r="Q42" s="53"/>
      <c r="R42" s="63"/>
      <c r="S42" s="45">
        <v>50.0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2" t="s">
        <v>39</v>
      </c>
      <c r="B43" s="42" t="s">
        <v>40</v>
      </c>
      <c r="C43" s="66"/>
      <c r="D43" s="76"/>
      <c r="E43" s="45" t="s">
        <v>73</v>
      </c>
      <c r="F43" s="42" t="s">
        <v>49</v>
      </c>
      <c r="G43" s="224" t="s">
        <v>2305</v>
      </c>
      <c r="H43" s="226"/>
      <c r="I43" s="58" t="s">
        <v>2306</v>
      </c>
      <c r="J43" s="42" t="s">
        <v>69</v>
      </c>
      <c r="K43" s="49"/>
      <c r="L43" s="50"/>
      <c r="M43" s="61"/>
      <c r="N43" s="62"/>
      <c r="O43" s="51"/>
      <c r="P43" s="52">
        <v>294.0</v>
      </c>
      <c r="Q43" s="53"/>
      <c r="R43" s="63"/>
      <c r="S43" s="45">
        <v>50.0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2" t="s">
        <v>39</v>
      </c>
      <c r="B44" s="42" t="s">
        <v>40</v>
      </c>
      <c r="C44" s="43"/>
      <c r="D44" s="44" t="s">
        <v>2307</v>
      </c>
      <c r="E44" s="45" t="s">
        <v>165</v>
      </c>
      <c r="F44" s="42" t="s">
        <v>49</v>
      </c>
      <c r="G44" s="224" t="s">
        <v>2308</v>
      </c>
      <c r="H44" s="226"/>
      <c r="I44" s="58" t="s">
        <v>2309</v>
      </c>
      <c r="J44" s="42" t="s">
        <v>46</v>
      </c>
      <c r="K44" s="60"/>
      <c r="L44" s="50"/>
      <c r="M44" s="61"/>
      <c r="N44" s="62"/>
      <c r="O44" s="51"/>
      <c r="P44" s="52">
        <v>294.0</v>
      </c>
      <c r="Q44" s="53"/>
      <c r="R44" s="63"/>
      <c r="S44" s="45">
        <v>50.0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2" t="s">
        <v>39</v>
      </c>
      <c r="B45" s="42" t="s">
        <v>40</v>
      </c>
      <c r="C45" s="43"/>
      <c r="D45" s="109"/>
      <c r="E45" s="45" t="s">
        <v>58</v>
      </c>
      <c r="F45" s="42" t="s">
        <v>49</v>
      </c>
      <c r="G45" s="224" t="s">
        <v>2310</v>
      </c>
      <c r="H45" s="226" t="s">
        <v>2311</v>
      </c>
      <c r="I45" s="58" t="s">
        <v>2312</v>
      </c>
      <c r="J45" s="42" t="s">
        <v>46</v>
      </c>
      <c r="K45" s="49"/>
      <c r="L45" s="50">
        <v>350.0</v>
      </c>
      <c r="M45" s="61"/>
      <c r="N45" s="62"/>
      <c r="O45" s="51"/>
      <c r="P45" s="52"/>
      <c r="Q45" s="53"/>
      <c r="R45" s="63"/>
      <c r="S45" s="45">
        <v>50.0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2"/>
      <c r="B46" s="42" t="s">
        <v>137</v>
      </c>
      <c r="C46" s="43"/>
      <c r="D46" s="67" t="s">
        <v>138</v>
      </c>
      <c r="E46" s="45" t="s">
        <v>165</v>
      </c>
      <c r="F46" s="42" t="s">
        <v>199</v>
      </c>
      <c r="G46" s="260" t="s">
        <v>2313</v>
      </c>
      <c r="H46" s="240" t="s">
        <v>2314</v>
      </c>
      <c r="I46" s="58" t="s">
        <v>2315</v>
      </c>
      <c r="J46" s="42" t="s">
        <v>29</v>
      </c>
      <c r="K46" s="49"/>
      <c r="L46" s="108"/>
      <c r="M46" s="81"/>
      <c r="N46" s="82"/>
      <c r="O46" s="51" t="s">
        <v>158</v>
      </c>
      <c r="P46" s="106"/>
      <c r="Q46" s="120"/>
      <c r="R46" s="85"/>
      <c r="S46" s="45" t="s">
        <v>138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2"/>
      <c r="B47" s="42" t="s">
        <v>137</v>
      </c>
      <c r="C47" s="66"/>
      <c r="D47" s="67" t="s">
        <v>138</v>
      </c>
      <c r="E47" s="45" t="s">
        <v>90</v>
      </c>
      <c r="F47" s="42" t="s">
        <v>199</v>
      </c>
      <c r="G47" s="224" t="s">
        <v>2316</v>
      </c>
      <c r="H47" s="240" t="s">
        <v>2314</v>
      </c>
      <c r="I47" s="58" t="s">
        <v>2315</v>
      </c>
      <c r="J47" s="42" t="s">
        <v>29</v>
      </c>
      <c r="K47" s="49"/>
      <c r="L47" s="121"/>
      <c r="M47" s="61"/>
      <c r="N47" s="62"/>
      <c r="O47" s="51" t="s">
        <v>158</v>
      </c>
      <c r="P47" s="122"/>
      <c r="Q47" s="123"/>
      <c r="R47" s="63"/>
      <c r="S47" s="45" t="s">
        <v>138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2"/>
      <c r="B48" s="42" t="s">
        <v>137</v>
      </c>
      <c r="C48" s="43"/>
      <c r="D48" s="67" t="s">
        <v>138</v>
      </c>
      <c r="E48" s="45" t="s">
        <v>165</v>
      </c>
      <c r="F48" s="42" t="s">
        <v>199</v>
      </c>
      <c r="G48" s="224" t="s">
        <v>2317</v>
      </c>
      <c r="H48" s="240" t="s">
        <v>2314</v>
      </c>
      <c r="I48" s="58" t="s">
        <v>2315</v>
      </c>
      <c r="J48" s="42" t="s">
        <v>29</v>
      </c>
      <c r="K48" s="49"/>
      <c r="L48" s="121"/>
      <c r="M48" s="35"/>
      <c r="N48" s="36"/>
      <c r="O48" s="51" t="s">
        <v>158</v>
      </c>
      <c r="P48" s="122"/>
      <c r="Q48" s="123"/>
      <c r="R48" s="54"/>
      <c r="S48" s="45" t="s">
        <v>138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2" t="s">
        <v>39</v>
      </c>
      <c r="B49" s="42" t="s">
        <v>40</v>
      </c>
      <c r="C49" s="43"/>
      <c r="D49" s="124"/>
      <c r="E49" s="45" t="s">
        <v>58</v>
      </c>
      <c r="F49" s="42" t="s">
        <v>49</v>
      </c>
      <c r="G49" s="224" t="s">
        <v>2318</v>
      </c>
      <c r="H49" s="226" t="s">
        <v>2319</v>
      </c>
      <c r="I49" s="241" t="s">
        <v>2320</v>
      </c>
      <c r="J49" s="42" t="s">
        <v>46</v>
      </c>
      <c r="K49" s="60">
        <v>294.0</v>
      </c>
      <c r="L49" s="121"/>
      <c r="M49" s="81"/>
      <c r="N49" s="82"/>
      <c r="O49" s="51"/>
      <c r="P49" s="122"/>
      <c r="Q49" s="123"/>
      <c r="R49" s="85"/>
      <c r="S49" s="256">
        <v>294.0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2" t="s">
        <v>39</v>
      </c>
      <c r="B50" s="42" t="s">
        <v>40</v>
      </c>
      <c r="C50" s="43"/>
      <c r="D50" s="125"/>
      <c r="E50" s="45" t="s">
        <v>29</v>
      </c>
      <c r="F50" s="42" t="s">
        <v>49</v>
      </c>
      <c r="G50" s="228" t="s">
        <v>2321</v>
      </c>
      <c r="H50" s="226" t="s">
        <v>2322</v>
      </c>
      <c r="I50" s="58" t="s">
        <v>2323</v>
      </c>
      <c r="J50" s="42" t="s">
        <v>46</v>
      </c>
      <c r="K50" s="60"/>
      <c r="L50" s="121">
        <v>350.0</v>
      </c>
      <c r="M50" s="81"/>
      <c r="N50" s="82"/>
      <c r="O50" s="51"/>
      <c r="P50" s="127"/>
      <c r="Q50" s="128"/>
      <c r="R50" s="85"/>
      <c r="S50" s="45">
        <v>50.0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2"/>
      <c r="B51" s="42" t="s">
        <v>40</v>
      </c>
      <c r="C51" s="43"/>
      <c r="D51" s="66"/>
      <c r="E51" s="45" t="s">
        <v>42</v>
      </c>
      <c r="F51" s="42" t="s">
        <v>213</v>
      </c>
      <c r="G51" s="224" t="s">
        <v>2324</v>
      </c>
      <c r="H51" s="226" t="s">
        <v>261</v>
      </c>
      <c r="I51" s="58" t="s">
        <v>262</v>
      </c>
      <c r="J51" s="42" t="s">
        <v>46</v>
      </c>
      <c r="K51" s="49"/>
      <c r="L51" s="121"/>
      <c r="M51" s="61"/>
      <c r="N51" s="62"/>
      <c r="O51" s="51">
        <v>250.0</v>
      </c>
      <c r="P51" s="122"/>
      <c r="Q51" s="123"/>
      <c r="R51" s="63"/>
      <c r="S51" s="45">
        <v>50.0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2" t="s">
        <v>39</v>
      </c>
      <c r="B52" s="42" t="s">
        <v>137</v>
      </c>
      <c r="C52" s="43"/>
      <c r="D52" s="94" t="s">
        <v>138</v>
      </c>
      <c r="E52" s="45" t="s">
        <v>165</v>
      </c>
      <c r="F52" s="42" t="s">
        <v>49</v>
      </c>
      <c r="G52" s="236" t="s">
        <v>2325</v>
      </c>
      <c r="H52" s="225"/>
      <c r="I52" s="58" t="s">
        <v>2326</v>
      </c>
      <c r="J52" s="42" t="s">
        <v>29</v>
      </c>
      <c r="K52" s="60" t="s">
        <v>279</v>
      </c>
      <c r="L52" s="121"/>
      <c r="M52" s="81"/>
      <c r="N52" s="82"/>
      <c r="O52" s="51"/>
      <c r="P52" s="122"/>
      <c r="Q52" s="123"/>
      <c r="R52" s="85"/>
      <c r="S52" s="45" t="s">
        <v>138</v>
      </c>
      <c r="T52" s="7"/>
      <c r="U52" s="7"/>
      <c r="V52" s="7"/>
      <c r="W52" s="7"/>
      <c r="X52" s="7"/>
      <c r="Y52" s="7"/>
      <c r="Z52" s="7"/>
      <c r="AA52" s="7"/>
      <c r="AB52" s="7"/>
    </row>
    <row r="53">
      <c r="A53" s="42" t="s">
        <v>39</v>
      </c>
      <c r="B53" s="42" t="s">
        <v>40</v>
      </c>
      <c r="C53" s="43"/>
      <c r="D53" s="43"/>
      <c r="E53" s="129" t="s">
        <v>192</v>
      </c>
      <c r="F53" s="42" t="s">
        <v>49</v>
      </c>
      <c r="G53" s="224" t="s">
        <v>2327</v>
      </c>
      <c r="H53" s="226"/>
      <c r="I53" s="58" t="s">
        <v>2328</v>
      </c>
      <c r="J53" s="42" t="s">
        <v>29</v>
      </c>
      <c r="K53" s="49"/>
      <c r="L53" s="121"/>
      <c r="M53" s="61"/>
      <c r="N53" s="62">
        <v>200.0</v>
      </c>
      <c r="O53" s="51"/>
      <c r="P53" s="122"/>
      <c r="Q53" s="123"/>
      <c r="R53" s="63"/>
      <c r="S53" s="55">
        <v>50.0</v>
      </c>
      <c r="T53" s="7"/>
      <c r="U53" s="7"/>
      <c r="V53" s="7"/>
      <c r="W53" s="7"/>
      <c r="X53" s="7"/>
      <c r="Y53" s="7"/>
      <c r="Z53" s="7"/>
      <c r="AA53" s="7"/>
      <c r="AB53" s="7"/>
    </row>
    <row r="54">
      <c r="A54" s="42"/>
      <c r="B54" s="42"/>
      <c r="C54" s="43"/>
      <c r="D54" s="43"/>
      <c r="E54" s="22"/>
      <c r="F54" s="42"/>
      <c r="G54" s="130"/>
      <c r="H54" s="242"/>
      <c r="I54" s="58"/>
      <c r="J54" s="105"/>
      <c r="K54" s="49"/>
      <c r="L54" s="121"/>
      <c r="M54" s="61"/>
      <c r="N54" s="62"/>
      <c r="O54" s="51"/>
      <c r="P54" s="122"/>
      <c r="Q54" s="123"/>
      <c r="R54" s="63"/>
      <c r="S54" s="45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2"/>
      <c r="B55" s="42"/>
      <c r="C55" s="43"/>
      <c r="D55" s="43"/>
      <c r="E55" s="22"/>
      <c r="F55" s="42"/>
      <c r="G55" s="58"/>
      <c r="H55" s="226"/>
      <c r="I55" s="58"/>
      <c r="J55" s="105"/>
      <c r="K55" s="131"/>
      <c r="L55" s="121"/>
      <c r="M55" s="113"/>
      <c r="N55" s="114"/>
      <c r="O55" s="51"/>
      <c r="P55" s="122"/>
      <c r="Q55" s="123"/>
      <c r="R55" s="115"/>
      <c r="S55" s="45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2"/>
      <c r="B56" s="42"/>
      <c r="C56" s="43"/>
      <c r="D56" s="43"/>
      <c r="E56" s="22"/>
      <c r="F56" s="42"/>
      <c r="G56" s="58"/>
      <c r="H56" s="226"/>
      <c r="I56" s="58"/>
      <c r="J56" s="105"/>
      <c r="K56" s="132"/>
      <c r="L56" s="121"/>
      <c r="M56" s="113"/>
      <c r="N56" s="114"/>
      <c r="O56" s="51"/>
      <c r="P56" s="122"/>
      <c r="Q56" s="123"/>
      <c r="R56" s="115"/>
      <c r="S56" s="45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2"/>
      <c r="B57" s="42"/>
      <c r="C57" s="43"/>
      <c r="D57" s="43"/>
      <c r="E57" s="22"/>
      <c r="F57" s="42"/>
      <c r="G57" s="58"/>
      <c r="H57" s="226"/>
      <c r="I57" s="58"/>
      <c r="J57" s="105"/>
      <c r="K57" s="131"/>
      <c r="L57" s="133"/>
      <c r="M57" s="61"/>
      <c r="N57" s="62"/>
      <c r="O57" s="51"/>
      <c r="P57" s="134"/>
      <c r="Q57" s="135"/>
      <c r="R57" s="63"/>
      <c r="S57" s="45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2"/>
      <c r="B58" s="42"/>
      <c r="C58" s="43"/>
      <c r="D58" s="94"/>
      <c r="E58" s="22"/>
      <c r="F58" s="42"/>
      <c r="G58" s="58"/>
      <c r="H58" s="226"/>
      <c r="I58" s="58"/>
      <c r="J58" s="105"/>
      <c r="K58" s="131"/>
      <c r="L58" s="121"/>
      <c r="M58" s="81"/>
      <c r="N58" s="82"/>
      <c r="O58" s="51"/>
      <c r="P58" s="122"/>
      <c r="Q58" s="123"/>
      <c r="R58" s="85"/>
      <c r="S58" s="45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2"/>
      <c r="B59" s="42"/>
      <c r="C59" s="66"/>
      <c r="D59" s="43"/>
      <c r="E59" s="22"/>
      <c r="F59" s="42"/>
      <c r="G59" s="58"/>
      <c r="H59" s="226"/>
      <c r="I59" s="58"/>
      <c r="J59" s="105"/>
      <c r="K59" s="131"/>
      <c r="L59" s="121"/>
      <c r="M59" s="81"/>
      <c r="N59" s="82"/>
      <c r="O59" s="51"/>
      <c r="P59" s="122"/>
      <c r="Q59" s="123"/>
      <c r="R59" s="85"/>
      <c r="S59" s="45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2"/>
      <c r="B60" s="42"/>
      <c r="C60" s="43"/>
      <c r="D60" s="43"/>
      <c r="E60" s="22"/>
      <c r="F60" s="42"/>
      <c r="G60" s="58"/>
      <c r="H60" s="226"/>
      <c r="I60" s="58"/>
      <c r="J60" s="105"/>
      <c r="K60" s="131"/>
      <c r="L60" s="121"/>
      <c r="M60" s="81"/>
      <c r="N60" s="82"/>
      <c r="O60" s="51"/>
      <c r="P60" s="122"/>
      <c r="Q60" s="123"/>
      <c r="R60" s="85"/>
      <c r="S60" s="45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2"/>
      <c r="B61" s="42"/>
      <c r="C61" s="43"/>
      <c r="D61" s="43"/>
      <c r="E61" s="22"/>
      <c r="F61" s="42"/>
      <c r="G61" s="58"/>
      <c r="H61" s="226"/>
      <c r="I61" s="58"/>
      <c r="J61" s="105"/>
      <c r="K61" s="131"/>
      <c r="L61" s="121"/>
      <c r="M61" s="81"/>
      <c r="N61" s="82"/>
      <c r="O61" s="51"/>
      <c r="P61" s="122"/>
      <c r="Q61" s="123"/>
      <c r="R61" s="85"/>
      <c r="S61" s="45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2"/>
      <c r="B62" s="42"/>
      <c r="C62" s="43"/>
      <c r="D62" s="43"/>
      <c r="E62" s="22"/>
      <c r="F62" s="42"/>
      <c r="G62" s="58"/>
      <c r="H62" s="226"/>
      <c r="I62" s="58"/>
      <c r="J62" s="105"/>
      <c r="K62" s="131"/>
      <c r="L62" s="126"/>
      <c r="M62" s="61"/>
      <c r="N62" s="62"/>
      <c r="O62" s="51"/>
      <c r="P62" s="127"/>
      <c r="Q62" s="128"/>
      <c r="R62" s="63"/>
      <c r="S62" s="45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2"/>
      <c r="B63" s="42"/>
      <c r="C63" s="43"/>
      <c r="D63" s="43"/>
      <c r="E63" s="22"/>
      <c r="F63" s="42"/>
      <c r="G63" s="58"/>
      <c r="H63" s="226"/>
      <c r="I63" s="58"/>
      <c r="J63" s="105"/>
      <c r="K63" s="131"/>
      <c r="L63" s="126"/>
      <c r="M63" s="81"/>
      <c r="N63" s="82"/>
      <c r="O63" s="51"/>
      <c r="P63" s="127"/>
      <c r="Q63" s="128"/>
      <c r="R63" s="85"/>
      <c r="S63" s="136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2"/>
      <c r="B64" s="42"/>
      <c r="C64" s="43"/>
      <c r="D64" s="43"/>
      <c r="E64" s="22"/>
      <c r="F64" s="42"/>
      <c r="G64" s="58"/>
      <c r="H64" s="226"/>
      <c r="I64" s="58"/>
      <c r="J64" s="105"/>
      <c r="K64" s="132"/>
      <c r="L64" s="121"/>
      <c r="M64" s="61"/>
      <c r="N64" s="62"/>
      <c r="O64" s="51"/>
      <c r="P64" s="122"/>
      <c r="Q64" s="123"/>
      <c r="R64" s="63"/>
      <c r="S64" s="45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2"/>
      <c r="B65" s="42"/>
      <c r="C65" s="43"/>
      <c r="D65" s="43"/>
      <c r="E65" s="22"/>
      <c r="F65" s="42"/>
      <c r="G65" s="58"/>
      <c r="H65" s="226"/>
      <c r="I65" s="58"/>
      <c r="J65" s="105"/>
      <c r="K65" s="132"/>
      <c r="L65" s="126"/>
      <c r="M65" s="81"/>
      <c r="N65" s="82"/>
      <c r="O65" s="51"/>
      <c r="P65" s="127"/>
      <c r="Q65" s="128"/>
      <c r="R65" s="85"/>
      <c r="S65" s="45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2"/>
      <c r="B66" s="42"/>
      <c r="C66" s="43"/>
      <c r="D66" s="43"/>
      <c r="E66" s="22"/>
      <c r="F66" s="42"/>
      <c r="G66" s="58"/>
      <c r="H66" s="226"/>
      <c r="I66" s="58"/>
      <c r="J66" s="105"/>
      <c r="K66" s="131"/>
      <c r="L66" s="126"/>
      <c r="M66" s="81"/>
      <c r="N66" s="82"/>
      <c r="O66" s="51"/>
      <c r="P66" s="127"/>
      <c r="Q66" s="128"/>
      <c r="R66" s="85"/>
      <c r="S66" s="45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2"/>
      <c r="B67" s="42"/>
      <c r="C67" s="43"/>
      <c r="D67" s="43"/>
      <c r="E67" s="137"/>
      <c r="F67" s="42"/>
      <c r="G67" s="58"/>
      <c r="H67" s="226"/>
      <c r="I67" s="58"/>
      <c r="J67" s="105"/>
      <c r="K67" s="138"/>
      <c r="L67" s="121"/>
      <c r="M67" s="61"/>
      <c r="N67" s="62"/>
      <c r="O67" s="51"/>
      <c r="P67" s="122"/>
      <c r="Q67" s="123"/>
      <c r="R67" s="63"/>
      <c r="S67" s="45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2"/>
      <c r="B68" s="42"/>
      <c r="C68" s="43"/>
      <c r="D68" s="43"/>
      <c r="E68" s="137"/>
      <c r="F68" s="42"/>
      <c r="G68" s="58"/>
      <c r="H68" s="226"/>
      <c r="I68" s="58"/>
      <c r="J68" s="105"/>
      <c r="K68" s="139"/>
      <c r="L68" s="126"/>
      <c r="M68" s="81"/>
      <c r="N68" s="82"/>
      <c r="O68" s="51"/>
      <c r="P68" s="127"/>
      <c r="Q68" s="128"/>
      <c r="R68" s="85"/>
      <c r="S68" s="45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2"/>
      <c r="B69" s="42"/>
      <c r="C69" s="43"/>
      <c r="D69" s="43"/>
      <c r="E69" s="137"/>
      <c r="F69" s="42"/>
      <c r="G69" s="58"/>
      <c r="H69" s="226"/>
      <c r="I69" s="58"/>
      <c r="J69" s="105"/>
      <c r="K69" s="131"/>
      <c r="L69" s="140"/>
      <c r="M69" s="81"/>
      <c r="N69" s="82"/>
      <c r="O69" s="51"/>
      <c r="P69" s="141"/>
      <c r="Q69" s="142"/>
      <c r="R69" s="85"/>
      <c r="S69" s="55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2"/>
      <c r="B70" s="42"/>
      <c r="C70" s="43"/>
      <c r="D70" s="43"/>
      <c r="E70" s="137"/>
      <c r="F70" s="42"/>
      <c r="G70" s="58"/>
      <c r="H70" s="226"/>
      <c r="I70" s="58"/>
      <c r="J70" s="105"/>
      <c r="K70" s="138"/>
      <c r="L70" s="126"/>
      <c r="M70" s="81"/>
      <c r="N70" s="82"/>
      <c r="O70" s="51"/>
      <c r="P70" s="127"/>
      <c r="Q70" s="128"/>
      <c r="R70" s="85"/>
      <c r="S70" s="45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2"/>
      <c r="B71" s="42"/>
      <c r="C71" s="143"/>
      <c r="D71" s="96"/>
      <c r="E71" s="137"/>
      <c r="F71" s="42"/>
      <c r="G71" s="58"/>
      <c r="H71" s="226"/>
      <c r="I71" s="58"/>
      <c r="J71" s="105"/>
      <c r="K71" s="144"/>
      <c r="L71" s="145"/>
      <c r="M71" s="81"/>
      <c r="N71" s="82"/>
      <c r="O71" s="51"/>
      <c r="P71" s="146"/>
      <c r="Q71" s="147"/>
      <c r="R71" s="85"/>
      <c r="S71" s="45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2"/>
      <c r="B72" s="42"/>
      <c r="C72" s="143"/>
      <c r="D72" s="43"/>
      <c r="E72" s="137"/>
      <c r="F72" s="42"/>
      <c r="G72" s="58"/>
      <c r="H72" s="226"/>
      <c r="I72" s="58"/>
      <c r="J72" s="105"/>
      <c r="K72" s="148"/>
      <c r="L72" s="145"/>
      <c r="M72" s="113"/>
      <c r="N72" s="114"/>
      <c r="O72" s="51"/>
      <c r="P72" s="146"/>
      <c r="Q72" s="147"/>
      <c r="R72" s="115"/>
      <c r="S72" s="136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2"/>
      <c r="B73" s="42"/>
      <c r="C73" s="143"/>
      <c r="D73" s="76"/>
      <c r="E73" s="137"/>
      <c r="F73" s="42"/>
      <c r="G73" s="58"/>
      <c r="H73" s="226"/>
      <c r="I73" s="226"/>
      <c r="J73" s="105"/>
      <c r="K73" s="144"/>
      <c r="L73" s="149"/>
      <c r="M73" s="81"/>
      <c r="N73" s="82"/>
      <c r="O73" s="51"/>
      <c r="P73" s="150"/>
      <c r="Q73" s="151"/>
      <c r="R73" s="85"/>
      <c r="S73" s="136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2"/>
      <c r="B74" s="42"/>
      <c r="C74" s="143"/>
      <c r="D74" s="43"/>
      <c r="E74" s="137"/>
      <c r="F74" s="42"/>
      <c r="G74" s="58"/>
      <c r="H74" s="226"/>
      <c r="I74" s="226"/>
      <c r="J74" s="105"/>
      <c r="K74" s="144"/>
      <c r="L74" s="145"/>
      <c r="M74" s="81"/>
      <c r="N74" s="82"/>
      <c r="O74" s="51"/>
      <c r="P74" s="146"/>
      <c r="Q74" s="147"/>
      <c r="R74" s="85"/>
      <c r="S74" s="136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2"/>
      <c r="B75" s="42"/>
      <c r="C75" s="143"/>
      <c r="D75" s="43"/>
      <c r="E75" s="137"/>
      <c r="F75" s="42"/>
      <c r="G75" s="58"/>
      <c r="H75" s="226"/>
      <c r="I75" s="226"/>
      <c r="J75" s="105"/>
      <c r="K75" s="148"/>
      <c r="L75" s="145"/>
      <c r="M75" s="81"/>
      <c r="N75" s="82"/>
      <c r="O75" s="51"/>
      <c r="P75" s="146"/>
      <c r="Q75" s="147"/>
      <c r="R75" s="85"/>
      <c r="S75" s="136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2"/>
      <c r="B76" s="42"/>
      <c r="C76" s="143"/>
      <c r="D76" s="43"/>
      <c r="E76" s="22"/>
      <c r="F76" s="42"/>
      <c r="G76" s="58"/>
      <c r="H76" s="226"/>
      <c r="I76" s="226"/>
      <c r="J76" s="105"/>
      <c r="K76" s="148"/>
      <c r="L76" s="145"/>
      <c r="M76" s="81"/>
      <c r="N76" s="82"/>
      <c r="O76" s="51"/>
      <c r="P76" s="146"/>
      <c r="Q76" s="147"/>
      <c r="R76" s="85"/>
      <c r="S76" s="152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2"/>
      <c r="B77" s="42"/>
      <c r="C77" s="143"/>
      <c r="D77" s="43"/>
      <c r="E77" s="22"/>
      <c r="F77" s="42"/>
      <c r="G77" s="58"/>
      <c r="H77" s="226"/>
      <c r="I77" s="226"/>
      <c r="J77" s="105"/>
      <c r="K77" s="148"/>
      <c r="L77" s="145"/>
      <c r="M77" s="81"/>
      <c r="N77" s="82"/>
      <c r="O77" s="51"/>
      <c r="P77" s="146"/>
      <c r="Q77" s="147"/>
      <c r="R77" s="85"/>
      <c r="S77" s="136"/>
      <c r="T77" s="7"/>
      <c r="U77" s="7"/>
      <c r="V77" s="7"/>
      <c r="W77" s="7"/>
      <c r="X77" s="7"/>
      <c r="Y77" s="7"/>
      <c r="Z77" s="7"/>
      <c r="AA77" s="7"/>
      <c r="AB77" s="7"/>
    </row>
    <row r="78">
      <c r="A78" s="105"/>
      <c r="B78" s="42"/>
      <c r="C78" s="143"/>
      <c r="D78" s="43"/>
      <c r="E78" s="22"/>
      <c r="F78" s="42"/>
      <c r="G78" s="153"/>
      <c r="H78" s="243"/>
      <c r="I78" s="243"/>
      <c r="J78" s="105"/>
      <c r="K78" s="144"/>
      <c r="L78" s="145"/>
      <c r="M78" s="81"/>
      <c r="N78" s="82"/>
      <c r="O78" s="51"/>
      <c r="P78" s="146"/>
      <c r="Q78" s="147"/>
      <c r="R78" s="85"/>
      <c r="S78" s="154"/>
      <c r="T78" s="7"/>
      <c r="U78" s="7"/>
      <c r="V78" s="7"/>
      <c r="W78" s="7"/>
      <c r="X78" s="7"/>
      <c r="Y78" s="7"/>
      <c r="Z78" s="7"/>
      <c r="AA78" s="7"/>
      <c r="AB78" s="7"/>
    </row>
    <row r="79">
      <c r="A79" s="105"/>
      <c r="B79" s="42"/>
      <c r="C79" s="143"/>
      <c r="D79" s="43"/>
      <c r="E79" s="22"/>
      <c r="F79" s="42"/>
      <c r="G79" s="153"/>
      <c r="H79" s="243"/>
      <c r="I79" s="243"/>
      <c r="J79" s="105"/>
      <c r="K79" s="144"/>
      <c r="L79" s="145"/>
      <c r="M79" s="81"/>
      <c r="N79" s="82"/>
      <c r="O79" s="51"/>
      <c r="P79" s="146"/>
      <c r="Q79" s="147"/>
      <c r="R79" s="85"/>
      <c r="S79" s="155"/>
      <c r="T79" s="7"/>
      <c r="U79" s="7"/>
      <c r="V79" s="7"/>
      <c r="W79" s="7"/>
      <c r="X79" s="7"/>
      <c r="Y79" s="7"/>
      <c r="Z79" s="7"/>
      <c r="AA79" s="7"/>
      <c r="AB79" s="7"/>
    </row>
    <row r="80">
      <c r="A80" s="105"/>
      <c r="B80" s="42"/>
      <c r="C80" s="143"/>
      <c r="D80" s="43"/>
      <c r="E80" s="22"/>
      <c r="F80" s="42"/>
      <c r="G80" s="153"/>
      <c r="H80" s="243"/>
      <c r="I80" s="243"/>
      <c r="J80" s="105"/>
      <c r="K80" s="144"/>
      <c r="L80" s="145"/>
      <c r="M80" s="81"/>
      <c r="N80" s="82"/>
      <c r="O80" s="51"/>
      <c r="P80" s="146"/>
      <c r="Q80" s="147"/>
      <c r="R80" s="85"/>
      <c r="S80" s="155"/>
      <c r="T80" s="7"/>
      <c r="U80" s="7"/>
      <c r="V80" s="7"/>
      <c r="W80" s="7"/>
      <c r="X80" s="7"/>
      <c r="Y80" s="7"/>
      <c r="Z80" s="7"/>
      <c r="AA80" s="7"/>
      <c r="AB80" s="7"/>
    </row>
    <row r="81">
      <c r="A81" s="105"/>
      <c r="B81" s="42"/>
      <c r="C81" s="143"/>
      <c r="D81" s="43"/>
      <c r="E81" s="22"/>
      <c r="F81" s="42"/>
      <c r="G81" s="153"/>
      <c r="H81" s="243"/>
      <c r="I81" s="243"/>
      <c r="J81" s="105"/>
      <c r="K81" s="156"/>
      <c r="L81" s="157"/>
      <c r="M81" s="158"/>
      <c r="N81" s="159"/>
      <c r="O81" s="51"/>
      <c r="P81" s="160"/>
      <c r="Q81" s="161"/>
      <c r="R81" s="162"/>
      <c r="S81" s="155"/>
      <c r="T81" s="7"/>
      <c r="U81" s="7"/>
      <c r="V81" s="7"/>
      <c r="W81" s="7"/>
      <c r="X81" s="7"/>
      <c r="Y81" s="7"/>
      <c r="Z81" s="7"/>
      <c r="AA81" s="7"/>
      <c r="AB81" s="7"/>
    </row>
    <row r="82">
      <c r="A82" s="105"/>
      <c r="B82" s="42"/>
      <c r="C82" s="143"/>
      <c r="D82" s="43"/>
      <c r="E82" s="22"/>
      <c r="F82" s="42"/>
      <c r="G82" s="153"/>
      <c r="H82" s="243"/>
      <c r="I82" s="243"/>
      <c r="J82" s="105"/>
      <c r="K82" s="156"/>
      <c r="L82" s="157"/>
      <c r="M82" s="158"/>
      <c r="N82" s="159"/>
      <c r="O82" s="51"/>
      <c r="P82" s="160"/>
      <c r="Q82" s="161"/>
      <c r="R82" s="162"/>
      <c r="S82" s="155"/>
      <c r="T82" s="7"/>
      <c r="U82" s="7"/>
      <c r="V82" s="7"/>
      <c r="W82" s="7"/>
      <c r="X82" s="7"/>
      <c r="Y82" s="7"/>
      <c r="Z82" s="7"/>
      <c r="AA82" s="7"/>
      <c r="AB82" s="7"/>
    </row>
    <row r="83">
      <c r="A83" s="105"/>
      <c r="B83" s="42"/>
      <c r="C83" s="143"/>
      <c r="D83" s="43"/>
      <c r="E83" s="22"/>
      <c r="F83" s="42"/>
      <c r="G83" s="153"/>
      <c r="H83" s="243"/>
      <c r="I83" s="243"/>
      <c r="J83" s="105"/>
      <c r="K83" s="156"/>
      <c r="L83" s="157"/>
      <c r="M83" s="158"/>
      <c r="N83" s="159"/>
      <c r="O83" s="51"/>
      <c r="P83" s="160"/>
      <c r="Q83" s="161"/>
      <c r="R83" s="162"/>
      <c r="S83" s="155"/>
      <c r="T83" s="7"/>
      <c r="U83" s="7"/>
      <c r="V83" s="7"/>
      <c r="W83" s="7"/>
      <c r="X83" s="7"/>
      <c r="Y83" s="7"/>
      <c r="Z83" s="7"/>
      <c r="AA83" s="7"/>
      <c r="AB83" s="7"/>
    </row>
    <row r="84">
      <c r="A84" s="105"/>
      <c r="B84" s="42"/>
      <c r="C84" s="143"/>
      <c r="D84" s="43"/>
      <c r="E84" s="22"/>
      <c r="F84" s="42"/>
      <c r="G84" s="153"/>
      <c r="H84" s="243"/>
      <c r="I84" s="243"/>
      <c r="J84" s="105"/>
      <c r="K84" s="163"/>
      <c r="L84" s="164"/>
      <c r="M84" s="165"/>
      <c r="N84" s="166"/>
      <c r="O84" s="51"/>
      <c r="P84" s="167"/>
      <c r="Q84" s="168"/>
      <c r="R84" s="169"/>
      <c r="S84" s="155"/>
      <c r="T84" s="7"/>
      <c r="U84" s="7"/>
      <c r="V84" s="7"/>
      <c r="W84" s="7"/>
      <c r="X84" s="7"/>
      <c r="Y84" s="7"/>
      <c r="Z84" s="7"/>
      <c r="AA84" s="7"/>
      <c r="AB84" s="7"/>
    </row>
    <row r="85">
      <c r="A85" s="105"/>
      <c r="B85" s="42"/>
      <c r="C85" s="143"/>
      <c r="D85" s="43"/>
      <c r="E85" s="137"/>
      <c r="F85" s="42"/>
      <c r="G85" s="153"/>
      <c r="H85" s="243"/>
      <c r="I85" s="243"/>
      <c r="J85" s="105"/>
      <c r="K85" s="156"/>
      <c r="L85" s="157"/>
      <c r="M85" s="170"/>
      <c r="N85" s="171"/>
      <c r="O85" s="51"/>
      <c r="P85" s="160"/>
      <c r="Q85" s="161"/>
      <c r="R85" s="172"/>
      <c r="S85" s="155"/>
      <c r="T85" s="7"/>
      <c r="U85" s="7"/>
      <c r="V85" s="7"/>
      <c r="W85" s="7"/>
      <c r="X85" s="7"/>
      <c r="Y85" s="7"/>
      <c r="Z85" s="7"/>
      <c r="AA85" s="7"/>
      <c r="AB85" s="7"/>
    </row>
    <row r="86">
      <c r="A86" s="105"/>
      <c r="B86" s="42"/>
      <c r="C86" s="143"/>
      <c r="D86" s="43"/>
      <c r="E86" s="137"/>
      <c r="F86" s="42"/>
      <c r="G86" s="153"/>
      <c r="H86" s="243"/>
      <c r="I86" s="243"/>
      <c r="J86" s="105"/>
      <c r="K86" s="156"/>
      <c r="L86" s="157"/>
      <c r="M86" s="170"/>
      <c r="N86" s="171"/>
      <c r="O86" s="51"/>
      <c r="P86" s="160"/>
      <c r="Q86" s="161"/>
      <c r="R86" s="172"/>
      <c r="S86" s="155"/>
      <c r="T86" s="7"/>
      <c r="U86" s="7"/>
      <c r="V86" s="7"/>
      <c r="W86" s="7"/>
      <c r="X86" s="7"/>
      <c r="Y86" s="7"/>
      <c r="Z86" s="7"/>
      <c r="AA86" s="7"/>
      <c r="AB86" s="7"/>
    </row>
    <row r="87">
      <c r="A87" s="105"/>
      <c r="B87" s="42"/>
      <c r="C87" s="143"/>
      <c r="D87" s="43"/>
      <c r="E87" s="137"/>
      <c r="F87" s="42"/>
      <c r="G87" s="153"/>
      <c r="H87" s="243"/>
      <c r="I87" s="243"/>
      <c r="J87" s="105"/>
      <c r="K87" s="156"/>
      <c r="L87" s="157"/>
      <c r="M87" s="170"/>
      <c r="N87" s="171"/>
      <c r="O87" s="51"/>
      <c r="P87" s="160"/>
      <c r="Q87" s="161"/>
      <c r="R87" s="172"/>
      <c r="S87" s="155"/>
      <c r="T87" s="7"/>
      <c r="U87" s="7"/>
      <c r="V87" s="7"/>
      <c r="W87" s="7"/>
      <c r="X87" s="7"/>
      <c r="Y87" s="7"/>
      <c r="Z87" s="7"/>
      <c r="AA87" s="7"/>
      <c r="AB87" s="7"/>
    </row>
    <row r="88">
      <c r="A88" s="105"/>
      <c r="B88" s="42"/>
      <c r="C88" s="143"/>
      <c r="D88" s="43"/>
      <c r="E88" s="137"/>
      <c r="F88" s="42"/>
      <c r="G88" s="153"/>
      <c r="H88" s="243"/>
      <c r="I88" s="243"/>
      <c r="J88" s="105"/>
      <c r="K88" s="156"/>
      <c r="L88" s="157"/>
      <c r="M88" s="170"/>
      <c r="N88" s="171"/>
      <c r="O88" s="51"/>
      <c r="P88" s="160"/>
      <c r="Q88" s="161"/>
      <c r="R88" s="172"/>
      <c r="S88" s="155"/>
      <c r="T88" s="7"/>
      <c r="U88" s="7"/>
      <c r="V88" s="7"/>
      <c r="W88" s="7"/>
      <c r="X88" s="7"/>
      <c r="Y88" s="7"/>
      <c r="Z88" s="7"/>
      <c r="AA88" s="7"/>
      <c r="AB88" s="7"/>
    </row>
    <row r="89">
      <c r="A89" s="105"/>
      <c r="B89" s="42"/>
      <c r="C89" s="143"/>
      <c r="D89" s="43"/>
      <c r="E89" s="137"/>
      <c r="F89" s="42"/>
      <c r="G89" s="153"/>
      <c r="H89" s="243"/>
      <c r="I89" s="243"/>
      <c r="J89" s="105"/>
      <c r="K89" s="156"/>
      <c r="L89" s="157"/>
      <c r="M89" s="170"/>
      <c r="N89" s="171"/>
      <c r="O89" s="51"/>
      <c r="P89" s="160"/>
      <c r="Q89" s="161"/>
      <c r="R89" s="172"/>
      <c r="S89" s="155"/>
      <c r="T89" s="7"/>
      <c r="U89" s="7"/>
      <c r="V89" s="7"/>
      <c r="W89" s="7"/>
      <c r="X89" s="7"/>
      <c r="Y89" s="7"/>
      <c r="Z89" s="7"/>
      <c r="AA89" s="7"/>
      <c r="AB89" s="7"/>
    </row>
    <row r="90">
      <c r="A90" s="105"/>
      <c r="B90" s="42"/>
      <c r="C90" s="143"/>
      <c r="D90" s="43"/>
      <c r="E90" s="137"/>
      <c r="F90" s="42"/>
      <c r="G90" s="153"/>
      <c r="H90" s="243"/>
      <c r="I90" s="243"/>
      <c r="J90" s="105"/>
      <c r="K90" s="156"/>
      <c r="L90" s="157"/>
      <c r="M90" s="170"/>
      <c r="N90" s="171"/>
      <c r="O90" s="51"/>
      <c r="P90" s="160"/>
      <c r="Q90" s="161"/>
      <c r="R90" s="172"/>
      <c r="S90" s="155"/>
      <c r="T90" s="7"/>
      <c r="U90" s="7"/>
      <c r="V90" s="7"/>
      <c r="W90" s="7"/>
      <c r="X90" s="7"/>
      <c r="Y90" s="7"/>
      <c r="Z90" s="7"/>
      <c r="AA90" s="7"/>
      <c r="AB90" s="7"/>
    </row>
    <row r="91">
      <c r="A91" s="105"/>
      <c r="B91" s="42"/>
      <c r="C91" s="143"/>
      <c r="D91" s="43"/>
      <c r="E91" s="137"/>
      <c r="F91" s="42"/>
      <c r="G91" s="153"/>
      <c r="H91" s="243"/>
      <c r="I91" s="243"/>
      <c r="J91" s="105"/>
      <c r="K91" s="156"/>
      <c r="L91" s="157"/>
      <c r="M91" s="170"/>
      <c r="N91" s="171"/>
      <c r="O91" s="51"/>
      <c r="P91" s="160"/>
      <c r="Q91" s="161"/>
      <c r="R91" s="172"/>
      <c r="S91" s="155"/>
      <c r="T91" s="7"/>
      <c r="U91" s="7"/>
      <c r="V91" s="7"/>
      <c r="W91" s="7"/>
      <c r="X91" s="7"/>
      <c r="Y91" s="7"/>
      <c r="Z91" s="7"/>
      <c r="AA91" s="7"/>
      <c r="AB91" s="7"/>
    </row>
    <row r="92">
      <c r="A92" s="105"/>
      <c r="B92" s="42"/>
      <c r="C92" s="143"/>
      <c r="D92" s="43"/>
      <c r="E92" s="137"/>
      <c r="F92" s="42"/>
      <c r="G92" s="153"/>
      <c r="H92" s="243"/>
      <c r="I92" s="243"/>
      <c r="J92" s="105"/>
      <c r="K92" s="156"/>
      <c r="L92" s="157"/>
      <c r="M92" s="170"/>
      <c r="N92" s="173"/>
      <c r="O92" s="51"/>
      <c r="P92" s="160"/>
      <c r="Q92" s="161"/>
      <c r="R92" s="172"/>
      <c r="S92" s="155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74"/>
      <c r="E93" s="175"/>
      <c r="F93" s="4"/>
      <c r="G93" s="176"/>
      <c r="H93" s="244"/>
      <c r="I93" s="245"/>
      <c r="J93" s="4"/>
      <c r="K93" s="179"/>
      <c r="L93" s="179"/>
      <c r="M93" s="179"/>
      <c r="N93" s="179"/>
      <c r="O93" s="180"/>
      <c r="P93" s="180"/>
      <c r="Q93" s="180"/>
      <c r="R93" s="181"/>
      <c r="S93" s="182">
        <f>SUM(S7:S92)</f>
        <v>8569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83"/>
      <c r="E94" s="184"/>
      <c r="F94" s="2"/>
      <c r="G94" s="185"/>
      <c r="H94" s="246"/>
      <c r="I94" s="247"/>
      <c r="J94" s="2"/>
      <c r="K94" s="33" t="s">
        <v>6</v>
      </c>
      <c r="L94" s="188"/>
      <c r="M94" s="188"/>
      <c r="N94" s="188"/>
      <c r="O94" s="189"/>
      <c r="P94" s="189"/>
      <c r="Q94" s="189"/>
      <c r="R94" s="190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191"/>
      <c r="D95" s="16"/>
      <c r="E95" s="192"/>
      <c r="F95" s="193"/>
      <c r="G95" s="176"/>
      <c r="H95" s="5"/>
      <c r="I95" s="5"/>
      <c r="J95" s="2"/>
      <c r="K95" s="96">
        <f>SUM(K7:K92)</f>
        <v>1758</v>
      </c>
      <c r="L95" s="194" t="s">
        <v>22</v>
      </c>
      <c r="O95" s="195" t="s">
        <v>23</v>
      </c>
      <c r="Q95" s="196"/>
      <c r="R95" s="197" t="s">
        <v>24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176"/>
      <c r="H96" s="5"/>
      <c r="I96" s="5"/>
      <c r="J96" s="2"/>
      <c r="K96" s="96">
        <f>SUM(K95*1%)</f>
        <v>17.58</v>
      </c>
      <c r="L96" s="34" t="s">
        <v>7</v>
      </c>
      <c r="M96" s="198"/>
      <c r="N96" s="198"/>
      <c r="O96" s="199"/>
      <c r="P96" s="200"/>
      <c r="Q96" s="196"/>
      <c r="R96" s="201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2"/>
      <c r="L97" s="203">
        <f>SUM(L6:L91)</f>
        <v>5380</v>
      </c>
      <c r="M97" s="35" t="s">
        <v>8</v>
      </c>
      <c r="N97" s="198"/>
      <c r="O97" s="199"/>
      <c r="P97" s="199"/>
      <c r="Q97" s="199"/>
      <c r="R97" s="201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04" t="s">
        <v>25</v>
      </c>
      <c r="H98" s="205">
        <f>SUM(K95,L97,M98,N99)</f>
        <v>9088</v>
      </c>
      <c r="I98" s="5"/>
      <c r="J98" s="2"/>
      <c r="K98" s="7"/>
      <c r="L98" s="76">
        <f>SUM(L97*3%)</f>
        <v>161.4</v>
      </c>
      <c r="M98" s="16">
        <f>SUM(M6:M91)</f>
        <v>700</v>
      </c>
      <c r="N98" s="36" t="s">
        <v>9</v>
      </c>
      <c r="O98" s="199"/>
      <c r="P98" s="199"/>
      <c r="Q98" s="199"/>
      <c r="R98" s="181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06"/>
      <c r="G99" s="207" t="s">
        <v>26</v>
      </c>
      <c r="H99" s="205">
        <f>SUM(O100,P103,Q104)</f>
        <v>5223</v>
      </c>
      <c r="I99" s="5"/>
      <c r="J99" s="2"/>
      <c r="K99" s="7"/>
      <c r="L99" s="17"/>
      <c r="M99" s="76">
        <f>SUM(M98*1%)</f>
        <v>7</v>
      </c>
      <c r="N99" s="16">
        <f>SUM(N6:N92)</f>
        <v>1250</v>
      </c>
      <c r="O99" s="37" t="s">
        <v>10</v>
      </c>
      <c r="P99" s="199"/>
      <c r="Q99" s="199"/>
      <c r="R99" s="208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06"/>
      <c r="G100" s="209" t="s">
        <v>27</v>
      </c>
      <c r="H100" s="205">
        <f>SUM(R105)</f>
        <v>5550</v>
      </c>
      <c r="I100" s="5"/>
      <c r="J100" s="2"/>
      <c r="K100" s="7"/>
      <c r="L100" s="2"/>
      <c r="M100" s="2"/>
      <c r="N100" s="76">
        <f>SUM(N99*1%)</f>
        <v>12.5</v>
      </c>
      <c r="O100" s="16">
        <f>SUM(O6:O93)</f>
        <v>3053</v>
      </c>
      <c r="P100" s="199"/>
      <c r="Q100" s="199"/>
      <c r="R100" s="208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4"/>
      <c r="H101" s="5"/>
      <c r="I101" s="5"/>
      <c r="J101" s="2"/>
      <c r="K101" s="7"/>
      <c r="L101" s="2"/>
      <c r="M101" s="2"/>
      <c r="N101" s="2"/>
      <c r="O101" s="76">
        <f>SUM(O100*2%)</f>
        <v>61.06</v>
      </c>
      <c r="P101" s="199"/>
      <c r="Q101" s="199"/>
      <c r="R101" s="208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210" t="s">
        <v>28</v>
      </c>
      <c r="H102" s="248">
        <f>SUM(R7,Q8,P11,O13,O14,N18,M22,K26,K27,L29,P30,O31,Q34,L35,K37,O40,L42,P44,L45,K49,L50,O51,K28)</f>
        <v>14736</v>
      </c>
      <c r="I102" s="249">
        <f>SUM(R7,N18,L42,L50)</f>
        <v>6600</v>
      </c>
      <c r="J102" s="2"/>
      <c r="K102" s="7"/>
      <c r="L102" s="2"/>
      <c r="M102" s="2"/>
      <c r="N102" s="2"/>
      <c r="O102" s="2"/>
      <c r="P102" s="38" t="s">
        <v>11</v>
      </c>
      <c r="Q102" s="199"/>
      <c r="R102" s="208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12" t="s">
        <v>29</v>
      </c>
      <c r="H103" s="248">
        <f>SUM(K9,O12,L15,N16,L17,O19,O33,N41,N53)</f>
        <v>3192</v>
      </c>
      <c r="I103" s="263">
        <v>0.0</v>
      </c>
      <c r="J103" s="2"/>
      <c r="K103" s="7"/>
      <c r="L103" s="2"/>
      <c r="M103" s="2"/>
      <c r="N103" s="2"/>
      <c r="O103" s="2"/>
      <c r="P103" s="16">
        <f>SUM(P6:P91)</f>
        <v>1470</v>
      </c>
      <c r="Q103" s="39" t="s">
        <v>12</v>
      </c>
      <c r="R103" s="208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14" t="s">
        <v>30</v>
      </c>
      <c r="H104" s="248">
        <f>SUM(M25,P36)</f>
        <v>644</v>
      </c>
      <c r="I104" s="363">
        <v>0.0</v>
      </c>
      <c r="J104" s="2"/>
      <c r="K104" s="7"/>
      <c r="L104" s="2"/>
      <c r="M104" s="2"/>
      <c r="N104" s="2"/>
      <c r="O104" s="2"/>
      <c r="P104" s="76">
        <f>SUM(P103*1%)</f>
        <v>14.7</v>
      </c>
      <c r="Q104" s="16">
        <f>SUM(Q6:Q91)</f>
        <v>700</v>
      </c>
      <c r="R104" s="215" t="s">
        <v>13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364" t="s">
        <v>69</v>
      </c>
      <c r="H105" s="339">
        <f>SUM(O20,O32,P43)</f>
        <v>1219</v>
      </c>
      <c r="I105" s="263">
        <v>0.0</v>
      </c>
      <c r="J105" s="2"/>
      <c r="K105" s="7"/>
      <c r="L105" s="2"/>
      <c r="M105" s="2"/>
      <c r="N105" s="2"/>
      <c r="O105" s="2"/>
      <c r="P105" s="2"/>
      <c r="Q105" s="76">
        <f>SUM(Q104*1%)</f>
        <v>7</v>
      </c>
      <c r="R105" s="96">
        <f>SUM(R7:R93)</f>
        <v>5550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340" t="s">
        <v>747</v>
      </c>
      <c r="H106" s="205">
        <f>SUM(K10)</f>
        <v>70</v>
      </c>
      <c r="I106" s="249">
        <f>SUM(K10)</f>
        <v>70</v>
      </c>
      <c r="J106" s="2"/>
      <c r="K106" s="7"/>
      <c r="L106" s="2"/>
      <c r="M106" s="2"/>
      <c r="N106" s="2"/>
      <c r="O106" s="2"/>
      <c r="P106" s="2"/>
      <c r="Q106" s="2"/>
      <c r="R106" s="96">
        <f>SUM(R105*3%)</f>
        <v>166.5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317"/>
      <c r="H107" s="7"/>
      <c r="I107" s="5"/>
      <c r="J107" s="2"/>
      <c r="K107" s="7"/>
      <c r="L107" s="2"/>
      <c r="M107" s="2"/>
      <c r="N107" s="2"/>
      <c r="O107" s="2"/>
      <c r="P107" s="2"/>
      <c r="Q107" s="2"/>
      <c r="R107" s="16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318"/>
      <c r="H108" s="7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365" t="s">
        <v>31</v>
      </c>
      <c r="H109" s="357">
        <f>SUM(R7,N18,L42,L50)</f>
        <v>6600</v>
      </c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216" t="s">
        <v>32</v>
      </c>
      <c r="H110" s="249">
        <f>SUM(S7,S18,S42,S50)</f>
        <v>2900</v>
      </c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218" t="s">
        <v>33</v>
      </c>
      <c r="H111" s="263">
        <v>0.0</v>
      </c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19"/>
      <c r="D226" s="219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19"/>
      <c r="D227" s="219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19"/>
      <c r="D228" s="219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19"/>
      <c r="D229" s="219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19"/>
      <c r="D230" s="219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19"/>
      <c r="D231" s="219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19"/>
      <c r="D232" s="219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19"/>
      <c r="D233" s="219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19"/>
      <c r="D234" s="219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19"/>
      <c r="D235" s="219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19"/>
      <c r="D236" s="219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19"/>
      <c r="D237" s="219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19"/>
      <c r="D238" s="219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19"/>
      <c r="D239" s="219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19"/>
      <c r="D240" s="219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19"/>
      <c r="D241" s="219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19"/>
      <c r="D242" s="219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19"/>
      <c r="D243" s="219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19"/>
      <c r="D244" s="219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19"/>
      <c r="D245" s="219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19"/>
      <c r="D246" s="219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19"/>
      <c r="D247" s="219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19"/>
      <c r="D248" s="219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19"/>
      <c r="D249" s="219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19"/>
      <c r="D250" s="219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19"/>
      <c r="D251" s="219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19"/>
      <c r="D252" s="219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19"/>
      <c r="D253" s="219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19"/>
      <c r="D254" s="219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19"/>
      <c r="D255" s="219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19"/>
      <c r="D256" s="219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19"/>
      <c r="D257" s="219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19"/>
      <c r="D258" s="219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19"/>
      <c r="D259" s="219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19"/>
      <c r="D260" s="219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19"/>
      <c r="D261" s="219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19"/>
      <c r="D262" s="219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19"/>
      <c r="D263" s="219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19"/>
      <c r="D264" s="219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19"/>
      <c r="D265" s="219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19"/>
      <c r="D266" s="219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19"/>
      <c r="D267" s="219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19"/>
      <c r="D268" s="219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19"/>
      <c r="D269" s="219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19"/>
      <c r="D270" s="219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19"/>
      <c r="D271" s="219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19"/>
      <c r="D272" s="219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19"/>
      <c r="D273" s="219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19"/>
      <c r="D274" s="219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19"/>
      <c r="D275" s="219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19"/>
      <c r="D276" s="219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19"/>
      <c r="D277" s="219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19"/>
      <c r="D278" s="219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19"/>
      <c r="D279" s="219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19"/>
      <c r="D280" s="219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19"/>
      <c r="D281" s="219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19"/>
      <c r="D282" s="219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19"/>
      <c r="D283" s="219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19"/>
      <c r="D284" s="219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19"/>
      <c r="D285" s="219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19"/>
      <c r="D286" s="219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19"/>
      <c r="D287" s="219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19"/>
      <c r="D288" s="219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19"/>
      <c r="D289" s="219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19"/>
      <c r="D290" s="219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19"/>
      <c r="D291" s="219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19"/>
      <c r="D292" s="219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19"/>
      <c r="D293" s="219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19"/>
      <c r="D294" s="219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19"/>
      <c r="D295" s="219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19"/>
      <c r="D296" s="219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19"/>
      <c r="D297" s="219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19"/>
      <c r="D298" s="219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19"/>
      <c r="D299" s="219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19"/>
      <c r="D300" s="219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19"/>
      <c r="D301" s="219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19"/>
      <c r="D302" s="219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19"/>
      <c r="D303" s="219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19"/>
      <c r="D304" s="219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19"/>
      <c r="D305" s="219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19"/>
      <c r="D306" s="219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19"/>
      <c r="D307" s="219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19"/>
      <c r="D308" s="219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19"/>
      <c r="D309" s="219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19"/>
      <c r="D310" s="219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19"/>
      <c r="D311" s="219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19"/>
      <c r="D312" s="219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19"/>
      <c r="D313" s="219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19"/>
      <c r="D314" s="219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19"/>
      <c r="D315" s="219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19"/>
      <c r="D316" s="219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19"/>
      <c r="D317" s="219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19"/>
      <c r="D318" s="219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19"/>
      <c r="D319" s="219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19"/>
      <c r="D320" s="219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19"/>
      <c r="D321" s="219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19"/>
      <c r="D322" s="219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19"/>
      <c r="D323" s="219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19"/>
      <c r="D324" s="219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19"/>
      <c r="D325" s="219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19"/>
      <c r="D326" s="219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19"/>
      <c r="D327" s="219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19"/>
      <c r="D328" s="219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19"/>
      <c r="D329" s="219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19"/>
      <c r="D330" s="219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19"/>
      <c r="D331" s="219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19"/>
      <c r="D332" s="219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19"/>
      <c r="D333" s="219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19"/>
      <c r="D334" s="219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19"/>
      <c r="D335" s="219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19"/>
      <c r="D336" s="219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19"/>
      <c r="D337" s="219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19"/>
      <c r="D338" s="219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19"/>
      <c r="D339" s="219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19"/>
      <c r="D340" s="219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19"/>
      <c r="D341" s="219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19"/>
      <c r="D342" s="219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19"/>
      <c r="D343" s="219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19"/>
      <c r="D344" s="219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19"/>
      <c r="D345" s="219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19"/>
      <c r="D346" s="219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19"/>
      <c r="D347" s="219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19"/>
      <c r="D348" s="219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19"/>
      <c r="D349" s="219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19"/>
      <c r="D350" s="219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19"/>
      <c r="D351" s="219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19"/>
      <c r="D352" s="219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19"/>
      <c r="D353" s="219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19"/>
      <c r="D354" s="219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19"/>
      <c r="D355" s="219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19"/>
      <c r="D356" s="219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19"/>
      <c r="D357" s="219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19"/>
      <c r="D358" s="219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19"/>
      <c r="D359" s="219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19"/>
      <c r="D360" s="219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19"/>
      <c r="D361" s="219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19"/>
      <c r="D362" s="219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19"/>
      <c r="D363" s="219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19"/>
      <c r="D364" s="219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19"/>
      <c r="D365" s="219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19"/>
      <c r="D366" s="219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19"/>
      <c r="D367" s="219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19"/>
      <c r="D368" s="219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19"/>
      <c r="D369" s="219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19"/>
      <c r="D370" s="219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19"/>
      <c r="D371" s="219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19"/>
      <c r="D372" s="219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19"/>
      <c r="D373" s="219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19"/>
      <c r="D374" s="219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19"/>
      <c r="D375" s="219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19"/>
      <c r="D376" s="219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19"/>
      <c r="D377" s="219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19"/>
      <c r="D378" s="219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19"/>
      <c r="D379" s="219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19"/>
      <c r="D380" s="219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19"/>
      <c r="D381" s="219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19"/>
      <c r="D382" s="219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19"/>
      <c r="D383" s="219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19"/>
      <c r="D384" s="219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19"/>
      <c r="D385" s="219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19"/>
      <c r="D386" s="219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19"/>
      <c r="D387" s="219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19"/>
      <c r="D388" s="219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19"/>
      <c r="D389" s="219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19"/>
      <c r="D390" s="219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19"/>
      <c r="D391" s="219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19"/>
      <c r="D392" s="219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19"/>
      <c r="D393" s="219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19"/>
      <c r="D394" s="219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19"/>
      <c r="D395" s="219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19"/>
      <c r="D396" s="219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19"/>
      <c r="D397" s="219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19"/>
      <c r="D398" s="219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19"/>
      <c r="D399" s="219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19"/>
      <c r="D400" s="219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19"/>
      <c r="D401" s="219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19"/>
      <c r="D402" s="219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19"/>
      <c r="D403" s="219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19"/>
      <c r="D404" s="219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19"/>
      <c r="D405" s="219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19"/>
      <c r="D406" s="219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19"/>
      <c r="D407" s="219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19"/>
      <c r="D408" s="219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19"/>
      <c r="D409" s="219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19"/>
      <c r="D410" s="219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19"/>
      <c r="D411" s="219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19"/>
      <c r="D412" s="219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19"/>
      <c r="D413" s="219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19"/>
      <c r="D414" s="219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19"/>
      <c r="D415" s="219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19"/>
      <c r="D416" s="219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19"/>
      <c r="D417" s="219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19"/>
      <c r="D418" s="219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19"/>
      <c r="D419" s="219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19"/>
      <c r="D420" s="219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19"/>
      <c r="D421" s="219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19"/>
      <c r="D422" s="219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19"/>
      <c r="D423" s="219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19"/>
      <c r="D424" s="219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19"/>
      <c r="D425" s="219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19"/>
      <c r="D426" s="219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19"/>
      <c r="D427" s="219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19"/>
      <c r="D428" s="219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19"/>
      <c r="D429" s="219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19"/>
      <c r="D430" s="219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19"/>
      <c r="D431" s="219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19"/>
      <c r="D432" s="219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19"/>
      <c r="D433" s="219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19"/>
      <c r="D434" s="219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19"/>
      <c r="D435" s="219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19"/>
      <c r="D436" s="219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19"/>
      <c r="D437" s="219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19"/>
      <c r="D438" s="219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19"/>
      <c r="D439" s="219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19"/>
      <c r="D440" s="219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19"/>
      <c r="D441" s="219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19"/>
      <c r="D442" s="219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19"/>
      <c r="D443" s="219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19"/>
      <c r="D444" s="219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19"/>
      <c r="D445" s="219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19"/>
      <c r="D446" s="219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19"/>
      <c r="D447" s="219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19"/>
      <c r="D448" s="219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19"/>
      <c r="D449" s="219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19"/>
      <c r="D450" s="219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19"/>
      <c r="D451" s="219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19"/>
      <c r="D452" s="219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19"/>
      <c r="D453" s="219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19"/>
      <c r="D454" s="219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19"/>
      <c r="D455" s="219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19"/>
      <c r="D456" s="219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19"/>
      <c r="D457" s="219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19"/>
      <c r="D458" s="219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19"/>
      <c r="D459" s="219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19"/>
      <c r="D460" s="219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19"/>
      <c r="D461" s="219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19"/>
      <c r="D462" s="219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19"/>
      <c r="D463" s="219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19"/>
      <c r="D464" s="219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19"/>
      <c r="D465" s="219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19"/>
      <c r="D466" s="219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19"/>
      <c r="D467" s="219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19"/>
      <c r="D468" s="219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19"/>
      <c r="D469" s="219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19"/>
      <c r="D470" s="219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19"/>
      <c r="D471" s="219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19"/>
      <c r="D472" s="219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19"/>
      <c r="D473" s="219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19"/>
      <c r="D474" s="219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19"/>
      <c r="D475" s="219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19"/>
      <c r="D476" s="219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19"/>
      <c r="D477" s="219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19"/>
      <c r="D478" s="219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19"/>
      <c r="D479" s="219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19"/>
      <c r="D480" s="219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19"/>
      <c r="D481" s="219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19"/>
      <c r="D482" s="219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19"/>
      <c r="D483" s="219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19"/>
      <c r="D484" s="219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19"/>
      <c r="D485" s="219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19"/>
      <c r="D486" s="219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19"/>
      <c r="D487" s="219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19"/>
      <c r="D488" s="219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19"/>
      <c r="D489" s="219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19"/>
      <c r="D490" s="219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19"/>
      <c r="D491" s="219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19"/>
      <c r="D492" s="219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19"/>
      <c r="D493" s="219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19"/>
      <c r="D494" s="219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19"/>
      <c r="D495" s="219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19"/>
      <c r="D496" s="219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19"/>
      <c r="D497" s="219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19"/>
      <c r="D498" s="219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19"/>
      <c r="D499" s="219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19"/>
      <c r="D500" s="219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19"/>
      <c r="D501" s="219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19"/>
      <c r="D502" s="219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19"/>
      <c r="D503" s="219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19"/>
      <c r="D504" s="219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19"/>
      <c r="D505" s="219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19"/>
      <c r="D506" s="219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19"/>
      <c r="D507" s="219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19"/>
      <c r="D508" s="219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19"/>
      <c r="D509" s="219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19"/>
      <c r="D510" s="219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19"/>
      <c r="D511" s="219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19"/>
      <c r="D512" s="219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19"/>
      <c r="D513" s="219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19"/>
      <c r="D514" s="219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19"/>
      <c r="D515" s="219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19"/>
      <c r="D516" s="219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19"/>
      <c r="D517" s="219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19"/>
      <c r="D518" s="219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19"/>
      <c r="D519" s="219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19"/>
      <c r="D520" s="219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19"/>
      <c r="D521" s="219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19"/>
      <c r="D522" s="219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19"/>
      <c r="D523" s="219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19"/>
      <c r="D524" s="219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19"/>
      <c r="D525" s="219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19"/>
      <c r="D526" s="219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19"/>
      <c r="D527" s="219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19"/>
      <c r="D528" s="219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19"/>
      <c r="D529" s="219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19"/>
      <c r="D530" s="219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19"/>
      <c r="D531" s="219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19"/>
      <c r="D532" s="219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19"/>
      <c r="D533" s="219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19"/>
      <c r="D534" s="219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19"/>
      <c r="D535" s="219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19"/>
      <c r="D536" s="219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19"/>
      <c r="D537" s="219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19"/>
      <c r="D538" s="219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19"/>
      <c r="D539" s="219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19"/>
      <c r="D540" s="219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19"/>
      <c r="D541" s="219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19"/>
      <c r="D542" s="219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19"/>
      <c r="D543" s="219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19"/>
      <c r="D544" s="219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19"/>
      <c r="D545" s="219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19"/>
      <c r="D546" s="219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19"/>
      <c r="D547" s="219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19"/>
      <c r="D548" s="219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19"/>
      <c r="D549" s="219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19"/>
      <c r="D550" s="219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19"/>
      <c r="D551" s="219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19"/>
      <c r="D552" s="219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19"/>
      <c r="D553" s="219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19"/>
      <c r="D554" s="219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19"/>
      <c r="D555" s="219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19"/>
      <c r="D556" s="219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19"/>
      <c r="D557" s="219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19"/>
      <c r="D558" s="219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19"/>
      <c r="D559" s="219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19"/>
      <c r="D560" s="219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19"/>
      <c r="D561" s="219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19"/>
      <c r="D562" s="219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19"/>
      <c r="D563" s="219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19"/>
      <c r="D564" s="219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19"/>
      <c r="D565" s="219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19"/>
      <c r="D566" s="219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19"/>
      <c r="D567" s="219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19"/>
      <c r="D568" s="219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19"/>
      <c r="D569" s="219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19"/>
      <c r="D570" s="219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19"/>
      <c r="D571" s="219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19"/>
      <c r="D572" s="219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19"/>
      <c r="D573" s="219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19"/>
      <c r="D574" s="219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19"/>
      <c r="D575" s="219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19"/>
      <c r="D576" s="219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19"/>
      <c r="D577" s="219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19"/>
      <c r="D578" s="219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19"/>
      <c r="D579" s="219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19"/>
      <c r="D580" s="219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19"/>
      <c r="D581" s="219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19"/>
      <c r="D582" s="219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19"/>
      <c r="D583" s="219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19"/>
      <c r="D584" s="219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19"/>
      <c r="D585" s="219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19"/>
      <c r="D586" s="219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19"/>
      <c r="D587" s="219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19"/>
      <c r="D588" s="219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19"/>
      <c r="D589" s="219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19"/>
      <c r="D590" s="219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19"/>
      <c r="D591" s="219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19"/>
      <c r="D592" s="219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19"/>
      <c r="D593" s="219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19"/>
      <c r="D594" s="219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19"/>
      <c r="D595" s="219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19"/>
      <c r="D596" s="219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19"/>
      <c r="D597" s="219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19"/>
      <c r="D598" s="219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19"/>
      <c r="D599" s="219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19"/>
      <c r="D600" s="219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19"/>
      <c r="D601" s="219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19"/>
      <c r="D602" s="219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19"/>
      <c r="D603" s="219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19"/>
      <c r="D604" s="219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19"/>
      <c r="D605" s="219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19"/>
      <c r="D606" s="219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19"/>
      <c r="D607" s="219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19"/>
      <c r="D608" s="219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19"/>
      <c r="D609" s="219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19"/>
      <c r="D610" s="219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19"/>
      <c r="D611" s="219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19"/>
      <c r="D612" s="219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19"/>
      <c r="D613" s="219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19"/>
      <c r="D614" s="219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19"/>
      <c r="D615" s="219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19"/>
      <c r="D616" s="219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19"/>
      <c r="D617" s="219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19"/>
      <c r="D618" s="219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19"/>
      <c r="D619" s="219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19"/>
      <c r="D620" s="219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19"/>
      <c r="D621" s="219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19"/>
      <c r="D622" s="219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19"/>
      <c r="D623" s="219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19"/>
      <c r="D624" s="219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19"/>
      <c r="D625" s="219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19"/>
      <c r="D626" s="219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19"/>
      <c r="D627" s="219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19"/>
      <c r="D628" s="219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19"/>
      <c r="D629" s="219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19"/>
      <c r="D630" s="219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19"/>
      <c r="D631" s="219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19"/>
      <c r="D632" s="219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19"/>
      <c r="D633" s="219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19"/>
      <c r="D634" s="219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19"/>
      <c r="D635" s="219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19"/>
      <c r="D636" s="219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19"/>
      <c r="D637" s="219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19"/>
      <c r="D638" s="219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19"/>
      <c r="D639" s="219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19"/>
      <c r="D640" s="219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19"/>
      <c r="D641" s="219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19"/>
      <c r="D642" s="219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19"/>
      <c r="D643" s="219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19"/>
      <c r="D644" s="219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19"/>
      <c r="D645" s="219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19"/>
      <c r="D646" s="219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19"/>
      <c r="D647" s="219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19"/>
      <c r="D648" s="219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19"/>
      <c r="D649" s="219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19"/>
      <c r="D650" s="219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19"/>
      <c r="D651" s="219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19"/>
      <c r="D652" s="219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19"/>
      <c r="D653" s="219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19"/>
      <c r="D654" s="219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19"/>
      <c r="D655" s="219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19"/>
      <c r="D656" s="219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19"/>
      <c r="D657" s="219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19"/>
      <c r="D658" s="219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19"/>
      <c r="D659" s="219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19"/>
      <c r="D660" s="219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19"/>
      <c r="D661" s="219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19"/>
      <c r="D662" s="219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19"/>
      <c r="D663" s="219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19"/>
      <c r="D664" s="219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19"/>
      <c r="D665" s="219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19"/>
      <c r="D666" s="219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19"/>
      <c r="D667" s="219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19"/>
      <c r="D668" s="219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19"/>
      <c r="D669" s="219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19"/>
      <c r="D670" s="219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19"/>
      <c r="D671" s="219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19"/>
      <c r="D672" s="219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19"/>
      <c r="D673" s="219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19"/>
      <c r="D674" s="219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19"/>
      <c r="D675" s="219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19"/>
      <c r="D676" s="219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19"/>
      <c r="D677" s="219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19"/>
      <c r="D678" s="219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19"/>
      <c r="D679" s="219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19"/>
      <c r="D680" s="219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19"/>
      <c r="D681" s="219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19"/>
      <c r="D682" s="219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19"/>
      <c r="D683" s="219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19"/>
      <c r="D684" s="219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19"/>
      <c r="D685" s="219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19"/>
      <c r="D686" s="219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19"/>
      <c r="D687" s="219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19"/>
      <c r="D688" s="219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19"/>
      <c r="D689" s="219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19"/>
      <c r="D690" s="219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19"/>
      <c r="D691" s="219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19"/>
      <c r="D692" s="219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19"/>
      <c r="D693" s="219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19"/>
      <c r="D694" s="219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19"/>
      <c r="D695" s="219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19"/>
      <c r="D696" s="219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19"/>
      <c r="D697" s="219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19"/>
      <c r="D698" s="219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19"/>
      <c r="D699" s="219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19"/>
      <c r="D700" s="219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19"/>
      <c r="D701" s="219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19"/>
      <c r="D702" s="219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19"/>
      <c r="D703" s="219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19"/>
      <c r="D704" s="219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19"/>
      <c r="D705" s="219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19"/>
      <c r="D706" s="219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19"/>
      <c r="D707" s="219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19"/>
      <c r="D708" s="219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19"/>
      <c r="D709" s="219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19"/>
      <c r="D710" s="219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19"/>
      <c r="D711" s="219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19"/>
      <c r="D712" s="219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19"/>
      <c r="D713" s="219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19"/>
      <c r="D714" s="219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19"/>
      <c r="D715" s="219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19"/>
      <c r="D716" s="219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19"/>
      <c r="D717" s="219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19"/>
      <c r="D718" s="219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19"/>
      <c r="D719" s="219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19"/>
      <c r="D720" s="219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19"/>
      <c r="D721" s="219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19"/>
      <c r="D722" s="219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19"/>
      <c r="D723" s="219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19"/>
      <c r="D724" s="219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19"/>
      <c r="D725" s="219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19"/>
      <c r="D726" s="219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19"/>
      <c r="D727" s="219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19"/>
      <c r="D728" s="219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19"/>
      <c r="D729" s="219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19"/>
      <c r="D730" s="219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19"/>
      <c r="D731" s="219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19"/>
      <c r="D732" s="219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19"/>
      <c r="D733" s="219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19"/>
      <c r="D734" s="219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19"/>
      <c r="D735" s="219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19"/>
      <c r="D736" s="219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19"/>
      <c r="D737" s="219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19"/>
      <c r="D738" s="219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19"/>
      <c r="D739" s="219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19"/>
      <c r="D740" s="219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19"/>
      <c r="D741" s="219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19"/>
      <c r="D742" s="219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19"/>
      <c r="D743" s="219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19"/>
      <c r="D744" s="219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19"/>
      <c r="D745" s="219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19"/>
      <c r="D746" s="219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19"/>
      <c r="D747" s="219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19"/>
      <c r="D748" s="219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19"/>
      <c r="D749" s="219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19"/>
      <c r="D750" s="219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19"/>
      <c r="D751" s="219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19"/>
      <c r="D752" s="219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19"/>
      <c r="D753" s="219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19"/>
      <c r="D754" s="219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19"/>
      <c r="D755" s="219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19"/>
      <c r="D756" s="219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19"/>
      <c r="D757" s="219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19"/>
      <c r="D758" s="219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19"/>
      <c r="D759" s="219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19"/>
      <c r="D760" s="219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19"/>
      <c r="D761" s="219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19"/>
      <c r="D762" s="219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19"/>
      <c r="D763" s="219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19"/>
      <c r="D764" s="219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19"/>
      <c r="D765" s="219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19"/>
      <c r="D766" s="219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19"/>
      <c r="D767" s="219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19"/>
      <c r="D768" s="219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19"/>
      <c r="D769" s="219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19"/>
      <c r="D770" s="219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19"/>
      <c r="D771" s="219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19"/>
      <c r="D772" s="219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19"/>
      <c r="D773" s="219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19"/>
      <c r="D774" s="219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19"/>
      <c r="D775" s="219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19"/>
      <c r="D776" s="219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19"/>
      <c r="D777" s="219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19"/>
      <c r="D778" s="219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19"/>
      <c r="D779" s="219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19"/>
      <c r="D780" s="219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19"/>
      <c r="D781" s="219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19"/>
      <c r="D782" s="219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19"/>
      <c r="D783" s="219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19"/>
      <c r="D784" s="219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19"/>
      <c r="D785" s="219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19"/>
      <c r="D786" s="219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19"/>
      <c r="D787" s="219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19"/>
      <c r="D788" s="219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19"/>
      <c r="D789" s="219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19"/>
      <c r="D790" s="219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19"/>
      <c r="D791" s="219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19"/>
      <c r="D792" s="219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19"/>
      <c r="D793" s="219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19"/>
      <c r="D794" s="219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19"/>
      <c r="D795" s="219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19"/>
      <c r="D796" s="219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19"/>
      <c r="D797" s="219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19"/>
      <c r="D798" s="219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19"/>
      <c r="D799" s="219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19"/>
      <c r="D800" s="219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19"/>
      <c r="D801" s="219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19"/>
      <c r="D802" s="219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19"/>
      <c r="D803" s="219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19"/>
      <c r="D804" s="219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19"/>
      <c r="D805" s="219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19"/>
      <c r="D806" s="219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19"/>
      <c r="D807" s="219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19"/>
      <c r="D808" s="219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19"/>
      <c r="D809" s="219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19"/>
      <c r="D810" s="219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19"/>
      <c r="D811" s="219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19"/>
      <c r="D812" s="219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19"/>
      <c r="D813" s="219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19"/>
      <c r="D814" s="219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19"/>
      <c r="D815" s="219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19"/>
      <c r="D816" s="219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19"/>
      <c r="D817" s="219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19"/>
      <c r="D818" s="219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19"/>
      <c r="D819" s="219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19"/>
      <c r="D820" s="219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19"/>
      <c r="D821" s="219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19"/>
      <c r="D822" s="219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19"/>
      <c r="D823" s="219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19"/>
      <c r="D824" s="219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19"/>
      <c r="D825" s="219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19"/>
      <c r="D826" s="219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19"/>
      <c r="D827" s="219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19"/>
      <c r="D828" s="219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19"/>
      <c r="D829" s="219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19"/>
      <c r="D830" s="219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19"/>
      <c r="D831" s="219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19"/>
      <c r="D832" s="219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19"/>
      <c r="D833" s="219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19"/>
      <c r="D834" s="219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19"/>
      <c r="D835" s="219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19"/>
      <c r="D836" s="219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19"/>
      <c r="D837" s="219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19"/>
      <c r="D838" s="219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19"/>
      <c r="D839" s="219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19"/>
      <c r="D840" s="219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19"/>
      <c r="D841" s="219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19"/>
      <c r="D842" s="219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19"/>
      <c r="D843" s="219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19"/>
      <c r="D844" s="219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19"/>
      <c r="D845" s="219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19"/>
      <c r="D846" s="219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19"/>
      <c r="D847" s="219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19"/>
      <c r="D848" s="219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19"/>
      <c r="D849" s="219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19"/>
      <c r="D850" s="219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19"/>
      <c r="D851" s="219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19"/>
      <c r="D852" s="219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19"/>
      <c r="D853" s="219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19"/>
      <c r="D854" s="219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19"/>
      <c r="D855" s="219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19"/>
      <c r="D856" s="219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19"/>
      <c r="D857" s="219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19"/>
      <c r="D858" s="219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19"/>
      <c r="D859" s="219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19"/>
      <c r="D860" s="219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19"/>
      <c r="D861" s="219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19"/>
      <c r="D862" s="219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19"/>
      <c r="D863" s="219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19"/>
      <c r="D864" s="219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19"/>
      <c r="D865" s="219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19"/>
      <c r="D866" s="219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19"/>
      <c r="D867" s="219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19"/>
      <c r="D868" s="219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19"/>
      <c r="D869" s="219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19"/>
      <c r="D870" s="219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19"/>
      <c r="D871" s="219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19"/>
      <c r="D872" s="219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19"/>
      <c r="D873" s="219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19"/>
      <c r="D874" s="219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19"/>
      <c r="D875" s="219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19"/>
      <c r="D876" s="219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19"/>
      <c r="D877" s="219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19"/>
      <c r="D878" s="219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19"/>
      <c r="D879" s="219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19"/>
      <c r="D880" s="219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19"/>
      <c r="D881" s="219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19"/>
      <c r="D882" s="219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19"/>
      <c r="D883" s="219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19"/>
      <c r="D884" s="219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19"/>
      <c r="D885" s="219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19"/>
      <c r="D886" s="219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19"/>
      <c r="D887" s="219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19"/>
      <c r="D888" s="219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19"/>
      <c r="D889" s="219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19"/>
      <c r="D890" s="219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19"/>
      <c r="D891" s="219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19"/>
      <c r="D892" s="219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19"/>
      <c r="D893" s="219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19"/>
      <c r="D894" s="219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19"/>
      <c r="D895" s="219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19"/>
      <c r="D896" s="219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19"/>
      <c r="D897" s="219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19"/>
      <c r="D898" s="219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19"/>
      <c r="D899" s="219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19"/>
      <c r="D900" s="219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19"/>
      <c r="D901" s="219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19"/>
      <c r="D902" s="219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19"/>
      <c r="D903" s="219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19"/>
      <c r="D904" s="219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19"/>
      <c r="D905" s="219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19"/>
      <c r="D906" s="219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19"/>
      <c r="D907" s="219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19"/>
      <c r="D908" s="219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19"/>
      <c r="D909" s="219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19"/>
      <c r="D910" s="219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19"/>
      <c r="D911" s="219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19"/>
      <c r="D912" s="219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19"/>
      <c r="D913" s="219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19"/>
      <c r="D914" s="219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19"/>
      <c r="D915" s="219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19"/>
      <c r="D916" s="219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19"/>
      <c r="D917" s="219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19"/>
      <c r="D918" s="219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19"/>
      <c r="D919" s="219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19"/>
      <c r="D920" s="219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19"/>
      <c r="D921" s="219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19"/>
      <c r="D922" s="219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19"/>
      <c r="D923" s="219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19"/>
      <c r="D924" s="219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19"/>
      <c r="D925" s="219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19"/>
      <c r="D926" s="219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19"/>
      <c r="D927" s="219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19"/>
      <c r="D928" s="219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19"/>
      <c r="D929" s="219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19"/>
      <c r="D930" s="219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19"/>
      <c r="D931" s="219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19"/>
      <c r="D932" s="219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19"/>
      <c r="D933" s="219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19"/>
      <c r="D934" s="219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19"/>
      <c r="D935" s="219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19"/>
      <c r="D936" s="219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19"/>
      <c r="D937" s="219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19"/>
      <c r="D938" s="219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19"/>
      <c r="D939" s="219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19"/>
      <c r="D940" s="219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19"/>
      <c r="D941" s="219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19"/>
      <c r="D942" s="219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19"/>
      <c r="D943" s="219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19"/>
      <c r="D944" s="219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19"/>
      <c r="D945" s="219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19"/>
      <c r="D946" s="219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19"/>
      <c r="D947" s="219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19"/>
      <c r="D948" s="219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19"/>
      <c r="D949" s="219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19"/>
      <c r="D950" s="219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19"/>
      <c r="D951" s="219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19"/>
      <c r="D952" s="219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19"/>
      <c r="D953" s="219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19"/>
      <c r="D954" s="219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19"/>
      <c r="D955" s="219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19"/>
      <c r="D956" s="219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19"/>
      <c r="D957" s="219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19"/>
      <c r="D958" s="219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19"/>
      <c r="D959" s="219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19"/>
      <c r="D960" s="219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19"/>
      <c r="D961" s="219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19"/>
      <c r="D962" s="219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19"/>
      <c r="D963" s="219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19"/>
      <c r="D964" s="219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19"/>
      <c r="D965" s="219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19"/>
      <c r="D966" s="219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19"/>
      <c r="D967" s="219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19"/>
      <c r="D968" s="219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19"/>
      <c r="D969" s="219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19"/>
      <c r="D970" s="219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19"/>
      <c r="D971" s="219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19"/>
      <c r="D972" s="219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19"/>
      <c r="D973" s="219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19"/>
      <c r="D974" s="219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19"/>
      <c r="D975" s="219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19"/>
      <c r="D976" s="219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19"/>
      <c r="D977" s="219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19"/>
      <c r="D978" s="219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19"/>
      <c r="D979" s="219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19"/>
      <c r="D980" s="219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19"/>
      <c r="D981" s="219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19"/>
      <c r="D982" s="219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19"/>
      <c r="D983" s="219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19"/>
      <c r="D984" s="219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19"/>
      <c r="D985" s="219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19"/>
      <c r="D986" s="219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19"/>
      <c r="D987" s="219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19"/>
      <c r="D988" s="219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19"/>
      <c r="D989" s="219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19"/>
      <c r="D990" s="219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19"/>
      <c r="D991" s="219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19"/>
      <c r="D992" s="219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19"/>
      <c r="D993" s="219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19"/>
      <c r="D994" s="219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19"/>
      <c r="D995" s="219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19"/>
      <c r="D996" s="219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19"/>
      <c r="D997" s="219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19"/>
      <c r="D998" s="219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19"/>
      <c r="D999" s="219"/>
      <c r="E999" s="2"/>
      <c r="F999" s="2"/>
      <c r="G999" s="220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19"/>
      <c r="D1000" s="219"/>
      <c r="E1000" s="2"/>
      <c r="F1000" s="2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Y1000" s="7"/>
      <c r="Z1000" s="7"/>
      <c r="AA1000" s="7"/>
      <c r="AB1000" s="7"/>
    </row>
    <row r="1001">
      <c r="L1001" s="220"/>
      <c r="M1001" s="220"/>
      <c r="N1001" s="220"/>
      <c r="O1001" s="220"/>
      <c r="P1001" s="220"/>
      <c r="Q1001" s="220"/>
      <c r="R1001" s="220"/>
    </row>
  </sheetData>
  <mergeCells count="6">
    <mergeCell ref="A2:J2"/>
    <mergeCell ref="A3:J3"/>
    <mergeCell ref="K3:R3"/>
    <mergeCell ref="T27:U27"/>
    <mergeCell ref="L95:N95"/>
    <mergeCell ref="O95:P95"/>
  </mergeCells>
  <dataValidations>
    <dataValidation type="list" allowBlank="1" showErrorMessage="1" sqref="F7:F92">
      <formula1>"White board,Cartoon ,3D ,3D personalizado,3D Premium,VSL,Logo,Post,3D Estatico ,3D Realista,Edição audio,Pov,Flow,Mascote,locução,Influencer  JOÃO,Gerenciamento,Influencer Mel"</formula1>
    </dataValidation>
    <dataValidation type="list" allowBlank="1" showErrorMessage="1" sqref="J32">
      <formula1>"Mel,Flavia,Fernanda,Carla,Amanda,Miria"</formula1>
    </dataValidation>
    <dataValidation type="list" allowBlank="1" showErrorMessage="1" sqref="B7:B92">
      <formula1>"Pix,Cartão,Pacote ,Pago "</formula1>
    </dataValidation>
    <dataValidation type="list" allowBlank="1" showErrorMessage="1" sqref="A7:A92">
      <formula1>"Nobre,INFLUENZI"</formula1>
    </dataValidation>
    <dataValidation type="list" allowBlank="1" showErrorMessage="1" sqref="J28">
      <formula1>"Mel,Giovanna,Fernanda,Carla,AMANDA"</formula1>
    </dataValidation>
    <dataValidation type="list" allowBlank="1" showErrorMessage="1" sqref="E7:E92 E209:F1000">
      <formula1>"Vinicius,Kaua,Caio,Julia,Jhonatas,Diogo,Caio Ferreira,Pamelah,Caio Alves,Camila,Wiliam ,Gabriel ,Fernanda,Kaua Pessoni,Gabriel Batista,Gustavo Pereira"</formula1>
    </dataValidation>
    <dataValidation type="list" allowBlank="1" showErrorMessage="1" sqref="J7:J24 J26:J27 J29:J31 J33:J92">
      <formula1>"Mel,Flavia,Fernanda,Carla,AMANDA,Miria,Leticia"</formula1>
    </dataValidation>
    <dataValidation type="list" allowBlank="1" showErrorMessage="1" sqref="J25">
      <formula1>"Mel,Flavia,Fernanda,Carla,AMANDA,Giovanna"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5.38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 t="s">
        <v>35</v>
      </c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221"/>
      <c r="I4" s="5"/>
      <c r="J4" s="4"/>
      <c r="K4" s="5"/>
      <c r="L4" s="4"/>
      <c r="M4" s="4"/>
      <c r="N4" s="4"/>
      <c r="O4" s="4"/>
      <c r="P4" s="18"/>
      <c r="Q4" s="4"/>
      <c r="R4" s="4"/>
      <c r="S4" s="19"/>
      <c r="T4" s="20"/>
      <c r="U4" s="21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2"/>
      <c r="F5" s="23"/>
      <c r="G5" s="24"/>
      <c r="H5" s="222"/>
      <c r="I5" s="223"/>
      <c r="J5" s="26"/>
      <c r="K5" s="27"/>
      <c r="L5" s="26"/>
      <c r="M5" s="26"/>
      <c r="N5" s="26"/>
      <c r="O5" s="26"/>
      <c r="P5" s="26"/>
      <c r="Q5" s="26"/>
      <c r="R5" s="23"/>
      <c r="S5" s="28"/>
      <c r="T5" s="7"/>
      <c r="U5" s="7"/>
      <c r="V5" s="7"/>
      <c r="W5" s="7"/>
      <c r="X5" s="7"/>
      <c r="Y5" s="7"/>
      <c r="Z5" s="7"/>
      <c r="AA5" s="7"/>
      <c r="AB5" s="7"/>
    </row>
    <row r="6">
      <c r="A6" s="29" t="s">
        <v>2</v>
      </c>
      <c r="B6" s="29" t="s">
        <v>36</v>
      </c>
      <c r="C6" s="30" t="s">
        <v>0</v>
      </c>
      <c r="D6" s="31" t="s">
        <v>37</v>
      </c>
      <c r="E6" s="32" t="s">
        <v>1</v>
      </c>
      <c r="F6" s="29" t="s">
        <v>38</v>
      </c>
      <c r="G6" s="32" t="s">
        <v>2</v>
      </c>
      <c r="H6" s="32" t="s">
        <v>3</v>
      </c>
      <c r="I6" s="29" t="s">
        <v>4</v>
      </c>
      <c r="J6" s="29" t="s">
        <v>5</v>
      </c>
      <c r="K6" s="33" t="s">
        <v>6</v>
      </c>
      <c r="L6" s="34" t="s">
        <v>7</v>
      </c>
      <c r="M6" s="35" t="s">
        <v>8</v>
      </c>
      <c r="N6" s="36" t="s">
        <v>9</v>
      </c>
      <c r="O6" s="37" t="s">
        <v>10</v>
      </c>
      <c r="P6" s="38" t="s">
        <v>11</v>
      </c>
      <c r="Q6" s="39" t="s">
        <v>12</v>
      </c>
      <c r="R6" s="40" t="s">
        <v>13</v>
      </c>
      <c r="S6" s="34" t="s">
        <v>14</v>
      </c>
      <c r="T6" s="7"/>
      <c r="U6" s="7"/>
      <c r="V6" s="41"/>
      <c r="Y6" s="7"/>
      <c r="Z6" s="7"/>
      <c r="AA6" s="7"/>
      <c r="AB6" s="7"/>
    </row>
    <row r="7">
      <c r="A7" s="42" t="s">
        <v>39</v>
      </c>
      <c r="B7" s="42" t="s">
        <v>40</v>
      </c>
      <c r="C7" s="43"/>
      <c r="D7" s="44" t="s">
        <v>2329</v>
      </c>
      <c r="E7" s="45" t="s">
        <v>192</v>
      </c>
      <c r="F7" s="42" t="s">
        <v>49</v>
      </c>
      <c r="G7" s="224" t="s">
        <v>2330</v>
      </c>
      <c r="H7" s="225"/>
      <c r="I7" s="48" t="s">
        <v>2331</v>
      </c>
      <c r="J7" s="42" t="s">
        <v>29</v>
      </c>
      <c r="K7" s="49">
        <v>350.0</v>
      </c>
      <c r="L7" s="50"/>
      <c r="M7" s="35"/>
      <c r="N7" s="36"/>
      <c r="O7" s="51"/>
      <c r="P7" s="52"/>
      <c r="Q7" s="53"/>
      <c r="R7" s="54"/>
      <c r="S7" s="55">
        <v>50.0</v>
      </c>
      <c r="T7" s="56" t="s">
        <v>6</v>
      </c>
      <c r="U7" s="57">
        <f>SUM(K7:K92)</f>
        <v>2432</v>
      </c>
      <c r="V7" s="7"/>
      <c r="Y7" s="7"/>
      <c r="Z7" s="7"/>
      <c r="AA7" s="7"/>
      <c r="AB7" s="7"/>
    </row>
    <row r="8">
      <c r="A8" s="42" t="s">
        <v>39</v>
      </c>
      <c r="B8" s="42" t="s">
        <v>40</v>
      </c>
      <c r="C8" s="43"/>
      <c r="D8" s="44" t="s">
        <v>2332</v>
      </c>
      <c r="E8" s="45" t="s">
        <v>65</v>
      </c>
      <c r="F8" s="42" t="s">
        <v>49</v>
      </c>
      <c r="G8" s="224" t="s">
        <v>2333</v>
      </c>
      <c r="H8" s="226" t="s">
        <v>2334</v>
      </c>
      <c r="I8" s="227" t="s">
        <v>2335</v>
      </c>
      <c r="J8" s="42" t="s">
        <v>29</v>
      </c>
      <c r="K8" s="60">
        <v>350.0</v>
      </c>
      <c r="L8" s="50"/>
      <c r="M8" s="61"/>
      <c r="N8" s="62"/>
      <c r="O8" s="51"/>
      <c r="P8" s="52"/>
      <c r="Q8" s="53"/>
      <c r="R8" s="63"/>
      <c r="S8" s="55">
        <v>50.0</v>
      </c>
      <c r="T8" s="56" t="s">
        <v>7</v>
      </c>
      <c r="U8" s="57">
        <f>SUM(L97)</f>
        <v>0</v>
      </c>
      <c r="V8" s="7"/>
      <c r="Y8" s="7"/>
      <c r="Z8" s="7"/>
      <c r="AA8" s="7"/>
      <c r="AB8" s="7"/>
    </row>
    <row r="9">
      <c r="A9" s="42" t="s">
        <v>39</v>
      </c>
      <c r="B9" s="42" t="s">
        <v>40</v>
      </c>
      <c r="C9" s="64"/>
      <c r="D9" s="76"/>
      <c r="E9" s="103"/>
      <c r="F9" s="42" t="s">
        <v>49</v>
      </c>
      <c r="G9" s="58" t="s">
        <v>2336</v>
      </c>
      <c r="H9" s="226"/>
      <c r="I9" s="65" t="s">
        <v>2337</v>
      </c>
      <c r="J9" s="42"/>
      <c r="K9" s="60"/>
      <c r="L9" s="50"/>
      <c r="M9" s="61"/>
      <c r="N9" s="62"/>
      <c r="O9" s="51">
        <v>350.0</v>
      </c>
      <c r="P9" s="52"/>
      <c r="Q9" s="53"/>
      <c r="R9" s="63"/>
      <c r="S9" s="55">
        <v>50.0</v>
      </c>
      <c r="T9" s="56" t="s">
        <v>8</v>
      </c>
      <c r="U9" s="57">
        <f>SUM(M98)</f>
        <v>0</v>
      </c>
      <c r="V9" s="7"/>
      <c r="Y9" s="7"/>
      <c r="Z9" s="7"/>
      <c r="AA9" s="7"/>
      <c r="AB9" s="7"/>
    </row>
    <row r="10" ht="16.5" customHeight="1">
      <c r="A10" s="42" t="s">
        <v>39</v>
      </c>
      <c r="B10" s="42" t="s">
        <v>40</v>
      </c>
      <c r="C10" s="66"/>
      <c r="D10" s="111"/>
      <c r="E10" s="45" t="s">
        <v>42</v>
      </c>
      <c r="F10" s="42" t="s">
        <v>49</v>
      </c>
      <c r="G10" s="224" t="s">
        <v>2338</v>
      </c>
      <c r="H10" s="225" t="s">
        <v>2339</v>
      </c>
      <c r="I10" s="48" t="s">
        <v>2340</v>
      </c>
      <c r="J10" s="42" t="s">
        <v>46</v>
      </c>
      <c r="K10" s="49"/>
      <c r="L10" s="68"/>
      <c r="M10" s="35"/>
      <c r="N10" s="36"/>
      <c r="O10" s="51">
        <v>350.0</v>
      </c>
      <c r="P10" s="69"/>
      <c r="Q10" s="70"/>
      <c r="R10" s="54"/>
      <c r="S10" s="55">
        <v>50.0</v>
      </c>
      <c r="T10" s="71" t="s">
        <v>9</v>
      </c>
      <c r="U10" s="57">
        <f>SUM(N99)</f>
        <v>0</v>
      </c>
      <c r="V10" s="7"/>
      <c r="W10" s="7"/>
      <c r="X10" s="7"/>
      <c r="Y10" s="7"/>
      <c r="Z10" s="7"/>
      <c r="AA10" s="7"/>
      <c r="AB10" s="7"/>
    </row>
    <row r="11">
      <c r="A11" s="42" t="s">
        <v>39</v>
      </c>
      <c r="B11" s="42" t="s">
        <v>40</v>
      </c>
      <c r="C11" s="43"/>
      <c r="D11" s="76"/>
      <c r="E11" s="45" t="s">
        <v>103</v>
      </c>
      <c r="F11" s="42" t="s">
        <v>49</v>
      </c>
      <c r="G11" s="224" t="s">
        <v>2341</v>
      </c>
      <c r="H11" s="225"/>
      <c r="I11" s="227" t="s">
        <v>2342</v>
      </c>
      <c r="J11" s="42" t="s">
        <v>46</v>
      </c>
      <c r="K11" s="49">
        <v>350.0</v>
      </c>
      <c r="L11" s="50"/>
      <c r="M11" s="35"/>
      <c r="N11" s="36"/>
      <c r="O11" s="51"/>
      <c r="P11" s="52"/>
      <c r="Q11" s="53"/>
      <c r="R11" s="54"/>
      <c r="S11" s="55">
        <v>50.0</v>
      </c>
      <c r="T11" s="72" t="s">
        <v>15</v>
      </c>
      <c r="U11" s="73">
        <f>SUM(U7:U10)</f>
        <v>2432</v>
      </c>
      <c r="V11" s="7"/>
      <c r="Y11" s="7"/>
      <c r="Z11" s="7"/>
      <c r="AA11" s="7"/>
      <c r="AB11" s="7"/>
    </row>
    <row r="12">
      <c r="A12" s="42" t="s">
        <v>39</v>
      </c>
      <c r="B12" s="42" t="s">
        <v>40</v>
      </c>
      <c r="C12" s="43"/>
      <c r="D12" s="44"/>
      <c r="E12" s="103"/>
      <c r="F12" s="42" t="s">
        <v>49</v>
      </c>
      <c r="G12" s="58" t="s">
        <v>2343</v>
      </c>
      <c r="H12" s="225" t="s">
        <v>641</v>
      </c>
      <c r="I12" s="65" t="s">
        <v>2344</v>
      </c>
      <c r="J12" s="42"/>
      <c r="K12" s="49"/>
      <c r="L12" s="50"/>
      <c r="M12" s="61"/>
      <c r="N12" s="62"/>
      <c r="O12" s="51">
        <v>294.0</v>
      </c>
      <c r="P12" s="52"/>
      <c r="Q12" s="53"/>
      <c r="R12" s="63"/>
      <c r="S12" s="55">
        <v>50.0</v>
      </c>
      <c r="V12" s="7"/>
      <c r="W12" s="7"/>
      <c r="X12" s="7"/>
      <c r="Y12" s="7"/>
      <c r="Z12" s="7"/>
      <c r="AA12" s="7"/>
      <c r="AB12" s="7"/>
    </row>
    <row r="13">
      <c r="A13" s="42" t="s">
        <v>39</v>
      </c>
      <c r="B13" s="42" t="s">
        <v>40</v>
      </c>
      <c r="C13" s="43"/>
      <c r="D13" s="44"/>
      <c r="E13" s="45" t="s">
        <v>165</v>
      </c>
      <c r="F13" s="42" t="s">
        <v>49</v>
      </c>
      <c r="G13" s="224" t="s">
        <v>2345</v>
      </c>
      <c r="H13" s="226"/>
      <c r="I13" s="48" t="s">
        <v>2346</v>
      </c>
      <c r="J13" s="42" t="s">
        <v>46</v>
      </c>
      <c r="K13" s="49">
        <v>250.0</v>
      </c>
      <c r="L13" s="50"/>
      <c r="M13" s="61"/>
      <c r="N13" s="62"/>
      <c r="O13" s="51"/>
      <c r="P13" s="52"/>
      <c r="Q13" s="53"/>
      <c r="R13" s="63"/>
      <c r="S13" s="55">
        <v>50.0</v>
      </c>
      <c r="V13" s="7"/>
      <c r="W13" s="7"/>
      <c r="X13" s="7"/>
      <c r="Y13" s="7"/>
      <c r="Z13" s="7"/>
      <c r="AA13" s="7"/>
      <c r="AB13" s="7"/>
    </row>
    <row r="14">
      <c r="A14" s="42" t="s">
        <v>39</v>
      </c>
      <c r="B14" s="42" t="s">
        <v>40</v>
      </c>
      <c r="C14" s="66"/>
      <c r="D14" s="76"/>
      <c r="E14" s="103"/>
      <c r="F14" s="42" t="s">
        <v>49</v>
      </c>
      <c r="G14" s="320" t="s">
        <v>2347</v>
      </c>
      <c r="H14" s="226"/>
      <c r="I14" s="48" t="s">
        <v>2346</v>
      </c>
      <c r="J14" s="42" t="s">
        <v>29</v>
      </c>
      <c r="K14" s="49">
        <v>250.0</v>
      </c>
      <c r="L14" s="50"/>
      <c r="M14" s="35"/>
      <c r="N14" s="36"/>
      <c r="O14" s="51"/>
      <c r="P14" s="52"/>
      <c r="Q14" s="53"/>
      <c r="R14" s="54"/>
      <c r="S14" s="55">
        <v>50.0</v>
      </c>
      <c r="V14" s="7"/>
      <c r="W14" s="7"/>
      <c r="X14" s="7"/>
      <c r="Y14" s="7"/>
      <c r="Z14" s="7"/>
      <c r="AA14" s="7"/>
      <c r="AB14" s="7"/>
    </row>
    <row r="15">
      <c r="A15" s="42" t="s">
        <v>39</v>
      </c>
      <c r="B15" s="42" t="s">
        <v>40</v>
      </c>
      <c r="C15" s="66"/>
      <c r="D15" s="76"/>
      <c r="E15" s="45" t="s">
        <v>65</v>
      </c>
      <c r="F15" s="42" t="s">
        <v>49</v>
      </c>
      <c r="G15" s="229" t="s">
        <v>2348</v>
      </c>
      <c r="H15" s="74" t="s">
        <v>686</v>
      </c>
      <c r="I15" s="227" t="s">
        <v>2349</v>
      </c>
      <c r="J15" s="42" t="s">
        <v>69</v>
      </c>
      <c r="K15" s="49"/>
      <c r="L15" s="50"/>
      <c r="M15" s="61"/>
      <c r="N15" s="62"/>
      <c r="O15" s="51">
        <v>350.0</v>
      </c>
      <c r="P15" s="52"/>
      <c r="Q15" s="53"/>
      <c r="R15" s="63"/>
      <c r="S15" s="55">
        <v>50.0</v>
      </c>
      <c r="T15" s="75" t="s">
        <v>10</v>
      </c>
      <c r="U15" s="44">
        <f>SUM(O100)</f>
        <v>2588</v>
      </c>
      <c r="V15" s="7"/>
      <c r="W15" s="7"/>
      <c r="X15" s="7"/>
      <c r="Y15" s="7"/>
      <c r="Z15" s="7"/>
      <c r="AA15" s="7"/>
      <c r="AB15" s="7"/>
    </row>
    <row r="16">
      <c r="A16" s="42" t="s">
        <v>39</v>
      </c>
      <c r="B16" s="42" t="s">
        <v>40</v>
      </c>
      <c r="C16" s="43"/>
      <c r="D16" s="44" t="s">
        <v>2350</v>
      </c>
      <c r="E16" s="45"/>
      <c r="F16" s="42" t="s">
        <v>43</v>
      </c>
      <c r="G16" s="229" t="s">
        <v>2351</v>
      </c>
      <c r="H16" s="74"/>
      <c r="I16" s="227" t="s">
        <v>2352</v>
      </c>
      <c r="J16" s="42" t="s">
        <v>46</v>
      </c>
      <c r="K16" s="49">
        <v>294.0</v>
      </c>
      <c r="L16" s="50"/>
      <c r="M16" s="61"/>
      <c r="N16" s="62"/>
      <c r="O16" s="51"/>
      <c r="P16" s="52"/>
      <c r="Q16" s="53"/>
      <c r="R16" s="63"/>
      <c r="S16" s="55">
        <v>50.0</v>
      </c>
      <c r="T16" s="77" t="s">
        <v>11</v>
      </c>
      <c r="U16" s="78">
        <f>SUM(P7:P92)</f>
        <v>0</v>
      </c>
      <c r="V16" s="7"/>
      <c r="W16" s="7"/>
      <c r="X16" s="79"/>
      <c r="Y16" s="7"/>
      <c r="Z16" s="7"/>
      <c r="AA16" s="7"/>
      <c r="AB16" s="7"/>
    </row>
    <row r="17" ht="15.75" customHeight="1">
      <c r="A17" s="42" t="s">
        <v>39</v>
      </c>
      <c r="B17" s="42" t="s">
        <v>40</v>
      </c>
      <c r="C17" s="43"/>
      <c r="D17" s="44" t="s">
        <v>2353</v>
      </c>
      <c r="E17" s="45" t="s">
        <v>90</v>
      </c>
      <c r="F17" s="42" t="s">
        <v>49</v>
      </c>
      <c r="G17" s="228" t="s">
        <v>2354</v>
      </c>
      <c r="H17" s="226" t="s">
        <v>2355</v>
      </c>
      <c r="I17" s="65" t="s">
        <v>2356</v>
      </c>
      <c r="J17" s="42" t="s">
        <v>69</v>
      </c>
      <c r="K17" s="49"/>
      <c r="L17" s="80"/>
      <c r="M17" s="81"/>
      <c r="N17" s="82"/>
      <c r="O17" s="51">
        <v>350.0</v>
      </c>
      <c r="P17" s="83"/>
      <c r="Q17" s="84"/>
      <c r="R17" s="85"/>
      <c r="S17" s="55">
        <v>50.0</v>
      </c>
      <c r="T17" s="86" t="s">
        <v>12</v>
      </c>
      <c r="U17" s="78">
        <f>SUM(Q2:Q87)</f>
        <v>0</v>
      </c>
      <c r="V17" s="7"/>
      <c r="W17" s="7"/>
      <c r="X17" s="7"/>
      <c r="Y17" s="7"/>
      <c r="Z17" s="7"/>
      <c r="AA17" s="7"/>
      <c r="AB17" s="7"/>
    </row>
    <row r="18" ht="17.25" customHeight="1">
      <c r="A18" s="42" t="s">
        <v>39</v>
      </c>
      <c r="B18" s="42" t="s">
        <v>40</v>
      </c>
      <c r="C18" s="43"/>
      <c r="D18" s="76"/>
      <c r="E18" s="45" t="s">
        <v>165</v>
      </c>
      <c r="F18" s="42" t="s">
        <v>49</v>
      </c>
      <c r="G18" s="229" t="s">
        <v>2357</v>
      </c>
      <c r="H18" s="74" t="s">
        <v>2358</v>
      </c>
      <c r="I18" s="227" t="s">
        <v>2359</v>
      </c>
      <c r="J18" s="42" t="s">
        <v>747</v>
      </c>
      <c r="K18" s="49">
        <v>294.0</v>
      </c>
      <c r="L18" s="80"/>
      <c r="M18" s="61"/>
      <c r="N18" s="62"/>
      <c r="O18" s="51"/>
      <c r="P18" s="83"/>
      <c r="Q18" s="84"/>
      <c r="R18" s="63"/>
      <c r="S18" s="55">
        <v>50.0</v>
      </c>
      <c r="T18" s="87" t="s">
        <v>16</v>
      </c>
      <c r="U18" s="88">
        <f>SUM(U15,U16,U17)</f>
        <v>2588</v>
      </c>
      <c r="V18" s="7"/>
      <c r="W18" s="7"/>
      <c r="X18" s="7"/>
      <c r="Y18" s="7"/>
      <c r="Z18" s="7"/>
      <c r="AA18" s="7"/>
      <c r="AB18" s="7"/>
    </row>
    <row r="19">
      <c r="A19" s="42" t="s">
        <v>39</v>
      </c>
      <c r="B19" s="42" t="s">
        <v>40</v>
      </c>
      <c r="C19" s="43"/>
      <c r="D19" s="44" t="s">
        <v>2360</v>
      </c>
      <c r="E19" s="45" t="s">
        <v>73</v>
      </c>
      <c r="F19" s="42" t="s">
        <v>49</v>
      </c>
      <c r="G19" s="224" t="s">
        <v>2361</v>
      </c>
      <c r="H19" s="226" t="s">
        <v>2362</v>
      </c>
      <c r="I19" s="48" t="s">
        <v>2363</v>
      </c>
      <c r="J19" s="42" t="s">
        <v>29</v>
      </c>
      <c r="K19" s="49">
        <v>294.0</v>
      </c>
      <c r="L19" s="50"/>
      <c r="M19" s="61"/>
      <c r="N19" s="62"/>
      <c r="O19" s="51"/>
      <c r="P19" s="52"/>
      <c r="Q19" s="53"/>
      <c r="R19" s="63"/>
      <c r="S19" s="55">
        <v>50.0</v>
      </c>
      <c r="V19" s="7"/>
      <c r="W19" s="7"/>
      <c r="X19" s="7"/>
      <c r="Y19" s="7"/>
      <c r="Z19" s="7"/>
      <c r="AA19" s="7"/>
      <c r="AB19" s="7"/>
    </row>
    <row r="20">
      <c r="A20" s="42" t="s">
        <v>39</v>
      </c>
      <c r="B20" s="42" t="s">
        <v>40</v>
      </c>
      <c r="C20" s="43"/>
      <c r="D20" s="44" t="s">
        <v>2364</v>
      </c>
      <c r="E20" s="45" t="s">
        <v>90</v>
      </c>
      <c r="F20" s="42" t="s">
        <v>49</v>
      </c>
      <c r="G20" s="228" t="s">
        <v>2365</v>
      </c>
      <c r="H20" s="226" t="s">
        <v>2366</v>
      </c>
      <c r="I20" s="65" t="s">
        <v>2367</v>
      </c>
      <c r="J20" s="42" t="s">
        <v>69</v>
      </c>
      <c r="K20" s="49"/>
      <c r="L20" s="50"/>
      <c r="M20" s="61"/>
      <c r="N20" s="62"/>
      <c r="O20" s="51">
        <v>250.0</v>
      </c>
      <c r="P20" s="52"/>
      <c r="Q20" s="53"/>
      <c r="R20" s="63"/>
      <c r="S20" s="55">
        <v>50.0</v>
      </c>
      <c r="T20" s="89"/>
      <c r="U20" s="90"/>
      <c r="V20" s="7"/>
      <c r="W20" s="7"/>
      <c r="X20" s="7"/>
      <c r="Y20" s="7"/>
      <c r="Z20" s="7"/>
      <c r="AA20" s="7"/>
      <c r="AB20" s="7"/>
    </row>
    <row r="21" ht="15.75" customHeight="1">
      <c r="A21" s="42" t="s">
        <v>39</v>
      </c>
      <c r="B21" s="42" t="s">
        <v>40</v>
      </c>
      <c r="C21" s="43"/>
      <c r="D21" s="44" t="s">
        <v>2368</v>
      </c>
      <c r="E21" s="45" t="s">
        <v>53</v>
      </c>
      <c r="F21" s="42" t="s">
        <v>49</v>
      </c>
      <c r="G21" s="224" t="s">
        <v>2369</v>
      </c>
      <c r="H21" s="226" t="s">
        <v>2370</v>
      </c>
      <c r="I21" s="65" t="s">
        <v>2371</v>
      </c>
      <c r="J21" s="42" t="s">
        <v>69</v>
      </c>
      <c r="K21" s="49"/>
      <c r="L21" s="50"/>
      <c r="M21" s="61"/>
      <c r="N21" s="62"/>
      <c r="O21" s="51">
        <v>294.0</v>
      </c>
      <c r="P21" s="52"/>
      <c r="Q21" s="53"/>
      <c r="R21" s="63"/>
      <c r="S21" s="55">
        <v>50.0</v>
      </c>
      <c r="T21" s="91" t="s">
        <v>17</v>
      </c>
      <c r="U21" s="10"/>
      <c r="V21" s="7"/>
      <c r="W21" s="7"/>
      <c r="X21" s="7"/>
      <c r="Y21" s="7"/>
      <c r="Z21" s="7"/>
      <c r="AA21" s="7"/>
      <c r="AB21" s="7"/>
    </row>
    <row r="22">
      <c r="A22" s="42" t="s">
        <v>39</v>
      </c>
      <c r="B22" s="42" t="s">
        <v>40</v>
      </c>
      <c r="C22" s="43"/>
      <c r="D22" s="44"/>
      <c r="E22" s="45" t="s">
        <v>29</v>
      </c>
      <c r="F22" s="42" t="s">
        <v>49</v>
      </c>
      <c r="G22" s="224" t="s">
        <v>2372</v>
      </c>
      <c r="H22" s="226" t="s">
        <v>2373</v>
      </c>
      <c r="I22" s="48" t="s">
        <v>2374</v>
      </c>
      <c r="J22" s="42" t="s">
        <v>46</v>
      </c>
      <c r="K22" s="49"/>
      <c r="L22" s="50"/>
      <c r="M22" s="61"/>
      <c r="N22" s="62"/>
      <c r="O22" s="51">
        <v>350.0</v>
      </c>
      <c r="P22" s="52"/>
      <c r="Q22" s="53"/>
      <c r="R22" s="63"/>
      <c r="S22" s="55">
        <v>50.0</v>
      </c>
      <c r="T22" s="92" t="s">
        <v>18</v>
      </c>
      <c r="U22" s="93">
        <f t="shared" ref="U22:U23" si="1">SUM(U7,U9)</f>
        <v>2432</v>
      </c>
      <c r="V22" s="7"/>
      <c r="W22" s="7"/>
      <c r="X22" s="7"/>
      <c r="Y22" s="7"/>
      <c r="Z22" s="7"/>
      <c r="AA22" s="7"/>
      <c r="AB22" s="7"/>
    </row>
    <row r="23" ht="17.25" customHeight="1">
      <c r="A23" s="42"/>
      <c r="B23" s="42"/>
      <c r="C23" s="43"/>
      <c r="D23" s="66"/>
      <c r="E23" s="45"/>
      <c r="F23" s="42"/>
      <c r="G23" s="58"/>
      <c r="H23" s="226"/>
      <c r="I23" s="65"/>
      <c r="J23" s="42"/>
      <c r="K23" s="231"/>
      <c r="L23" s="50"/>
      <c r="M23" s="61"/>
      <c r="N23" s="62"/>
      <c r="O23" s="51"/>
      <c r="P23" s="52"/>
      <c r="Q23" s="53"/>
      <c r="R23" s="63"/>
      <c r="S23" s="55"/>
      <c r="T23" s="92" t="s">
        <v>19</v>
      </c>
      <c r="U23" s="93">
        <f t="shared" si="1"/>
        <v>0</v>
      </c>
      <c r="V23" s="7"/>
      <c r="W23" s="7"/>
      <c r="X23" s="7"/>
      <c r="Y23" s="7"/>
      <c r="Z23" s="7"/>
      <c r="AA23" s="7"/>
      <c r="AB23" s="7"/>
    </row>
    <row r="24" ht="15.75" customHeight="1">
      <c r="A24" s="42"/>
      <c r="B24" s="42"/>
      <c r="C24" s="43"/>
      <c r="D24" s="66"/>
      <c r="E24" s="103"/>
      <c r="F24" s="42"/>
      <c r="G24" s="58"/>
      <c r="H24" s="226"/>
      <c r="I24" s="48"/>
      <c r="J24" s="42"/>
      <c r="K24" s="49"/>
      <c r="L24" s="68"/>
      <c r="M24" s="61"/>
      <c r="N24" s="62"/>
      <c r="O24" s="51"/>
      <c r="P24" s="69"/>
      <c r="Q24" s="70"/>
      <c r="R24" s="63"/>
      <c r="S24" s="55"/>
      <c r="T24" s="95" t="s">
        <v>20</v>
      </c>
      <c r="U24" s="96">
        <f>SUM(U15,U16)</f>
        <v>2588</v>
      </c>
      <c r="V24" s="7"/>
      <c r="W24" s="7"/>
      <c r="X24" s="7"/>
      <c r="Y24" s="7"/>
      <c r="Z24" s="7"/>
      <c r="AA24" s="7"/>
      <c r="AB24" s="7"/>
    </row>
    <row r="25">
      <c r="A25" s="42"/>
      <c r="B25" s="42"/>
      <c r="C25" s="66"/>
      <c r="D25" s="76"/>
      <c r="E25" s="103"/>
      <c r="F25" s="42"/>
      <c r="G25" s="58"/>
      <c r="H25" s="226"/>
      <c r="I25" s="58"/>
      <c r="J25" s="42"/>
      <c r="K25" s="60"/>
      <c r="L25" s="50"/>
      <c r="M25" s="61"/>
      <c r="N25" s="82"/>
      <c r="O25" s="51"/>
      <c r="P25" s="97"/>
      <c r="Q25" s="98"/>
      <c r="R25" s="85"/>
      <c r="S25" s="55"/>
      <c r="T25" s="7"/>
      <c r="U25" s="7"/>
      <c r="V25" s="7"/>
      <c r="W25" s="7"/>
      <c r="X25" s="7"/>
      <c r="Y25" s="7"/>
      <c r="Z25" s="7"/>
      <c r="AA25" s="7"/>
      <c r="AB25" s="7"/>
    </row>
    <row r="26">
      <c r="A26" s="42"/>
      <c r="B26" s="42"/>
      <c r="C26" s="66"/>
      <c r="D26" s="76"/>
      <c r="E26" s="45"/>
      <c r="F26" s="42"/>
      <c r="G26" s="58"/>
      <c r="H26" s="226"/>
      <c r="I26" s="58"/>
      <c r="J26" s="105"/>
      <c r="K26" s="99"/>
      <c r="L26" s="80"/>
      <c r="M26" s="61"/>
      <c r="N26" s="62"/>
      <c r="O26" s="51"/>
      <c r="P26" s="83"/>
      <c r="Q26" s="84"/>
      <c r="R26" s="63"/>
      <c r="S26" s="55"/>
      <c r="T26" s="7"/>
      <c r="U26" s="7"/>
      <c r="V26" s="7"/>
      <c r="W26" s="7"/>
      <c r="X26" s="7"/>
      <c r="Y26" s="7"/>
      <c r="Z26" s="7"/>
      <c r="AA26" s="7"/>
      <c r="AB26" s="7"/>
    </row>
    <row r="27">
      <c r="A27" s="42"/>
      <c r="B27" s="42"/>
      <c r="C27" s="66"/>
      <c r="D27" s="76"/>
      <c r="E27" s="45"/>
      <c r="F27" s="42"/>
      <c r="G27" s="58" t="s">
        <v>34</v>
      </c>
      <c r="H27" s="226"/>
      <c r="I27" s="227"/>
      <c r="J27" s="42"/>
      <c r="K27" s="99"/>
      <c r="L27" s="50"/>
      <c r="M27" s="61"/>
      <c r="N27" s="62"/>
      <c r="O27" s="51"/>
      <c r="P27" s="52"/>
      <c r="Q27" s="53"/>
      <c r="R27" s="63"/>
      <c r="S27" s="55"/>
      <c r="T27" s="7"/>
      <c r="U27" s="7"/>
      <c r="V27" s="7"/>
      <c r="W27" s="7"/>
      <c r="X27" s="7"/>
      <c r="Y27" s="7"/>
      <c r="Z27" s="7"/>
      <c r="AA27" s="7"/>
      <c r="AB27" s="7"/>
    </row>
    <row r="28">
      <c r="A28" s="42"/>
      <c r="B28" s="42"/>
      <c r="C28" s="66"/>
      <c r="D28" s="67"/>
      <c r="E28" s="45"/>
      <c r="F28" s="42"/>
      <c r="G28" s="58"/>
      <c r="H28" s="226"/>
      <c r="I28" s="227"/>
      <c r="J28" s="42"/>
      <c r="K28" s="49"/>
      <c r="L28" s="50"/>
      <c r="M28" s="61"/>
      <c r="N28" s="62"/>
      <c r="O28" s="51"/>
      <c r="P28" s="52"/>
      <c r="Q28" s="53"/>
      <c r="R28" s="63"/>
      <c r="S28" s="55"/>
      <c r="T28" s="7"/>
      <c r="U28" s="7"/>
      <c r="V28" s="7"/>
      <c r="W28" s="7"/>
      <c r="X28" s="7"/>
      <c r="Y28" s="7"/>
      <c r="Z28" s="7"/>
      <c r="AA28" s="7"/>
      <c r="AB28" s="7"/>
    </row>
    <row r="29">
      <c r="A29" s="42"/>
      <c r="B29" s="42"/>
      <c r="C29" s="43"/>
      <c r="D29" s="111"/>
      <c r="E29" s="103"/>
      <c r="F29" s="42"/>
      <c r="G29" s="58"/>
      <c r="H29" s="226"/>
      <c r="I29" s="58"/>
      <c r="J29" s="105"/>
      <c r="K29" s="49"/>
      <c r="L29" s="50"/>
      <c r="M29" s="61"/>
      <c r="N29" s="62"/>
      <c r="O29" s="51"/>
      <c r="P29" s="52"/>
      <c r="Q29" s="53"/>
      <c r="R29" s="63"/>
      <c r="S29" s="55"/>
      <c r="T29" s="87" t="s">
        <v>21</v>
      </c>
      <c r="U29" s="101">
        <f>SUM(U11,U18)</f>
        <v>5020</v>
      </c>
      <c r="V29" s="7"/>
      <c r="W29" s="7"/>
      <c r="X29" s="7"/>
      <c r="Y29" s="7"/>
      <c r="Z29" s="7"/>
      <c r="AA29" s="7"/>
      <c r="AB29" s="7"/>
    </row>
    <row r="30">
      <c r="A30" s="42"/>
      <c r="B30" s="42"/>
      <c r="C30" s="94"/>
      <c r="D30" s="67"/>
      <c r="E30" s="45"/>
      <c r="F30" s="42"/>
      <c r="G30" s="58"/>
      <c r="H30" s="226"/>
      <c r="I30" s="58"/>
      <c r="J30" s="105"/>
      <c r="K30" s="49"/>
      <c r="L30" s="50"/>
      <c r="M30" s="35"/>
      <c r="N30" s="36"/>
      <c r="O30" s="51"/>
      <c r="P30" s="52"/>
      <c r="Q30" s="53"/>
      <c r="R30" s="54"/>
      <c r="S30" s="55"/>
      <c r="T30" s="7"/>
      <c r="U30" s="7"/>
      <c r="V30" s="7"/>
      <c r="W30" s="7"/>
      <c r="X30" s="7"/>
      <c r="Y30" s="7"/>
      <c r="Z30" s="7"/>
      <c r="AA30" s="7"/>
      <c r="AB30" s="7"/>
    </row>
    <row r="31">
      <c r="A31" s="42"/>
      <c r="B31" s="42"/>
      <c r="C31" s="43"/>
      <c r="D31" s="67"/>
      <c r="E31" s="103"/>
      <c r="F31" s="42"/>
      <c r="G31" s="104"/>
      <c r="H31" s="235"/>
      <c r="I31" s="58"/>
      <c r="J31" s="105"/>
      <c r="K31" s="49"/>
      <c r="L31" s="108"/>
      <c r="M31" s="61"/>
      <c r="N31" s="62"/>
      <c r="O31" s="51"/>
      <c r="P31" s="106"/>
      <c r="Q31" s="120"/>
      <c r="R31" s="63"/>
      <c r="S31" s="55"/>
      <c r="V31" s="7"/>
      <c r="W31" s="7"/>
      <c r="X31" s="7"/>
      <c r="Y31" s="7"/>
      <c r="Z31" s="7"/>
      <c r="AA31" s="7"/>
      <c r="AB31" s="7"/>
    </row>
    <row r="32">
      <c r="A32" s="42"/>
      <c r="B32" s="42"/>
      <c r="C32" s="107"/>
      <c r="D32" s="44"/>
      <c r="E32" s="45"/>
      <c r="F32" s="42"/>
      <c r="G32" s="58"/>
      <c r="H32" s="226"/>
      <c r="I32" s="58"/>
      <c r="J32" s="105"/>
      <c r="K32" s="49"/>
      <c r="L32" s="108"/>
      <c r="M32" s="61"/>
      <c r="N32" s="62"/>
      <c r="O32" s="51"/>
      <c r="P32" s="106"/>
      <c r="Q32" s="120"/>
      <c r="R32" s="63"/>
      <c r="S32" s="45"/>
      <c r="V32" s="7"/>
      <c r="W32" s="7"/>
      <c r="X32" s="7"/>
      <c r="Y32" s="7"/>
      <c r="Z32" s="7"/>
      <c r="AA32" s="7"/>
      <c r="AB32" s="7"/>
    </row>
    <row r="33">
      <c r="A33" s="42"/>
      <c r="B33" s="42"/>
      <c r="C33" s="43"/>
      <c r="D33" s="124"/>
      <c r="E33" s="45"/>
      <c r="F33" s="42"/>
      <c r="G33" s="58"/>
      <c r="H33" s="226"/>
      <c r="I33" s="58"/>
      <c r="J33" s="42"/>
      <c r="K33" s="49"/>
      <c r="L33" s="80"/>
      <c r="M33" s="81"/>
      <c r="N33" s="82"/>
      <c r="O33" s="51"/>
      <c r="P33" s="83"/>
      <c r="Q33" s="84"/>
      <c r="R33" s="85"/>
      <c r="S33" s="45"/>
      <c r="V33" s="7"/>
      <c r="W33" s="7"/>
      <c r="X33" s="7"/>
      <c r="Y33" s="7"/>
      <c r="Z33" s="7"/>
      <c r="AA33" s="7"/>
      <c r="AB33" s="7"/>
    </row>
    <row r="34">
      <c r="A34" s="42"/>
      <c r="B34" s="42"/>
      <c r="C34" s="43"/>
      <c r="D34" s="110"/>
      <c r="E34" s="103"/>
      <c r="F34" s="42"/>
      <c r="G34" s="58"/>
      <c r="H34" s="226"/>
      <c r="I34" s="226"/>
      <c r="J34" s="105"/>
      <c r="K34" s="49"/>
      <c r="L34" s="68"/>
      <c r="M34" s="35"/>
      <c r="N34" s="36"/>
      <c r="O34" s="51"/>
      <c r="P34" s="69"/>
      <c r="Q34" s="70"/>
      <c r="R34" s="54"/>
      <c r="S34" s="45"/>
      <c r="V34" s="7"/>
      <c r="W34" s="7"/>
      <c r="X34" s="7"/>
      <c r="Y34" s="7"/>
      <c r="Z34" s="7"/>
      <c r="AA34" s="7"/>
      <c r="AB34" s="7"/>
    </row>
    <row r="35">
      <c r="A35" s="42"/>
      <c r="B35" s="42"/>
      <c r="C35" s="66"/>
      <c r="D35" s="110"/>
      <c r="E35" s="103"/>
      <c r="F35" s="42"/>
      <c r="G35" s="58"/>
      <c r="H35" s="226"/>
      <c r="I35" s="226"/>
      <c r="J35" s="105"/>
      <c r="K35" s="60"/>
      <c r="L35" s="50"/>
      <c r="M35" s="61"/>
      <c r="N35" s="62"/>
      <c r="O35" s="51"/>
      <c r="P35" s="52"/>
      <c r="Q35" s="53"/>
      <c r="R35" s="63"/>
      <c r="S35" s="45"/>
      <c r="T35" s="7"/>
      <c r="U35" s="7"/>
      <c r="V35" s="7"/>
      <c r="W35" s="7"/>
      <c r="X35" s="7"/>
      <c r="Y35" s="7"/>
      <c r="Z35" s="7"/>
      <c r="AA35" s="7"/>
      <c r="AB35" s="7"/>
    </row>
    <row r="36">
      <c r="A36" s="42"/>
      <c r="B36" s="42"/>
      <c r="C36" s="66"/>
      <c r="D36" s="111"/>
      <c r="E36" s="45"/>
      <c r="F36" s="42"/>
      <c r="G36" s="354"/>
      <c r="H36" s="310"/>
      <c r="I36" s="226"/>
      <c r="J36" s="105"/>
      <c r="K36" s="60"/>
      <c r="L36" s="50"/>
      <c r="M36" s="61"/>
      <c r="N36" s="62"/>
      <c r="O36" s="51"/>
      <c r="P36" s="52"/>
      <c r="Q36" s="53"/>
      <c r="R36" s="63"/>
      <c r="S36" s="45"/>
      <c r="T36" s="7"/>
      <c r="U36" s="7"/>
      <c r="V36" s="7"/>
      <c r="W36" s="7"/>
      <c r="X36" s="7"/>
      <c r="Y36" s="7"/>
      <c r="Z36" s="7"/>
      <c r="AA36" s="7"/>
      <c r="AB36" s="7"/>
    </row>
    <row r="37">
      <c r="A37" s="42"/>
      <c r="B37" s="42"/>
      <c r="C37" s="66"/>
      <c r="D37" s="111"/>
      <c r="E37" s="45"/>
      <c r="F37" s="42"/>
      <c r="G37" s="112"/>
      <c r="H37" s="238"/>
      <c r="I37" s="58"/>
      <c r="J37" s="42"/>
      <c r="K37" s="49"/>
      <c r="L37" s="50"/>
      <c r="M37" s="81"/>
      <c r="N37" s="82"/>
      <c r="O37" s="51"/>
      <c r="P37" s="52"/>
      <c r="Q37" s="53"/>
      <c r="R37" s="85"/>
      <c r="S37" s="45"/>
      <c r="T37" s="7"/>
      <c r="U37" s="7"/>
      <c r="V37" s="7"/>
      <c r="W37" s="7"/>
      <c r="X37" s="7"/>
      <c r="Y37" s="7"/>
      <c r="Z37" s="7"/>
      <c r="AA37" s="7"/>
      <c r="AB37" s="7"/>
    </row>
    <row r="38">
      <c r="A38" s="42"/>
      <c r="B38" s="42"/>
      <c r="C38" s="43"/>
      <c r="D38" s="67"/>
      <c r="E38" s="45"/>
      <c r="F38" s="42"/>
      <c r="G38" s="58"/>
      <c r="H38" s="226"/>
      <c r="I38" s="58"/>
      <c r="J38" s="105"/>
      <c r="K38" s="49"/>
      <c r="L38" s="50"/>
      <c r="M38" s="113"/>
      <c r="N38" s="114"/>
      <c r="O38" s="51"/>
      <c r="P38" s="52"/>
      <c r="Q38" s="53"/>
      <c r="R38" s="115"/>
      <c r="S38" s="45"/>
      <c r="T38" s="7"/>
      <c r="U38" s="7"/>
      <c r="V38" s="7"/>
      <c r="W38" s="7"/>
      <c r="X38" s="7"/>
      <c r="Y38" s="7"/>
      <c r="Z38" s="7"/>
      <c r="AA38" s="7"/>
      <c r="AB38" s="7"/>
    </row>
    <row r="39">
      <c r="A39" s="42"/>
      <c r="B39" s="42"/>
      <c r="C39" s="43"/>
      <c r="D39" s="111"/>
      <c r="E39" s="45"/>
      <c r="F39" s="42"/>
      <c r="G39" s="58"/>
      <c r="H39" s="226"/>
      <c r="I39" s="45"/>
      <c r="J39" s="105"/>
      <c r="K39" s="99"/>
      <c r="L39" s="50"/>
      <c r="M39" s="61"/>
      <c r="N39" s="62"/>
      <c r="O39" s="51"/>
      <c r="P39" s="52"/>
      <c r="Q39" s="53"/>
      <c r="R39" s="63"/>
      <c r="S39" s="45"/>
      <c r="T39" s="7"/>
      <c r="U39" s="7"/>
      <c r="V39" s="7"/>
      <c r="W39" s="7"/>
      <c r="X39" s="7"/>
      <c r="Y39" s="7"/>
      <c r="Z39" s="7"/>
      <c r="AA39" s="7"/>
      <c r="AB39" s="7"/>
    </row>
    <row r="40">
      <c r="A40" s="42"/>
      <c r="B40" s="42"/>
      <c r="C40" s="43"/>
      <c r="D40" s="76"/>
      <c r="E40" s="103"/>
      <c r="F40" s="42"/>
      <c r="G40" s="58"/>
      <c r="H40" s="226"/>
      <c r="I40" s="58"/>
      <c r="J40" s="105"/>
      <c r="K40" s="49"/>
      <c r="L40" s="68"/>
      <c r="M40" s="61"/>
      <c r="N40" s="62"/>
      <c r="O40" s="51"/>
      <c r="P40" s="69"/>
      <c r="Q40" s="70"/>
      <c r="R40" s="63"/>
      <c r="S40" s="45"/>
      <c r="T40" s="7"/>
      <c r="U40" s="7"/>
      <c r="V40" s="7"/>
      <c r="W40" s="7"/>
      <c r="X40" s="7"/>
      <c r="Y40" s="7"/>
      <c r="Z40" s="7"/>
      <c r="AA40" s="7"/>
      <c r="AB40" s="7"/>
    </row>
    <row r="41">
      <c r="A41" s="42"/>
      <c r="B41" s="42"/>
      <c r="C41" s="43"/>
      <c r="D41" s="111"/>
      <c r="E41" s="45"/>
      <c r="F41" s="42"/>
      <c r="G41" s="58"/>
      <c r="H41" s="226"/>
      <c r="I41" s="58"/>
      <c r="J41" s="105"/>
      <c r="K41" s="49"/>
      <c r="L41" s="50"/>
      <c r="M41" s="61"/>
      <c r="N41" s="62"/>
      <c r="O41" s="51"/>
      <c r="P41" s="52"/>
      <c r="Q41" s="53"/>
      <c r="R41" s="63"/>
      <c r="S41" s="45"/>
      <c r="T41" s="7"/>
      <c r="U41" s="7"/>
      <c r="V41" s="7"/>
      <c r="W41" s="7"/>
      <c r="X41" s="7"/>
      <c r="Y41" s="7"/>
      <c r="Z41" s="7"/>
      <c r="AA41" s="7"/>
      <c r="AB41" s="7"/>
    </row>
    <row r="42">
      <c r="A42" s="42"/>
      <c r="B42" s="42"/>
      <c r="C42" s="66"/>
      <c r="D42" s="116"/>
      <c r="E42" s="103"/>
      <c r="F42" s="42"/>
      <c r="G42" s="117"/>
      <c r="H42" s="239"/>
      <c r="I42" s="238"/>
      <c r="J42" s="105"/>
      <c r="K42" s="118"/>
      <c r="L42" s="50"/>
      <c r="M42" s="61"/>
      <c r="N42" s="62"/>
      <c r="O42" s="51"/>
      <c r="P42" s="52"/>
      <c r="Q42" s="53"/>
      <c r="R42" s="63"/>
      <c r="S42" s="45"/>
      <c r="T42" s="7"/>
      <c r="U42" s="7"/>
      <c r="V42" s="7"/>
      <c r="W42" s="7"/>
      <c r="X42" s="7"/>
      <c r="Y42" s="7"/>
      <c r="Z42" s="7"/>
      <c r="AA42" s="7"/>
      <c r="AB42" s="7"/>
    </row>
    <row r="43">
      <c r="A43" s="42"/>
      <c r="B43" s="42"/>
      <c r="C43" s="66"/>
      <c r="D43" s="76"/>
      <c r="E43" s="45"/>
      <c r="F43" s="42"/>
      <c r="G43" s="58"/>
      <c r="H43" s="226"/>
      <c r="I43" s="58"/>
      <c r="J43" s="42"/>
      <c r="K43" s="49"/>
      <c r="L43" s="50"/>
      <c r="M43" s="61"/>
      <c r="N43" s="62"/>
      <c r="O43" s="51"/>
      <c r="P43" s="52"/>
      <c r="Q43" s="53"/>
      <c r="R43" s="63"/>
      <c r="S43" s="45"/>
      <c r="T43" s="7"/>
      <c r="U43" s="7"/>
      <c r="V43" s="7"/>
      <c r="W43" s="7"/>
      <c r="X43" s="7"/>
      <c r="Y43" s="7"/>
      <c r="Z43" s="7"/>
      <c r="AA43" s="7"/>
      <c r="AB43" s="7"/>
    </row>
    <row r="44">
      <c r="A44" s="42"/>
      <c r="B44" s="42"/>
      <c r="C44" s="43"/>
      <c r="D44" s="76"/>
      <c r="E44" s="103"/>
      <c r="F44" s="42"/>
      <c r="G44" s="58"/>
      <c r="H44" s="226"/>
      <c r="I44" s="58"/>
      <c r="J44" s="42"/>
      <c r="K44" s="60"/>
      <c r="L44" s="50"/>
      <c r="M44" s="61"/>
      <c r="N44" s="62"/>
      <c r="O44" s="51"/>
      <c r="P44" s="52"/>
      <c r="Q44" s="53"/>
      <c r="R44" s="63"/>
      <c r="S44" s="45"/>
      <c r="T44" s="7"/>
      <c r="U44" s="7"/>
      <c r="V44" s="7"/>
      <c r="W44" s="7"/>
      <c r="X44" s="7"/>
      <c r="Y44" s="7"/>
      <c r="Z44" s="7"/>
      <c r="AA44" s="7"/>
      <c r="AB44" s="7"/>
    </row>
    <row r="45">
      <c r="A45" s="42"/>
      <c r="B45" s="42"/>
      <c r="C45" s="43"/>
      <c r="D45" s="109"/>
      <c r="E45" s="103"/>
      <c r="F45" s="42"/>
      <c r="G45" s="58"/>
      <c r="H45" s="226"/>
      <c r="I45" s="58"/>
      <c r="J45" s="42"/>
      <c r="K45" s="49"/>
      <c r="L45" s="50"/>
      <c r="M45" s="61"/>
      <c r="N45" s="62"/>
      <c r="O45" s="51"/>
      <c r="P45" s="52"/>
      <c r="Q45" s="53"/>
      <c r="R45" s="63"/>
      <c r="S45" s="45"/>
      <c r="T45" s="7"/>
      <c r="U45" s="7"/>
      <c r="V45" s="7"/>
      <c r="W45" s="7"/>
      <c r="X45" s="7"/>
      <c r="Y45" s="7"/>
      <c r="Z45" s="7"/>
      <c r="AA45" s="7"/>
      <c r="AB45" s="7"/>
    </row>
    <row r="46">
      <c r="A46" s="42"/>
      <c r="B46" s="42"/>
      <c r="C46" s="43"/>
      <c r="D46" s="111"/>
      <c r="E46" s="103"/>
      <c r="F46" s="42"/>
      <c r="G46" s="119"/>
      <c r="H46" s="240"/>
      <c r="I46" s="58"/>
      <c r="J46" s="105"/>
      <c r="K46" s="49"/>
      <c r="L46" s="108"/>
      <c r="M46" s="81"/>
      <c r="N46" s="82"/>
      <c r="O46" s="51"/>
      <c r="P46" s="106"/>
      <c r="Q46" s="120"/>
      <c r="R46" s="85"/>
      <c r="S46" s="45"/>
      <c r="T46" s="7"/>
      <c r="U46" s="7"/>
      <c r="V46" s="7"/>
      <c r="W46" s="7"/>
      <c r="X46" s="7"/>
      <c r="Y46" s="7"/>
      <c r="Z46" s="7"/>
      <c r="AA46" s="7"/>
      <c r="AB46" s="7"/>
    </row>
    <row r="47">
      <c r="A47" s="42"/>
      <c r="B47" s="42"/>
      <c r="C47" s="66"/>
      <c r="D47" s="111"/>
      <c r="E47" s="103"/>
      <c r="F47" s="42"/>
      <c r="G47" s="58"/>
      <c r="H47" s="226"/>
      <c r="I47" s="226"/>
      <c r="J47" s="105"/>
      <c r="K47" s="49"/>
      <c r="L47" s="121"/>
      <c r="M47" s="61"/>
      <c r="N47" s="62"/>
      <c r="O47" s="51"/>
      <c r="P47" s="122"/>
      <c r="Q47" s="123"/>
      <c r="R47" s="63"/>
      <c r="S47" s="45"/>
      <c r="T47" s="7"/>
      <c r="U47" s="7"/>
      <c r="V47" s="7"/>
      <c r="W47" s="7"/>
      <c r="X47" s="7"/>
      <c r="Y47" s="7"/>
      <c r="Z47" s="7"/>
      <c r="AA47" s="7"/>
      <c r="AB47" s="7"/>
    </row>
    <row r="48">
      <c r="A48" s="42"/>
      <c r="B48" s="42"/>
      <c r="C48" s="43"/>
      <c r="D48" s="111"/>
      <c r="E48" s="103"/>
      <c r="F48" s="42"/>
      <c r="G48" s="58"/>
      <c r="H48" s="226"/>
      <c r="I48" s="226"/>
      <c r="J48" s="105"/>
      <c r="K48" s="49"/>
      <c r="L48" s="121"/>
      <c r="M48" s="35"/>
      <c r="N48" s="36"/>
      <c r="O48" s="51"/>
      <c r="P48" s="122"/>
      <c r="Q48" s="123"/>
      <c r="R48" s="54"/>
      <c r="S48" s="45"/>
      <c r="T48" s="7"/>
      <c r="U48" s="7"/>
      <c r="V48" s="7"/>
      <c r="W48" s="7"/>
      <c r="X48" s="7"/>
      <c r="Y48" s="7"/>
      <c r="Z48" s="7"/>
      <c r="AA48" s="7"/>
      <c r="AB48" s="7"/>
    </row>
    <row r="49">
      <c r="A49" s="42"/>
      <c r="B49" s="42"/>
      <c r="C49" s="43"/>
      <c r="D49" s="124"/>
      <c r="E49" s="45"/>
      <c r="F49" s="42"/>
      <c r="G49" s="58"/>
      <c r="H49" s="226"/>
      <c r="I49" s="241"/>
      <c r="J49" s="42"/>
      <c r="K49" s="60"/>
      <c r="L49" s="121"/>
      <c r="M49" s="81"/>
      <c r="N49" s="82"/>
      <c r="O49" s="51"/>
      <c r="P49" s="122"/>
      <c r="Q49" s="123"/>
      <c r="R49" s="85"/>
      <c r="S49" s="45"/>
      <c r="T49" s="7"/>
      <c r="U49" s="7"/>
      <c r="V49" s="7"/>
      <c r="W49" s="7"/>
      <c r="X49" s="7"/>
      <c r="Y49" s="7"/>
      <c r="Z49" s="7"/>
      <c r="AA49" s="7"/>
      <c r="AB49" s="7"/>
    </row>
    <row r="50">
      <c r="A50" s="42"/>
      <c r="B50" s="42"/>
      <c r="C50" s="43"/>
      <c r="D50" s="125"/>
      <c r="E50" s="103"/>
      <c r="F50" s="42"/>
      <c r="G50" s="58"/>
      <c r="H50" s="226"/>
      <c r="I50" s="58"/>
      <c r="J50" s="105"/>
      <c r="K50" s="60"/>
      <c r="L50" s="126"/>
      <c r="M50" s="81"/>
      <c r="N50" s="82"/>
      <c r="O50" s="51"/>
      <c r="P50" s="127"/>
      <c r="Q50" s="128"/>
      <c r="R50" s="85"/>
      <c r="S50" s="45"/>
      <c r="T50" s="7"/>
      <c r="U50" s="7"/>
      <c r="V50" s="7"/>
      <c r="W50" s="7"/>
      <c r="X50" s="7"/>
      <c r="Y50" s="7"/>
      <c r="Z50" s="7"/>
      <c r="AA50" s="7"/>
      <c r="AB50" s="7"/>
    </row>
    <row r="51">
      <c r="A51" s="42"/>
      <c r="B51" s="42"/>
      <c r="C51" s="43"/>
      <c r="D51" s="66"/>
      <c r="E51" s="103"/>
      <c r="F51" s="42"/>
      <c r="G51" s="58"/>
      <c r="H51" s="226"/>
      <c r="I51" s="58"/>
      <c r="J51" s="105"/>
      <c r="K51" s="49"/>
      <c r="L51" s="121"/>
      <c r="M51" s="61"/>
      <c r="N51" s="62"/>
      <c r="O51" s="51"/>
      <c r="P51" s="122"/>
      <c r="Q51" s="123"/>
      <c r="R51" s="63"/>
      <c r="S51" s="45"/>
      <c r="T51" s="7"/>
      <c r="U51" s="7"/>
      <c r="V51" s="7"/>
      <c r="W51" s="7"/>
      <c r="X51" s="7"/>
      <c r="Y51" s="7"/>
      <c r="Z51" s="7"/>
      <c r="AA51" s="7"/>
      <c r="AB51" s="7"/>
    </row>
    <row r="52">
      <c r="A52" s="42"/>
      <c r="B52" s="42"/>
      <c r="C52" s="43"/>
      <c r="D52" s="43"/>
      <c r="E52" s="103"/>
      <c r="F52" s="42"/>
      <c r="G52" s="47"/>
      <c r="H52" s="225"/>
      <c r="I52" s="58"/>
      <c r="J52" s="105"/>
      <c r="K52" s="118"/>
      <c r="L52" s="121"/>
      <c r="M52" s="81"/>
      <c r="N52" s="82"/>
      <c r="O52" s="51"/>
      <c r="P52" s="122"/>
      <c r="Q52" s="123"/>
      <c r="R52" s="85"/>
      <c r="S52" s="45"/>
      <c r="T52" s="7"/>
      <c r="U52" s="7"/>
      <c r="V52" s="7"/>
      <c r="W52" s="7"/>
      <c r="X52" s="7"/>
      <c r="Y52" s="7"/>
      <c r="Z52" s="7"/>
      <c r="AA52" s="7"/>
      <c r="AB52" s="7"/>
    </row>
    <row r="53">
      <c r="A53" s="42"/>
      <c r="B53" s="42"/>
      <c r="C53" s="43"/>
      <c r="D53" s="43"/>
      <c r="E53" s="129"/>
      <c r="F53" s="42"/>
      <c r="G53" s="58"/>
      <c r="H53" s="226"/>
      <c r="I53" s="58"/>
      <c r="J53" s="105"/>
      <c r="K53" s="49"/>
      <c r="L53" s="121"/>
      <c r="M53" s="61"/>
      <c r="N53" s="62"/>
      <c r="O53" s="51"/>
      <c r="P53" s="122"/>
      <c r="Q53" s="123"/>
      <c r="R53" s="63"/>
      <c r="S53" s="55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2"/>
      <c r="B54" s="42"/>
      <c r="C54" s="43"/>
      <c r="D54" s="43"/>
      <c r="E54" s="22"/>
      <c r="F54" s="42"/>
      <c r="G54" s="130"/>
      <c r="H54" s="242"/>
      <c r="I54" s="58"/>
      <c r="J54" s="105"/>
      <c r="K54" s="49"/>
      <c r="L54" s="121"/>
      <c r="M54" s="61"/>
      <c r="N54" s="62"/>
      <c r="O54" s="51"/>
      <c r="P54" s="122"/>
      <c r="Q54" s="123"/>
      <c r="R54" s="63"/>
      <c r="S54" s="45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2"/>
      <c r="B55" s="42"/>
      <c r="C55" s="43"/>
      <c r="D55" s="43"/>
      <c r="E55" s="22"/>
      <c r="F55" s="42"/>
      <c r="G55" s="58"/>
      <c r="H55" s="226"/>
      <c r="I55" s="58"/>
      <c r="J55" s="105"/>
      <c r="K55" s="131"/>
      <c r="L55" s="121"/>
      <c r="M55" s="113"/>
      <c r="N55" s="114"/>
      <c r="O55" s="51"/>
      <c r="P55" s="122"/>
      <c r="Q55" s="123"/>
      <c r="R55" s="115"/>
      <c r="S55" s="45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2"/>
      <c r="B56" s="42"/>
      <c r="C56" s="43"/>
      <c r="D56" s="43"/>
      <c r="E56" s="22"/>
      <c r="F56" s="42"/>
      <c r="G56" s="58"/>
      <c r="H56" s="226"/>
      <c r="I56" s="58"/>
      <c r="J56" s="105"/>
      <c r="K56" s="132"/>
      <c r="L56" s="121"/>
      <c r="M56" s="113"/>
      <c r="N56" s="114"/>
      <c r="O56" s="51"/>
      <c r="P56" s="122"/>
      <c r="Q56" s="123"/>
      <c r="R56" s="115"/>
      <c r="S56" s="45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2"/>
      <c r="B57" s="42"/>
      <c r="C57" s="43"/>
      <c r="D57" s="43"/>
      <c r="E57" s="22"/>
      <c r="F57" s="42"/>
      <c r="G57" s="58"/>
      <c r="H57" s="226"/>
      <c r="I57" s="58"/>
      <c r="J57" s="105"/>
      <c r="K57" s="131"/>
      <c r="L57" s="133"/>
      <c r="M57" s="61"/>
      <c r="N57" s="62"/>
      <c r="O57" s="51"/>
      <c r="P57" s="134"/>
      <c r="Q57" s="135"/>
      <c r="R57" s="63"/>
      <c r="S57" s="45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2"/>
      <c r="B58" s="42"/>
      <c r="C58" s="43"/>
      <c r="D58" s="94"/>
      <c r="E58" s="22"/>
      <c r="F58" s="42"/>
      <c r="G58" s="58"/>
      <c r="H58" s="226"/>
      <c r="I58" s="58"/>
      <c r="J58" s="105"/>
      <c r="K58" s="131"/>
      <c r="L58" s="121"/>
      <c r="M58" s="81"/>
      <c r="N58" s="82"/>
      <c r="O58" s="51"/>
      <c r="P58" s="122"/>
      <c r="Q58" s="123"/>
      <c r="R58" s="85"/>
      <c r="S58" s="45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2"/>
      <c r="B59" s="42"/>
      <c r="C59" s="66"/>
      <c r="D59" s="43"/>
      <c r="E59" s="22"/>
      <c r="F59" s="42"/>
      <c r="G59" s="58"/>
      <c r="H59" s="226"/>
      <c r="I59" s="58"/>
      <c r="J59" s="105"/>
      <c r="K59" s="131"/>
      <c r="L59" s="121"/>
      <c r="M59" s="81"/>
      <c r="N59" s="82"/>
      <c r="O59" s="51"/>
      <c r="P59" s="122"/>
      <c r="Q59" s="123"/>
      <c r="R59" s="85"/>
      <c r="S59" s="45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2"/>
      <c r="B60" s="42"/>
      <c r="C60" s="43"/>
      <c r="D60" s="43"/>
      <c r="E60" s="22"/>
      <c r="F60" s="42"/>
      <c r="G60" s="58"/>
      <c r="H60" s="226"/>
      <c r="I60" s="58"/>
      <c r="J60" s="105"/>
      <c r="K60" s="131"/>
      <c r="L60" s="121"/>
      <c r="M60" s="81"/>
      <c r="N60" s="82"/>
      <c r="O60" s="51"/>
      <c r="P60" s="122"/>
      <c r="Q60" s="123"/>
      <c r="R60" s="85"/>
      <c r="S60" s="45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2"/>
      <c r="B61" s="42"/>
      <c r="C61" s="43"/>
      <c r="D61" s="43"/>
      <c r="E61" s="22"/>
      <c r="F61" s="42"/>
      <c r="G61" s="58"/>
      <c r="H61" s="226"/>
      <c r="I61" s="58"/>
      <c r="J61" s="105"/>
      <c r="K61" s="131"/>
      <c r="L61" s="121"/>
      <c r="M61" s="81"/>
      <c r="N61" s="82"/>
      <c r="O61" s="51"/>
      <c r="P61" s="122"/>
      <c r="Q61" s="123"/>
      <c r="R61" s="85"/>
      <c r="S61" s="45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2"/>
      <c r="B62" s="42"/>
      <c r="C62" s="43"/>
      <c r="D62" s="43"/>
      <c r="E62" s="22"/>
      <c r="F62" s="42"/>
      <c r="G62" s="58"/>
      <c r="H62" s="226"/>
      <c r="I62" s="58"/>
      <c r="J62" s="105"/>
      <c r="K62" s="131"/>
      <c r="L62" s="126"/>
      <c r="M62" s="61"/>
      <c r="N62" s="62"/>
      <c r="O62" s="51"/>
      <c r="P62" s="127"/>
      <c r="Q62" s="128"/>
      <c r="R62" s="63"/>
      <c r="S62" s="45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2"/>
      <c r="B63" s="42"/>
      <c r="C63" s="43"/>
      <c r="D63" s="43"/>
      <c r="E63" s="22"/>
      <c r="F63" s="42"/>
      <c r="G63" s="58"/>
      <c r="H63" s="226"/>
      <c r="I63" s="58"/>
      <c r="J63" s="105"/>
      <c r="K63" s="131"/>
      <c r="L63" s="126"/>
      <c r="M63" s="81"/>
      <c r="N63" s="82"/>
      <c r="O63" s="51"/>
      <c r="P63" s="127"/>
      <c r="Q63" s="128"/>
      <c r="R63" s="85"/>
      <c r="S63" s="136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2"/>
      <c r="B64" s="42"/>
      <c r="C64" s="43"/>
      <c r="D64" s="43"/>
      <c r="E64" s="22"/>
      <c r="F64" s="42"/>
      <c r="G64" s="58"/>
      <c r="H64" s="226"/>
      <c r="I64" s="58"/>
      <c r="J64" s="105"/>
      <c r="K64" s="132"/>
      <c r="L64" s="121"/>
      <c r="M64" s="61"/>
      <c r="N64" s="62"/>
      <c r="O64" s="51"/>
      <c r="P64" s="122"/>
      <c r="Q64" s="123"/>
      <c r="R64" s="63"/>
      <c r="S64" s="45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2"/>
      <c r="B65" s="42"/>
      <c r="C65" s="43"/>
      <c r="D65" s="43"/>
      <c r="E65" s="22"/>
      <c r="F65" s="42"/>
      <c r="G65" s="58"/>
      <c r="H65" s="226"/>
      <c r="I65" s="58"/>
      <c r="J65" s="105"/>
      <c r="K65" s="132"/>
      <c r="L65" s="126"/>
      <c r="M65" s="81"/>
      <c r="N65" s="82"/>
      <c r="O65" s="51"/>
      <c r="P65" s="127"/>
      <c r="Q65" s="128"/>
      <c r="R65" s="85"/>
      <c r="S65" s="45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2"/>
      <c r="B66" s="42"/>
      <c r="C66" s="43"/>
      <c r="D66" s="43"/>
      <c r="E66" s="22"/>
      <c r="F66" s="42"/>
      <c r="G66" s="58"/>
      <c r="H66" s="226"/>
      <c r="I66" s="58"/>
      <c r="J66" s="105"/>
      <c r="K66" s="131"/>
      <c r="L66" s="126"/>
      <c r="M66" s="81"/>
      <c r="N66" s="82"/>
      <c r="O66" s="51"/>
      <c r="P66" s="127"/>
      <c r="Q66" s="128"/>
      <c r="R66" s="85"/>
      <c r="S66" s="45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2"/>
      <c r="B67" s="42"/>
      <c r="C67" s="43"/>
      <c r="D67" s="43"/>
      <c r="E67" s="137"/>
      <c r="F67" s="42"/>
      <c r="G67" s="58"/>
      <c r="H67" s="226"/>
      <c r="I67" s="58"/>
      <c r="J67" s="105"/>
      <c r="K67" s="138"/>
      <c r="L67" s="121"/>
      <c r="M67" s="61"/>
      <c r="N67" s="62"/>
      <c r="O67" s="51"/>
      <c r="P67" s="122"/>
      <c r="Q67" s="123"/>
      <c r="R67" s="63"/>
      <c r="S67" s="45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2"/>
      <c r="B68" s="42"/>
      <c r="C68" s="43"/>
      <c r="D68" s="43"/>
      <c r="E68" s="137"/>
      <c r="F68" s="42"/>
      <c r="G68" s="58"/>
      <c r="H68" s="226"/>
      <c r="I68" s="58"/>
      <c r="J68" s="105"/>
      <c r="K68" s="139"/>
      <c r="L68" s="126"/>
      <c r="M68" s="81"/>
      <c r="N68" s="82"/>
      <c r="O68" s="51"/>
      <c r="P68" s="127"/>
      <c r="Q68" s="128"/>
      <c r="R68" s="85"/>
      <c r="S68" s="45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2"/>
      <c r="B69" s="42"/>
      <c r="C69" s="43"/>
      <c r="D69" s="43"/>
      <c r="E69" s="137"/>
      <c r="F69" s="42"/>
      <c r="G69" s="58"/>
      <c r="H69" s="226"/>
      <c r="I69" s="58"/>
      <c r="J69" s="105"/>
      <c r="K69" s="131"/>
      <c r="L69" s="140"/>
      <c r="M69" s="81"/>
      <c r="N69" s="82"/>
      <c r="O69" s="51"/>
      <c r="P69" s="141"/>
      <c r="Q69" s="142"/>
      <c r="R69" s="85"/>
      <c r="S69" s="55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2"/>
      <c r="B70" s="42"/>
      <c r="C70" s="43"/>
      <c r="D70" s="43"/>
      <c r="E70" s="137"/>
      <c r="F70" s="42"/>
      <c r="G70" s="58"/>
      <c r="H70" s="226"/>
      <c r="I70" s="58"/>
      <c r="J70" s="105"/>
      <c r="K70" s="138"/>
      <c r="L70" s="126"/>
      <c r="M70" s="81"/>
      <c r="N70" s="82"/>
      <c r="O70" s="51"/>
      <c r="P70" s="127"/>
      <c r="Q70" s="128"/>
      <c r="R70" s="85"/>
      <c r="S70" s="45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2"/>
      <c r="B71" s="42"/>
      <c r="C71" s="143"/>
      <c r="D71" s="96"/>
      <c r="E71" s="137"/>
      <c r="F71" s="42"/>
      <c r="G71" s="58"/>
      <c r="H71" s="226"/>
      <c r="I71" s="58"/>
      <c r="J71" s="105"/>
      <c r="K71" s="144"/>
      <c r="L71" s="145"/>
      <c r="M71" s="81"/>
      <c r="N71" s="82"/>
      <c r="O71" s="51"/>
      <c r="P71" s="146"/>
      <c r="Q71" s="147"/>
      <c r="R71" s="85"/>
      <c r="S71" s="45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2"/>
      <c r="B72" s="42"/>
      <c r="C72" s="143"/>
      <c r="D72" s="43"/>
      <c r="E72" s="137"/>
      <c r="F72" s="42"/>
      <c r="G72" s="58"/>
      <c r="H72" s="226"/>
      <c r="I72" s="58"/>
      <c r="J72" s="105"/>
      <c r="K72" s="148"/>
      <c r="L72" s="145"/>
      <c r="M72" s="113"/>
      <c r="N72" s="114"/>
      <c r="O72" s="51"/>
      <c r="P72" s="146"/>
      <c r="Q72" s="147"/>
      <c r="R72" s="115"/>
      <c r="S72" s="136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2"/>
      <c r="B73" s="42"/>
      <c r="C73" s="143"/>
      <c r="D73" s="76"/>
      <c r="E73" s="137"/>
      <c r="F73" s="42"/>
      <c r="G73" s="58"/>
      <c r="H73" s="226"/>
      <c r="I73" s="226"/>
      <c r="J73" s="105"/>
      <c r="K73" s="144"/>
      <c r="L73" s="149"/>
      <c r="M73" s="81"/>
      <c r="N73" s="82"/>
      <c r="O73" s="51"/>
      <c r="P73" s="150"/>
      <c r="Q73" s="151"/>
      <c r="R73" s="85"/>
      <c r="S73" s="136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2"/>
      <c r="B74" s="42"/>
      <c r="C74" s="143"/>
      <c r="D74" s="43"/>
      <c r="E74" s="137"/>
      <c r="F74" s="42"/>
      <c r="G74" s="58"/>
      <c r="H74" s="226"/>
      <c r="I74" s="226"/>
      <c r="J74" s="105"/>
      <c r="K74" s="144"/>
      <c r="L74" s="145"/>
      <c r="M74" s="81"/>
      <c r="N74" s="82"/>
      <c r="O74" s="51"/>
      <c r="P74" s="146"/>
      <c r="Q74" s="147"/>
      <c r="R74" s="85"/>
      <c r="S74" s="136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2"/>
      <c r="B75" s="42"/>
      <c r="C75" s="143"/>
      <c r="D75" s="43"/>
      <c r="E75" s="137"/>
      <c r="F75" s="42"/>
      <c r="G75" s="58"/>
      <c r="H75" s="226"/>
      <c r="I75" s="226"/>
      <c r="J75" s="105"/>
      <c r="K75" s="148"/>
      <c r="L75" s="145"/>
      <c r="M75" s="81"/>
      <c r="N75" s="82"/>
      <c r="O75" s="51"/>
      <c r="P75" s="146"/>
      <c r="Q75" s="147"/>
      <c r="R75" s="85"/>
      <c r="S75" s="136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2"/>
      <c r="B76" s="42"/>
      <c r="C76" s="143"/>
      <c r="D76" s="43"/>
      <c r="E76" s="22"/>
      <c r="F76" s="42"/>
      <c r="G76" s="58"/>
      <c r="H76" s="226"/>
      <c r="I76" s="226"/>
      <c r="J76" s="105"/>
      <c r="K76" s="148"/>
      <c r="L76" s="145"/>
      <c r="M76" s="81"/>
      <c r="N76" s="82"/>
      <c r="O76" s="51"/>
      <c r="P76" s="146"/>
      <c r="Q76" s="147"/>
      <c r="R76" s="85"/>
      <c r="S76" s="152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2"/>
      <c r="B77" s="42"/>
      <c r="C77" s="143"/>
      <c r="D77" s="43"/>
      <c r="E77" s="22"/>
      <c r="F77" s="42"/>
      <c r="G77" s="58"/>
      <c r="H77" s="226"/>
      <c r="I77" s="226"/>
      <c r="J77" s="105"/>
      <c r="K77" s="148"/>
      <c r="L77" s="145"/>
      <c r="M77" s="81"/>
      <c r="N77" s="82"/>
      <c r="O77" s="51"/>
      <c r="P77" s="146"/>
      <c r="Q77" s="147"/>
      <c r="R77" s="85"/>
      <c r="S77" s="136"/>
      <c r="T77" s="7"/>
      <c r="U77" s="7"/>
      <c r="V77" s="7"/>
      <c r="W77" s="7"/>
      <c r="X77" s="7"/>
      <c r="Y77" s="7"/>
      <c r="Z77" s="7"/>
      <c r="AA77" s="7"/>
      <c r="AB77" s="7"/>
    </row>
    <row r="78">
      <c r="A78" s="105"/>
      <c r="B78" s="42"/>
      <c r="C78" s="143"/>
      <c r="D78" s="43"/>
      <c r="E78" s="22"/>
      <c r="F78" s="42"/>
      <c r="G78" s="153"/>
      <c r="H78" s="243"/>
      <c r="I78" s="243"/>
      <c r="J78" s="105"/>
      <c r="K78" s="144"/>
      <c r="L78" s="145"/>
      <c r="M78" s="81"/>
      <c r="N78" s="82"/>
      <c r="O78" s="51"/>
      <c r="P78" s="146"/>
      <c r="Q78" s="147"/>
      <c r="R78" s="85"/>
      <c r="S78" s="154"/>
      <c r="T78" s="7"/>
      <c r="U78" s="7"/>
      <c r="V78" s="7"/>
      <c r="W78" s="7"/>
      <c r="X78" s="7"/>
      <c r="Y78" s="7"/>
      <c r="Z78" s="7"/>
      <c r="AA78" s="7"/>
      <c r="AB78" s="7"/>
    </row>
    <row r="79">
      <c r="A79" s="105"/>
      <c r="B79" s="42"/>
      <c r="C79" s="143"/>
      <c r="D79" s="43"/>
      <c r="E79" s="22"/>
      <c r="F79" s="42"/>
      <c r="G79" s="153"/>
      <c r="H79" s="243"/>
      <c r="I79" s="243"/>
      <c r="J79" s="105"/>
      <c r="K79" s="144"/>
      <c r="L79" s="145"/>
      <c r="M79" s="81"/>
      <c r="N79" s="82"/>
      <c r="O79" s="51"/>
      <c r="P79" s="146"/>
      <c r="Q79" s="147"/>
      <c r="R79" s="85"/>
      <c r="S79" s="155"/>
      <c r="T79" s="7"/>
      <c r="U79" s="7"/>
      <c r="V79" s="7"/>
      <c r="W79" s="7"/>
      <c r="X79" s="7"/>
      <c r="Y79" s="7"/>
      <c r="Z79" s="7"/>
      <c r="AA79" s="7"/>
      <c r="AB79" s="7"/>
    </row>
    <row r="80">
      <c r="A80" s="105"/>
      <c r="B80" s="42"/>
      <c r="C80" s="143"/>
      <c r="D80" s="43"/>
      <c r="E80" s="22"/>
      <c r="F80" s="42"/>
      <c r="G80" s="153"/>
      <c r="H80" s="243"/>
      <c r="I80" s="243"/>
      <c r="J80" s="105"/>
      <c r="K80" s="144"/>
      <c r="L80" s="145"/>
      <c r="M80" s="81"/>
      <c r="N80" s="82"/>
      <c r="O80" s="51"/>
      <c r="P80" s="146"/>
      <c r="Q80" s="147"/>
      <c r="R80" s="85"/>
      <c r="S80" s="155"/>
      <c r="T80" s="7"/>
      <c r="U80" s="7"/>
      <c r="V80" s="7"/>
      <c r="W80" s="7"/>
      <c r="X80" s="7"/>
      <c r="Y80" s="7"/>
      <c r="Z80" s="7"/>
      <c r="AA80" s="7"/>
      <c r="AB80" s="7"/>
    </row>
    <row r="81">
      <c r="A81" s="105"/>
      <c r="B81" s="42"/>
      <c r="C81" s="143"/>
      <c r="D81" s="43"/>
      <c r="E81" s="22"/>
      <c r="F81" s="42"/>
      <c r="G81" s="153"/>
      <c r="H81" s="243"/>
      <c r="I81" s="243"/>
      <c r="J81" s="105"/>
      <c r="K81" s="156"/>
      <c r="L81" s="157"/>
      <c r="M81" s="158"/>
      <c r="N81" s="159"/>
      <c r="O81" s="51"/>
      <c r="P81" s="160"/>
      <c r="Q81" s="161"/>
      <c r="R81" s="162"/>
      <c r="S81" s="155"/>
      <c r="T81" s="7"/>
      <c r="U81" s="7"/>
      <c r="V81" s="7"/>
      <c r="W81" s="7"/>
      <c r="X81" s="7"/>
      <c r="Y81" s="7"/>
      <c r="Z81" s="7"/>
      <c r="AA81" s="7"/>
      <c r="AB81" s="7"/>
    </row>
    <row r="82">
      <c r="A82" s="105"/>
      <c r="B82" s="42"/>
      <c r="C82" s="143"/>
      <c r="D82" s="43"/>
      <c r="E82" s="22"/>
      <c r="F82" s="42"/>
      <c r="G82" s="153"/>
      <c r="H82" s="243"/>
      <c r="I82" s="243"/>
      <c r="J82" s="105"/>
      <c r="K82" s="156"/>
      <c r="L82" s="157"/>
      <c r="M82" s="158"/>
      <c r="N82" s="159"/>
      <c r="O82" s="51"/>
      <c r="P82" s="160"/>
      <c r="Q82" s="161"/>
      <c r="R82" s="162"/>
      <c r="S82" s="155"/>
      <c r="T82" s="7"/>
      <c r="U82" s="7"/>
      <c r="V82" s="7"/>
      <c r="W82" s="7"/>
      <c r="X82" s="7"/>
      <c r="Y82" s="7"/>
      <c r="Z82" s="7"/>
      <c r="AA82" s="7"/>
      <c r="AB82" s="7"/>
    </row>
    <row r="83">
      <c r="A83" s="105"/>
      <c r="B83" s="42"/>
      <c r="C83" s="143"/>
      <c r="D83" s="43"/>
      <c r="E83" s="22"/>
      <c r="F83" s="42"/>
      <c r="G83" s="153"/>
      <c r="H83" s="243"/>
      <c r="I83" s="243"/>
      <c r="J83" s="105"/>
      <c r="K83" s="156"/>
      <c r="L83" s="157"/>
      <c r="M83" s="158"/>
      <c r="N83" s="159"/>
      <c r="O83" s="51"/>
      <c r="P83" s="160"/>
      <c r="Q83" s="161"/>
      <c r="R83" s="162"/>
      <c r="S83" s="155"/>
      <c r="T83" s="7"/>
      <c r="U83" s="7"/>
      <c r="V83" s="7"/>
      <c r="W83" s="7"/>
      <c r="X83" s="7"/>
      <c r="Y83" s="7"/>
      <c r="Z83" s="7"/>
      <c r="AA83" s="7"/>
      <c r="AB83" s="7"/>
    </row>
    <row r="84">
      <c r="A84" s="105"/>
      <c r="B84" s="42"/>
      <c r="C84" s="143"/>
      <c r="D84" s="43"/>
      <c r="E84" s="22"/>
      <c r="F84" s="42"/>
      <c r="G84" s="153"/>
      <c r="H84" s="243"/>
      <c r="I84" s="243"/>
      <c r="J84" s="105"/>
      <c r="K84" s="163"/>
      <c r="L84" s="164"/>
      <c r="M84" s="165"/>
      <c r="N84" s="166"/>
      <c r="O84" s="51"/>
      <c r="P84" s="167"/>
      <c r="Q84" s="168"/>
      <c r="R84" s="169"/>
      <c r="S84" s="155"/>
      <c r="T84" s="7"/>
      <c r="U84" s="7"/>
      <c r="V84" s="7"/>
      <c r="W84" s="7"/>
      <c r="X84" s="7"/>
      <c r="Y84" s="7"/>
      <c r="Z84" s="7"/>
      <c r="AA84" s="7"/>
      <c r="AB84" s="7"/>
    </row>
    <row r="85">
      <c r="A85" s="105"/>
      <c r="B85" s="42"/>
      <c r="C85" s="143"/>
      <c r="D85" s="43"/>
      <c r="E85" s="137"/>
      <c r="F85" s="42"/>
      <c r="G85" s="153"/>
      <c r="H85" s="243"/>
      <c r="I85" s="243"/>
      <c r="J85" s="105"/>
      <c r="K85" s="156"/>
      <c r="L85" s="157"/>
      <c r="M85" s="170"/>
      <c r="N85" s="171"/>
      <c r="O85" s="51"/>
      <c r="P85" s="160"/>
      <c r="Q85" s="161"/>
      <c r="R85" s="172"/>
      <c r="S85" s="155"/>
      <c r="T85" s="7"/>
      <c r="U85" s="7"/>
      <c r="V85" s="7"/>
      <c r="W85" s="7"/>
      <c r="X85" s="7"/>
      <c r="Y85" s="7"/>
      <c r="Z85" s="7"/>
      <c r="AA85" s="7"/>
      <c r="AB85" s="7"/>
    </row>
    <row r="86">
      <c r="A86" s="105"/>
      <c r="B86" s="42"/>
      <c r="C86" s="143"/>
      <c r="D86" s="43"/>
      <c r="E86" s="137"/>
      <c r="F86" s="42"/>
      <c r="G86" s="153"/>
      <c r="H86" s="243"/>
      <c r="I86" s="243"/>
      <c r="J86" s="105"/>
      <c r="K86" s="156"/>
      <c r="L86" s="157"/>
      <c r="M86" s="170"/>
      <c r="N86" s="171"/>
      <c r="O86" s="51"/>
      <c r="P86" s="160"/>
      <c r="Q86" s="161"/>
      <c r="R86" s="172"/>
      <c r="S86" s="155"/>
      <c r="T86" s="7"/>
      <c r="U86" s="7"/>
      <c r="V86" s="7"/>
      <c r="W86" s="7"/>
      <c r="X86" s="7"/>
      <c r="Y86" s="7"/>
      <c r="Z86" s="7"/>
      <c r="AA86" s="7"/>
      <c r="AB86" s="7"/>
    </row>
    <row r="87">
      <c r="A87" s="105"/>
      <c r="B87" s="42"/>
      <c r="C87" s="143"/>
      <c r="D87" s="43"/>
      <c r="E87" s="137"/>
      <c r="F87" s="42"/>
      <c r="G87" s="153"/>
      <c r="H87" s="243"/>
      <c r="I87" s="243"/>
      <c r="J87" s="105"/>
      <c r="K87" s="156"/>
      <c r="L87" s="157"/>
      <c r="M87" s="170"/>
      <c r="N87" s="171"/>
      <c r="O87" s="51"/>
      <c r="P87" s="160"/>
      <c r="Q87" s="161"/>
      <c r="R87" s="172"/>
      <c r="S87" s="155"/>
      <c r="T87" s="7"/>
      <c r="U87" s="7"/>
      <c r="V87" s="7"/>
      <c r="W87" s="7"/>
      <c r="X87" s="7"/>
      <c r="Y87" s="7"/>
      <c r="Z87" s="7"/>
      <c r="AA87" s="7"/>
      <c r="AB87" s="7"/>
    </row>
    <row r="88">
      <c r="A88" s="105"/>
      <c r="B88" s="42"/>
      <c r="C88" s="143"/>
      <c r="D88" s="43"/>
      <c r="E88" s="137"/>
      <c r="F88" s="42"/>
      <c r="G88" s="153"/>
      <c r="H88" s="243"/>
      <c r="I88" s="243"/>
      <c r="J88" s="105"/>
      <c r="K88" s="156"/>
      <c r="L88" s="157"/>
      <c r="M88" s="170"/>
      <c r="N88" s="171"/>
      <c r="O88" s="51"/>
      <c r="P88" s="160"/>
      <c r="Q88" s="161"/>
      <c r="R88" s="172"/>
      <c r="S88" s="155"/>
      <c r="T88" s="7"/>
      <c r="U88" s="7"/>
      <c r="V88" s="7"/>
      <c r="W88" s="7"/>
      <c r="X88" s="7"/>
      <c r="Y88" s="7"/>
      <c r="Z88" s="7"/>
      <c r="AA88" s="7"/>
      <c r="AB88" s="7"/>
    </row>
    <row r="89">
      <c r="A89" s="105"/>
      <c r="B89" s="42"/>
      <c r="C89" s="143"/>
      <c r="D89" s="43"/>
      <c r="E89" s="137"/>
      <c r="F89" s="42"/>
      <c r="G89" s="153"/>
      <c r="H89" s="243"/>
      <c r="I89" s="243"/>
      <c r="J89" s="105"/>
      <c r="K89" s="156"/>
      <c r="L89" s="157"/>
      <c r="M89" s="170"/>
      <c r="N89" s="171"/>
      <c r="O89" s="51"/>
      <c r="P89" s="160"/>
      <c r="Q89" s="161"/>
      <c r="R89" s="172"/>
      <c r="S89" s="155"/>
      <c r="T89" s="7"/>
      <c r="U89" s="7"/>
      <c r="V89" s="7"/>
      <c r="W89" s="7"/>
      <c r="X89" s="7"/>
      <c r="Y89" s="7"/>
      <c r="Z89" s="7"/>
      <c r="AA89" s="7"/>
      <c r="AB89" s="7"/>
    </row>
    <row r="90">
      <c r="A90" s="105"/>
      <c r="B90" s="42"/>
      <c r="C90" s="143"/>
      <c r="D90" s="43"/>
      <c r="E90" s="137"/>
      <c r="F90" s="42"/>
      <c r="G90" s="153"/>
      <c r="H90" s="243"/>
      <c r="I90" s="243"/>
      <c r="J90" s="105"/>
      <c r="K90" s="156"/>
      <c r="L90" s="157"/>
      <c r="M90" s="170"/>
      <c r="N90" s="171"/>
      <c r="O90" s="51"/>
      <c r="P90" s="160"/>
      <c r="Q90" s="161"/>
      <c r="R90" s="172"/>
      <c r="S90" s="155"/>
      <c r="T90" s="7"/>
      <c r="U90" s="7"/>
      <c r="V90" s="7"/>
      <c r="W90" s="7"/>
      <c r="X90" s="7"/>
      <c r="Y90" s="7"/>
      <c r="Z90" s="7"/>
      <c r="AA90" s="7"/>
      <c r="AB90" s="7"/>
    </row>
    <row r="91">
      <c r="A91" s="105"/>
      <c r="B91" s="42"/>
      <c r="C91" s="143"/>
      <c r="D91" s="43"/>
      <c r="E91" s="137"/>
      <c r="F91" s="42"/>
      <c r="G91" s="153"/>
      <c r="H91" s="243"/>
      <c r="I91" s="243"/>
      <c r="J91" s="105"/>
      <c r="K91" s="156"/>
      <c r="L91" s="157"/>
      <c r="M91" s="170"/>
      <c r="N91" s="171"/>
      <c r="O91" s="51"/>
      <c r="P91" s="160"/>
      <c r="Q91" s="161"/>
      <c r="R91" s="172"/>
      <c r="S91" s="155"/>
      <c r="T91" s="7"/>
      <c r="U91" s="7"/>
      <c r="V91" s="7"/>
      <c r="W91" s="7"/>
      <c r="X91" s="7"/>
      <c r="Y91" s="7"/>
      <c r="Z91" s="7"/>
      <c r="AA91" s="7"/>
      <c r="AB91" s="7"/>
    </row>
    <row r="92">
      <c r="A92" s="105"/>
      <c r="B92" s="42"/>
      <c r="C92" s="143"/>
      <c r="D92" s="43"/>
      <c r="E92" s="137"/>
      <c r="F92" s="42"/>
      <c r="G92" s="153"/>
      <c r="H92" s="243"/>
      <c r="I92" s="243"/>
      <c r="J92" s="105"/>
      <c r="K92" s="156"/>
      <c r="L92" s="157"/>
      <c r="M92" s="170"/>
      <c r="N92" s="173"/>
      <c r="O92" s="51"/>
      <c r="P92" s="160"/>
      <c r="Q92" s="161"/>
      <c r="R92" s="172"/>
      <c r="S92" s="155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74"/>
      <c r="E93" s="175"/>
      <c r="F93" s="4"/>
      <c r="G93" s="176"/>
      <c r="H93" s="244"/>
      <c r="I93" s="245"/>
      <c r="J93" s="4"/>
      <c r="K93" s="179"/>
      <c r="L93" s="179"/>
      <c r="M93" s="179"/>
      <c r="N93" s="179"/>
      <c r="O93" s="180"/>
      <c r="P93" s="180"/>
      <c r="Q93" s="180"/>
      <c r="R93" s="181"/>
      <c r="S93" s="182">
        <f>SUM(S7:S92)</f>
        <v>800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83"/>
      <c r="E94" s="184"/>
      <c r="F94" s="2"/>
      <c r="G94" s="185"/>
      <c r="H94" s="246"/>
      <c r="I94" s="247"/>
      <c r="J94" s="2"/>
      <c r="K94" s="33" t="s">
        <v>6</v>
      </c>
      <c r="L94" s="188"/>
      <c r="M94" s="188"/>
      <c r="N94" s="188"/>
      <c r="O94" s="189"/>
      <c r="P94" s="189"/>
      <c r="Q94" s="189"/>
      <c r="R94" s="190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191"/>
      <c r="D95" s="16"/>
      <c r="E95" s="192"/>
      <c r="F95" s="193"/>
      <c r="G95" s="176"/>
      <c r="H95" s="5"/>
      <c r="I95" s="5"/>
      <c r="J95" s="2"/>
      <c r="K95" s="96">
        <f>SUM(K7:K92)</f>
        <v>2432</v>
      </c>
      <c r="L95" s="194" t="s">
        <v>22</v>
      </c>
      <c r="O95" s="195" t="s">
        <v>23</v>
      </c>
      <c r="Q95" s="196"/>
      <c r="R95" s="197" t="s">
        <v>24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176"/>
      <c r="H96" s="5"/>
      <c r="I96" s="5"/>
      <c r="J96" s="2"/>
      <c r="K96" s="96">
        <f>SUM(K95*2%)</f>
        <v>48.64</v>
      </c>
      <c r="L96" s="34" t="s">
        <v>7</v>
      </c>
      <c r="M96" s="198"/>
      <c r="N96" s="198"/>
      <c r="O96" s="199"/>
      <c r="P96" s="200"/>
      <c r="Q96" s="196"/>
      <c r="R96" s="201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2"/>
      <c r="L97" s="203">
        <f>SUM(L6:L91)</f>
        <v>0</v>
      </c>
      <c r="M97" s="35" t="s">
        <v>8</v>
      </c>
      <c r="N97" s="198"/>
      <c r="O97" s="199"/>
      <c r="P97" s="199"/>
      <c r="Q97" s="199"/>
      <c r="R97" s="201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04" t="s">
        <v>25</v>
      </c>
      <c r="H98" s="205">
        <f>SUM(K95,L97,M98,N99)</f>
        <v>2432</v>
      </c>
      <c r="I98" s="5"/>
      <c r="J98" s="2"/>
      <c r="K98" s="7"/>
      <c r="L98" s="76">
        <f>SUM(L97*1%)</f>
        <v>0</v>
      </c>
      <c r="M98" s="16">
        <f>SUM(M6:M91)</f>
        <v>0</v>
      </c>
      <c r="N98" s="36" t="s">
        <v>9</v>
      </c>
      <c r="O98" s="199"/>
      <c r="P98" s="199"/>
      <c r="Q98" s="199"/>
      <c r="R98" s="181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06"/>
      <c r="G99" s="207" t="s">
        <v>26</v>
      </c>
      <c r="H99" s="205">
        <f>SUM(O100,P103,Q104)</f>
        <v>2588</v>
      </c>
      <c r="I99" s="5"/>
      <c r="J99" s="2"/>
      <c r="K99" s="7"/>
      <c r="L99" s="17"/>
      <c r="M99" s="76">
        <f>SUM(M98*1%)</f>
        <v>0</v>
      </c>
      <c r="N99" s="16">
        <f>SUM(N6:N92)</f>
        <v>0</v>
      </c>
      <c r="O99" s="37" t="s">
        <v>10</v>
      </c>
      <c r="P99" s="199"/>
      <c r="Q99" s="199"/>
      <c r="R99" s="208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06"/>
      <c r="G100" s="209" t="s">
        <v>27</v>
      </c>
      <c r="H100" s="205">
        <f>SUM(R105)</f>
        <v>0</v>
      </c>
      <c r="I100" s="5"/>
      <c r="J100" s="2"/>
      <c r="K100" s="7"/>
      <c r="L100" s="2"/>
      <c r="M100" s="2"/>
      <c r="N100" s="76">
        <f>SUM(N99*1%)</f>
        <v>0</v>
      </c>
      <c r="O100" s="16">
        <f>SUM(O6:O93)</f>
        <v>2588</v>
      </c>
      <c r="P100" s="199"/>
      <c r="Q100" s="199"/>
      <c r="R100" s="208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4"/>
      <c r="H101" s="5"/>
      <c r="I101" s="5"/>
      <c r="J101" s="2"/>
      <c r="K101" s="7"/>
      <c r="L101" s="2"/>
      <c r="M101" s="2"/>
      <c r="N101" s="2"/>
      <c r="O101" s="76">
        <f>SUM(O100*2%)</f>
        <v>51.76</v>
      </c>
      <c r="P101" s="199"/>
      <c r="Q101" s="199"/>
      <c r="R101" s="208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210" t="s">
        <v>28</v>
      </c>
      <c r="H102" s="253">
        <f>SUM(O10,K11,K13,K16,O22)</f>
        <v>1594</v>
      </c>
      <c r="I102" s="263">
        <v>0.0</v>
      </c>
      <c r="J102" s="2"/>
      <c r="K102" s="7"/>
      <c r="L102" s="2"/>
      <c r="M102" s="2"/>
      <c r="N102" s="2"/>
      <c r="O102" s="2"/>
      <c r="P102" s="38" t="s">
        <v>11</v>
      </c>
      <c r="Q102" s="199"/>
      <c r="R102" s="208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12" t="s">
        <v>29</v>
      </c>
      <c r="H103" s="248">
        <f>SUM(K7,K8,K19,K14)</f>
        <v>1244</v>
      </c>
      <c r="I103" s="263">
        <v>0.0</v>
      </c>
      <c r="J103" s="2"/>
      <c r="K103" s="7"/>
      <c r="L103" s="2"/>
      <c r="M103" s="2"/>
      <c r="N103" s="2"/>
      <c r="O103" s="2"/>
      <c r="P103" s="16">
        <f>SUM(P6:P91)</f>
        <v>0</v>
      </c>
      <c r="Q103" s="39" t="s">
        <v>12</v>
      </c>
      <c r="R103" s="208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14" t="s">
        <v>160</v>
      </c>
      <c r="H104" s="253">
        <f>SUM(O15,O17,O20,O21)</f>
        <v>1244</v>
      </c>
      <c r="I104" s="251">
        <f>SUM(O17,O20)</f>
        <v>600</v>
      </c>
      <c r="J104" s="2"/>
      <c r="K104" s="7"/>
      <c r="L104" s="2"/>
      <c r="M104" s="2"/>
      <c r="N104" s="2"/>
      <c r="O104" s="2"/>
      <c r="P104" s="76">
        <f>SUM(P103*1%)</f>
        <v>0</v>
      </c>
      <c r="Q104" s="16">
        <f>SUM(Q6:Q91)</f>
        <v>0</v>
      </c>
      <c r="R104" s="215" t="s">
        <v>13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338" t="s">
        <v>747</v>
      </c>
      <c r="H105" s="366">
        <f>SUM(K18)</f>
        <v>294</v>
      </c>
      <c r="I105" s="263">
        <v>0.0</v>
      </c>
      <c r="J105" s="2"/>
      <c r="K105" s="7"/>
      <c r="L105" s="2"/>
      <c r="M105" s="2"/>
      <c r="N105" s="2"/>
      <c r="O105" s="2"/>
      <c r="P105" s="2"/>
      <c r="Q105" s="76">
        <f>SUM(Q104*1%)</f>
        <v>0</v>
      </c>
      <c r="R105" s="96">
        <f>SUM(R7:R93)</f>
        <v>0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216" t="s">
        <v>31</v>
      </c>
      <c r="H106" s="217">
        <f>SUM(O17,O20)</f>
        <v>600</v>
      </c>
      <c r="I106" s="5"/>
      <c r="J106" s="2"/>
      <c r="K106" s="7"/>
      <c r="L106" s="2"/>
      <c r="M106" s="2"/>
      <c r="N106" s="2"/>
      <c r="O106" s="2"/>
      <c r="P106" s="2"/>
      <c r="Q106" s="2"/>
      <c r="R106" s="96">
        <f>SUM(R105*2%)</f>
        <v>0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16" t="s">
        <v>32</v>
      </c>
      <c r="H107" s="249">
        <f>SUM(S9,S12,S17,S20)</f>
        <v>200</v>
      </c>
      <c r="I107" s="5"/>
      <c r="J107" s="2"/>
      <c r="K107" s="7"/>
      <c r="L107" s="2"/>
      <c r="M107" s="2"/>
      <c r="N107" s="2"/>
      <c r="O107" s="2"/>
      <c r="P107" s="2"/>
      <c r="Q107" s="2"/>
      <c r="R107" s="16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218" t="s">
        <v>33</v>
      </c>
      <c r="H108" s="251">
        <f>SUM(O9,O12)</f>
        <v>644</v>
      </c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19"/>
      <c r="D226" s="219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19"/>
      <c r="D227" s="219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19"/>
      <c r="D228" s="219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19"/>
      <c r="D229" s="219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19"/>
      <c r="D230" s="219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19"/>
      <c r="D231" s="219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19"/>
      <c r="D232" s="219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19"/>
      <c r="D233" s="219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19"/>
      <c r="D234" s="219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19"/>
      <c r="D235" s="219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19"/>
      <c r="D236" s="219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19"/>
      <c r="D237" s="219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19"/>
      <c r="D238" s="219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19"/>
      <c r="D239" s="219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19"/>
      <c r="D240" s="219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19"/>
      <c r="D241" s="219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19"/>
      <c r="D242" s="219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19"/>
      <c r="D243" s="219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19"/>
      <c r="D244" s="219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19"/>
      <c r="D245" s="219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19"/>
      <c r="D246" s="219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19"/>
      <c r="D247" s="219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19"/>
      <c r="D248" s="219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19"/>
      <c r="D249" s="219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19"/>
      <c r="D250" s="219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19"/>
      <c r="D251" s="219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19"/>
      <c r="D252" s="219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19"/>
      <c r="D253" s="219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19"/>
      <c r="D254" s="219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19"/>
      <c r="D255" s="219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19"/>
      <c r="D256" s="219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19"/>
      <c r="D257" s="219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19"/>
      <c r="D258" s="219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19"/>
      <c r="D259" s="219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19"/>
      <c r="D260" s="219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19"/>
      <c r="D261" s="219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19"/>
      <c r="D262" s="219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19"/>
      <c r="D263" s="219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19"/>
      <c r="D264" s="219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19"/>
      <c r="D265" s="219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19"/>
      <c r="D266" s="219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19"/>
      <c r="D267" s="219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19"/>
      <c r="D268" s="219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19"/>
      <c r="D269" s="219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19"/>
      <c r="D270" s="219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19"/>
      <c r="D271" s="219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19"/>
      <c r="D272" s="219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19"/>
      <c r="D273" s="219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19"/>
      <c r="D274" s="219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19"/>
      <c r="D275" s="219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19"/>
      <c r="D276" s="219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19"/>
      <c r="D277" s="219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19"/>
      <c r="D278" s="219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19"/>
      <c r="D279" s="219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19"/>
      <c r="D280" s="219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19"/>
      <c r="D281" s="219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19"/>
      <c r="D282" s="219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19"/>
      <c r="D283" s="219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19"/>
      <c r="D284" s="219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19"/>
      <c r="D285" s="219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19"/>
      <c r="D286" s="219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19"/>
      <c r="D287" s="219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19"/>
      <c r="D288" s="219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19"/>
      <c r="D289" s="219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19"/>
      <c r="D290" s="219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19"/>
      <c r="D291" s="219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19"/>
      <c r="D292" s="219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19"/>
      <c r="D293" s="219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19"/>
      <c r="D294" s="219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19"/>
      <c r="D295" s="219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19"/>
      <c r="D296" s="219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19"/>
      <c r="D297" s="219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19"/>
      <c r="D298" s="219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19"/>
      <c r="D299" s="219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19"/>
      <c r="D300" s="219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19"/>
      <c r="D301" s="219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19"/>
      <c r="D302" s="219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19"/>
      <c r="D303" s="219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19"/>
      <c r="D304" s="219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19"/>
      <c r="D305" s="219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19"/>
      <c r="D306" s="219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19"/>
      <c r="D307" s="219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19"/>
      <c r="D308" s="219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19"/>
      <c r="D309" s="219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19"/>
      <c r="D310" s="219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19"/>
      <c r="D311" s="219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19"/>
      <c r="D312" s="219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19"/>
      <c r="D313" s="219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19"/>
      <c r="D314" s="219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19"/>
      <c r="D315" s="219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19"/>
      <c r="D316" s="219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19"/>
      <c r="D317" s="219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19"/>
      <c r="D318" s="219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19"/>
      <c r="D319" s="219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19"/>
      <c r="D320" s="219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19"/>
      <c r="D321" s="219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19"/>
      <c r="D322" s="219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19"/>
      <c r="D323" s="219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19"/>
      <c r="D324" s="219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19"/>
      <c r="D325" s="219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19"/>
      <c r="D326" s="219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19"/>
      <c r="D327" s="219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19"/>
      <c r="D328" s="219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19"/>
      <c r="D329" s="219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19"/>
      <c r="D330" s="219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19"/>
      <c r="D331" s="219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19"/>
      <c r="D332" s="219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19"/>
      <c r="D333" s="219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19"/>
      <c r="D334" s="219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19"/>
      <c r="D335" s="219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19"/>
      <c r="D336" s="219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19"/>
      <c r="D337" s="219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19"/>
      <c r="D338" s="219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19"/>
      <c r="D339" s="219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19"/>
      <c r="D340" s="219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19"/>
      <c r="D341" s="219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19"/>
      <c r="D342" s="219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19"/>
      <c r="D343" s="219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19"/>
      <c r="D344" s="219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19"/>
      <c r="D345" s="219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19"/>
      <c r="D346" s="219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19"/>
      <c r="D347" s="219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19"/>
      <c r="D348" s="219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19"/>
      <c r="D349" s="219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19"/>
      <c r="D350" s="219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19"/>
      <c r="D351" s="219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19"/>
      <c r="D352" s="219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19"/>
      <c r="D353" s="219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19"/>
      <c r="D354" s="219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19"/>
      <c r="D355" s="219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19"/>
      <c r="D356" s="219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19"/>
      <c r="D357" s="219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19"/>
      <c r="D358" s="219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19"/>
      <c r="D359" s="219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19"/>
      <c r="D360" s="219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19"/>
      <c r="D361" s="219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19"/>
      <c r="D362" s="219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19"/>
      <c r="D363" s="219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19"/>
      <c r="D364" s="219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19"/>
      <c r="D365" s="219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19"/>
      <c r="D366" s="219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19"/>
      <c r="D367" s="219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19"/>
      <c r="D368" s="219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19"/>
      <c r="D369" s="219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19"/>
      <c r="D370" s="219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19"/>
      <c r="D371" s="219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19"/>
      <c r="D372" s="219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19"/>
      <c r="D373" s="219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19"/>
      <c r="D374" s="219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19"/>
      <c r="D375" s="219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19"/>
      <c r="D376" s="219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19"/>
      <c r="D377" s="219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19"/>
      <c r="D378" s="219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19"/>
      <c r="D379" s="219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19"/>
      <c r="D380" s="219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19"/>
      <c r="D381" s="219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19"/>
      <c r="D382" s="219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19"/>
      <c r="D383" s="219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19"/>
      <c r="D384" s="219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19"/>
      <c r="D385" s="219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19"/>
      <c r="D386" s="219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19"/>
      <c r="D387" s="219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19"/>
      <c r="D388" s="219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19"/>
      <c r="D389" s="219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19"/>
      <c r="D390" s="219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19"/>
      <c r="D391" s="219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19"/>
      <c r="D392" s="219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19"/>
      <c r="D393" s="219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19"/>
      <c r="D394" s="219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19"/>
      <c r="D395" s="219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19"/>
      <c r="D396" s="219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19"/>
      <c r="D397" s="219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19"/>
      <c r="D398" s="219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19"/>
      <c r="D399" s="219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19"/>
      <c r="D400" s="219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19"/>
      <c r="D401" s="219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19"/>
      <c r="D402" s="219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19"/>
      <c r="D403" s="219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19"/>
      <c r="D404" s="219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19"/>
      <c r="D405" s="219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19"/>
      <c r="D406" s="219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19"/>
      <c r="D407" s="219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19"/>
      <c r="D408" s="219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19"/>
      <c r="D409" s="219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19"/>
      <c r="D410" s="219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19"/>
      <c r="D411" s="219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19"/>
      <c r="D412" s="219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19"/>
      <c r="D413" s="219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19"/>
      <c r="D414" s="219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19"/>
      <c r="D415" s="219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19"/>
      <c r="D416" s="219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19"/>
      <c r="D417" s="219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19"/>
      <c r="D418" s="219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19"/>
      <c r="D419" s="219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19"/>
      <c r="D420" s="219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19"/>
      <c r="D421" s="219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19"/>
      <c r="D422" s="219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19"/>
      <c r="D423" s="219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19"/>
      <c r="D424" s="219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19"/>
      <c r="D425" s="219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19"/>
      <c r="D426" s="219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19"/>
      <c r="D427" s="219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19"/>
      <c r="D428" s="219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19"/>
      <c r="D429" s="219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19"/>
      <c r="D430" s="219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19"/>
      <c r="D431" s="219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19"/>
      <c r="D432" s="219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19"/>
      <c r="D433" s="219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19"/>
      <c r="D434" s="219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19"/>
      <c r="D435" s="219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19"/>
      <c r="D436" s="219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19"/>
      <c r="D437" s="219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19"/>
      <c r="D438" s="219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19"/>
      <c r="D439" s="219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19"/>
      <c r="D440" s="219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19"/>
      <c r="D441" s="219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19"/>
      <c r="D442" s="219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19"/>
      <c r="D443" s="219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19"/>
      <c r="D444" s="219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19"/>
      <c r="D445" s="219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19"/>
      <c r="D446" s="219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19"/>
      <c r="D447" s="219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19"/>
      <c r="D448" s="219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19"/>
      <c r="D449" s="219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19"/>
      <c r="D450" s="219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19"/>
      <c r="D451" s="219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19"/>
      <c r="D452" s="219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19"/>
      <c r="D453" s="219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19"/>
      <c r="D454" s="219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19"/>
      <c r="D455" s="219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19"/>
      <c r="D456" s="219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19"/>
      <c r="D457" s="219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19"/>
      <c r="D458" s="219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19"/>
      <c r="D459" s="219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19"/>
      <c r="D460" s="219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19"/>
      <c r="D461" s="219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19"/>
      <c r="D462" s="219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19"/>
      <c r="D463" s="219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19"/>
      <c r="D464" s="219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19"/>
      <c r="D465" s="219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19"/>
      <c r="D466" s="219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19"/>
      <c r="D467" s="219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19"/>
      <c r="D468" s="219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19"/>
      <c r="D469" s="219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19"/>
      <c r="D470" s="219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19"/>
      <c r="D471" s="219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19"/>
      <c r="D472" s="219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19"/>
      <c r="D473" s="219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19"/>
      <c r="D474" s="219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19"/>
      <c r="D475" s="219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19"/>
      <c r="D476" s="219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19"/>
      <c r="D477" s="219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19"/>
      <c r="D478" s="219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19"/>
      <c r="D479" s="219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19"/>
      <c r="D480" s="219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19"/>
      <c r="D481" s="219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19"/>
      <c r="D482" s="219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19"/>
      <c r="D483" s="219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19"/>
      <c r="D484" s="219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19"/>
      <c r="D485" s="219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19"/>
      <c r="D486" s="219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19"/>
      <c r="D487" s="219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19"/>
      <c r="D488" s="219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19"/>
      <c r="D489" s="219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19"/>
      <c r="D490" s="219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19"/>
      <c r="D491" s="219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19"/>
      <c r="D492" s="219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19"/>
      <c r="D493" s="219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19"/>
      <c r="D494" s="219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19"/>
      <c r="D495" s="219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19"/>
      <c r="D496" s="219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19"/>
      <c r="D497" s="219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19"/>
      <c r="D498" s="219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19"/>
      <c r="D499" s="219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19"/>
      <c r="D500" s="219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19"/>
      <c r="D501" s="219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19"/>
      <c r="D502" s="219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19"/>
      <c r="D503" s="219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19"/>
      <c r="D504" s="219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19"/>
      <c r="D505" s="219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19"/>
      <c r="D506" s="219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19"/>
      <c r="D507" s="219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19"/>
      <c r="D508" s="219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19"/>
      <c r="D509" s="219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19"/>
      <c r="D510" s="219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19"/>
      <c r="D511" s="219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19"/>
      <c r="D512" s="219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19"/>
      <c r="D513" s="219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19"/>
      <c r="D514" s="219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19"/>
      <c r="D515" s="219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19"/>
      <c r="D516" s="219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19"/>
      <c r="D517" s="219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19"/>
      <c r="D518" s="219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19"/>
      <c r="D519" s="219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19"/>
      <c r="D520" s="219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19"/>
      <c r="D521" s="219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19"/>
      <c r="D522" s="219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19"/>
      <c r="D523" s="219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19"/>
      <c r="D524" s="219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19"/>
      <c r="D525" s="219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19"/>
      <c r="D526" s="219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19"/>
      <c r="D527" s="219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19"/>
      <c r="D528" s="219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19"/>
      <c r="D529" s="219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19"/>
      <c r="D530" s="219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19"/>
      <c r="D531" s="219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19"/>
      <c r="D532" s="219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19"/>
      <c r="D533" s="219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19"/>
      <c r="D534" s="219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19"/>
      <c r="D535" s="219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19"/>
      <c r="D536" s="219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19"/>
      <c r="D537" s="219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19"/>
      <c r="D538" s="219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19"/>
      <c r="D539" s="219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19"/>
      <c r="D540" s="219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19"/>
      <c r="D541" s="219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19"/>
      <c r="D542" s="219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19"/>
      <c r="D543" s="219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19"/>
      <c r="D544" s="219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19"/>
      <c r="D545" s="219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19"/>
      <c r="D546" s="219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19"/>
      <c r="D547" s="219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19"/>
      <c r="D548" s="219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19"/>
      <c r="D549" s="219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19"/>
      <c r="D550" s="219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19"/>
      <c r="D551" s="219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19"/>
      <c r="D552" s="219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19"/>
      <c r="D553" s="219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19"/>
      <c r="D554" s="219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19"/>
      <c r="D555" s="219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19"/>
      <c r="D556" s="219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19"/>
      <c r="D557" s="219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19"/>
      <c r="D558" s="219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19"/>
      <c r="D559" s="219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19"/>
      <c r="D560" s="219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19"/>
      <c r="D561" s="219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19"/>
      <c r="D562" s="219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19"/>
      <c r="D563" s="219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19"/>
      <c r="D564" s="219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19"/>
      <c r="D565" s="219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19"/>
      <c r="D566" s="219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19"/>
      <c r="D567" s="219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19"/>
      <c r="D568" s="219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19"/>
      <c r="D569" s="219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19"/>
      <c r="D570" s="219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19"/>
      <c r="D571" s="219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19"/>
      <c r="D572" s="219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19"/>
      <c r="D573" s="219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19"/>
      <c r="D574" s="219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19"/>
      <c r="D575" s="219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19"/>
      <c r="D576" s="219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19"/>
      <c r="D577" s="219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19"/>
      <c r="D578" s="219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19"/>
      <c r="D579" s="219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19"/>
      <c r="D580" s="219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19"/>
      <c r="D581" s="219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19"/>
      <c r="D582" s="219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19"/>
      <c r="D583" s="219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19"/>
      <c r="D584" s="219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19"/>
      <c r="D585" s="219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19"/>
      <c r="D586" s="219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19"/>
      <c r="D587" s="219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19"/>
      <c r="D588" s="219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19"/>
      <c r="D589" s="219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19"/>
      <c r="D590" s="219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19"/>
      <c r="D591" s="219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19"/>
      <c r="D592" s="219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19"/>
      <c r="D593" s="219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19"/>
      <c r="D594" s="219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19"/>
      <c r="D595" s="219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19"/>
      <c r="D596" s="219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19"/>
      <c r="D597" s="219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19"/>
      <c r="D598" s="219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19"/>
      <c r="D599" s="219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19"/>
      <c r="D600" s="219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19"/>
      <c r="D601" s="219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19"/>
      <c r="D602" s="219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19"/>
      <c r="D603" s="219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19"/>
      <c r="D604" s="219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19"/>
      <c r="D605" s="219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19"/>
      <c r="D606" s="219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19"/>
      <c r="D607" s="219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19"/>
      <c r="D608" s="219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19"/>
      <c r="D609" s="219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19"/>
      <c r="D610" s="219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19"/>
      <c r="D611" s="219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19"/>
      <c r="D612" s="219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19"/>
      <c r="D613" s="219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19"/>
      <c r="D614" s="219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19"/>
      <c r="D615" s="219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19"/>
      <c r="D616" s="219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19"/>
      <c r="D617" s="219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19"/>
      <c r="D618" s="219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19"/>
      <c r="D619" s="219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19"/>
      <c r="D620" s="219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19"/>
      <c r="D621" s="219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19"/>
      <c r="D622" s="219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19"/>
      <c r="D623" s="219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19"/>
      <c r="D624" s="219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19"/>
      <c r="D625" s="219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19"/>
      <c r="D626" s="219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19"/>
      <c r="D627" s="219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19"/>
      <c r="D628" s="219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19"/>
      <c r="D629" s="219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19"/>
      <c r="D630" s="219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19"/>
      <c r="D631" s="219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19"/>
      <c r="D632" s="219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19"/>
      <c r="D633" s="219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19"/>
      <c r="D634" s="219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19"/>
      <c r="D635" s="219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19"/>
      <c r="D636" s="219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19"/>
      <c r="D637" s="219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19"/>
      <c r="D638" s="219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19"/>
      <c r="D639" s="219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19"/>
      <c r="D640" s="219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19"/>
      <c r="D641" s="219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19"/>
      <c r="D642" s="219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19"/>
      <c r="D643" s="219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19"/>
      <c r="D644" s="219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19"/>
      <c r="D645" s="219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19"/>
      <c r="D646" s="219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19"/>
      <c r="D647" s="219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19"/>
      <c r="D648" s="219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19"/>
      <c r="D649" s="219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19"/>
      <c r="D650" s="219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19"/>
      <c r="D651" s="219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19"/>
      <c r="D652" s="219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19"/>
      <c r="D653" s="219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19"/>
      <c r="D654" s="219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19"/>
      <c r="D655" s="219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19"/>
      <c r="D656" s="219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19"/>
      <c r="D657" s="219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19"/>
      <c r="D658" s="219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19"/>
      <c r="D659" s="219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19"/>
      <c r="D660" s="219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19"/>
      <c r="D661" s="219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19"/>
      <c r="D662" s="219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19"/>
      <c r="D663" s="219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19"/>
      <c r="D664" s="219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19"/>
      <c r="D665" s="219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19"/>
      <c r="D666" s="219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19"/>
      <c r="D667" s="219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19"/>
      <c r="D668" s="219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19"/>
      <c r="D669" s="219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19"/>
      <c r="D670" s="219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19"/>
      <c r="D671" s="219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19"/>
      <c r="D672" s="219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19"/>
      <c r="D673" s="219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19"/>
      <c r="D674" s="219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19"/>
      <c r="D675" s="219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19"/>
      <c r="D676" s="219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19"/>
      <c r="D677" s="219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19"/>
      <c r="D678" s="219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19"/>
      <c r="D679" s="219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19"/>
      <c r="D680" s="219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19"/>
      <c r="D681" s="219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19"/>
      <c r="D682" s="219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19"/>
      <c r="D683" s="219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19"/>
      <c r="D684" s="219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19"/>
      <c r="D685" s="219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19"/>
      <c r="D686" s="219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19"/>
      <c r="D687" s="219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19"/>
      <c r="D688" s="219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19"/>
      <c r="D689" s="219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19"/>
      <c r="D690" s="219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19"/>
      <c r="D691" s="219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19"/>
      <c r="D692" s="219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19"/>
      <c r="D693" s="219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19"/>
      <c r="D694" s="219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19"/>
      <c r="D695" s="219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19"/>
      <c r="D696" s="219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19"/>
      <c r="D697" s="219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19"/>
      <c r="D698" s="219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19"/>
      <c r="D699" s="219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19"/>
      <c r="D700" s="219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19"/>
      <c r="D701" s="219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19"/>
      <c r="D702" s="219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19"/>
      <c r="D703" s="219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19"/>
      <c r="D704" s="219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19"/>
      <c r="D705" s="219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19"/>
      <c r="D706" s="219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19"/>
      <c r="D707" s="219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19"/>
      <c r="D708" s="219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19"/>
      <c r="D709" s="219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19"/>
      <c r="D710" s="219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19"/>
      <c r="D711" s="219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19"/>
      <c r="D712" s="219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19"/>
      <c r="D713" s="219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19"/>
      <c r="D714" s="219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19"/>
      <c r="D715" s="219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19"/>
      <c r="D716" s="219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19"/>
      <c r="D717" s="219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19"/>
      <c r="D718" s="219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19"/>
      <c r="D719" s="219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19"/>
      <c r="D720" s="219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19"/>
      <c r="D721" s="219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19"/>
      <c r="D722" s="219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19"/>
      <c r="D723" s="219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19"/>
      <c r="D724" s="219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19"/>
      <c r="D725" s="219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19"/>
      <c r="D726" s="219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19"/>
      <c r="D727" s="219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19"/>
      <c r="D728" s="219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19"/>
      <c r="D729" s="219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19"/>
      <c r="D730" s="219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19"/>
      <c r="D731" s="219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19"/>
      <c r="D732" s="219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19"/>
      <c r="D733" s="219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19"/>
      <c r="D734" s="219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19"/>
      <c r="D735" s="219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19"/>
      <c r="D736" s="219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19"/>
      <c r="D737" s="219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19"/>
      <c r="D738" s="219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19"/>
      <c r="D739" s="219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19"/>
      <c r="D740" s="219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19"/>
      <c r="D741" s="219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19"/>
      <c r="D742" s="219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19"/>
      <c r="D743" s="219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19"/>
      <c r="D744" s="219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19"/>
      <c r="D745" s="219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19"/>
      <c r="D746" s="219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19"/>
      <c r="D747" s="219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19"/>
      <c r="D748" s="219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19"/>
      <c r="D749" s="219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19"/>
      <c r="D750" s="219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19"/>
      <c r="D751" s="219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19"/>
      <c r="D752" s="219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19"/>
      <c r="D753" s="219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19"/>
      <c r="D754" s="219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19"/>
      <c r="D755" s="219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19"/>
      <c r="D756" s="219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19"/>
      <c r="D757" s="219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19"/>
      <c r="D758" s="219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19"/>
      <c r="D759" s="219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19"/>
      <c r="D760" s="219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19"/>
      <c r="D761" s="219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19"/>
      <c r="D762" s="219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19"/>
      <c r="D763" s="219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19"/>
      <c r="D764" s="219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19"/>
      <c r="D765" s="219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19"/>
      <c r="D766" s="219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19"/>
      <c r="D767" s="219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19"/>
      <c r="D768" s="219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19"/>
      <c r="D769" s="219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19"/>
      <c r="D770" s="219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19"/>
      <c r="D771" s="219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19"/>
      <c r="D772" s="219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19"/>
      <c r="D773" s="219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19"/>
      <c r="D774" s="219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19"/>
      <c r="D775" s="219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19"/>
      <c r="D776" s="219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19"/>
      <c r="D777" s="219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19"/>
      <c r="D778" s="219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19"/>
      <c r="D779" s="219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19"/>
      <c r="D780" s="219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19"/>
      <c r="D781" s="219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19"/>
      <c r="D782" s="219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19"/>
      <c r="D783" s="219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19"/>
      <c r="D784" s="219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19"/>
      <c r="D785" s="219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19"/>
      <c r="D786" s="219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19"/>
      <c r="D787" s="219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19"/>
      <c r="D788" s="219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19"/>
      <c r="D789" s="219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19"/>
      <c r="D790" s="219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19"/>
      <c r="D791" s="219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19"/>
      <c r="D792" s="219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19"/>
      <c r="D793" s="219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19"/>
      <c r="D794" s="219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19"/>
      <c r="D795" s="219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19"/>
      <c r="D796" s="219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19"/>
      <c r="D797" s="219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19"/>
      <c r="D798" s="219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19"/>
      <c r="D799" s="219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19"/>
      <c r="D800" s="219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19"/>
      <c r="D801" s="219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19"/>
      <c r="D802" s="219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19"/>
      <c r="D803" s="219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19"/>
      <c r="D804" s="219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19"/>
      <c r="D805" s="219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19"/>
      <c r="D806" s="219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19"/>
      <c r="D807" s="219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19"/>
      <c r="D808" s="219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19"/>
      <c r="D809" s="219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19"/>
      <c r="D810" s="219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19"/>
      <c r="D811" s="219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19"/>
      <c r="D812" s="219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19"/>
      <c r="D813" s="219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19"/>
      <c r="D814" s="219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19"/>
      <c r="D815" s="219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19"/>
      <c r="D816" s="219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19"/>
      <c r="D817" s="219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19"/>
      <c r="D818" s="219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19"/>
      <c r="D819" s="219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19"/>
      <c r="D820" s="219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19"/>
      <c r="D821" s="219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19"/>
      <c r="D822" s="219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19"/>
      <c r="D823" s="219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19"/>
      <c r="D824" s="219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19"/>
      <c r="D825" s="219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19"/>
      <c r="D826" s="219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19"/>
      <c r="D827" s="219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19"/>
      <c r="D828" s="219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19"/>
      <c r="D829" s="219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19"/>
      <c r="D830" s="219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19"/>
      <c r="D831" s="219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19"/>
      <c r="D832" s="219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19"/>
      <c r="D833" s="219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19"/>
      <c r="D834" s="219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19"/>
      <c r="D835" s="219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19"/>
      <c r="D836" s="219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19"/>
      <c r="D837" s="219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19"/>
      <c r="D838" s="219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19"/>
      <c r="D839" s="219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19"/>
      <c r="D840" s="219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19"/>
      <c r="D841" s="219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19"/>
      <c r="D842" s="219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19"/>
      <c r="D843" s="219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19"/>
      <c r="D844" s="219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19"/>
      <c r="D845" s="219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19"/>
      <c r="D846" s="219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19"/>
      <c r="D847" s="219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19"/>
      <c r="D848" s="219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19"/>
      <c r="D849" s="219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19"/>
      <c r="D850" s="219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19"/>
      <c r="D851" s="219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19"/>
      <c r="D852" s="219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19"/>
      <c r="D853" s="219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19"/>
      <c r="D854" s="219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19"/>
      <c r="D855" s="219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19"/>
      <c r="D856" s="219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19"/>
      <c r="D857" s="219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19"/>
      <c r="D858" s="219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19"/>
      <c r="D859" s="219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19"/>
      <c r="D860" s="219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19"/>
      <c r="D861" s="219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19"/>
      <c r="D862" s="219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19"/>
      <c r="D863" s="219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19"/>
      <c r="D864" s="219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19"/>
      <c r="D865" s="219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19"/>
      <c r="D866" s="219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19"/>
      <c r="D867" s="219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19"/>
      <c r="D868" s="219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19"/>
      <c r="D869" s="219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19"/>
      <c r="D870" s="219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19"/>
      <c r="D871" s="219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19"/>
      <c r="D872" s="219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19"/>
      <c r="D873" s="219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19"/>
      <c r="D874" s="219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19"/>
      <c r="D875" s="219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19"/>
      <c r="D876" s="219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19"/>
      <c r="D877" s="219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19"/>
      <c r="D878" s="219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19"/>
      <c r="D879" s="219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19"/>
      <c r="D880" s="219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19"/>
      <c r="D881" s="219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19"/>
      <c r="D882" s="219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19"/>
      <c r="D883" s="219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19"/>
      <c r="D884" s="219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19"/>
      <c r="D885" s="219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19"/>
      <c r="D886" s="219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19"/>
      <c r="D887" s="219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19"/>
      <c r="D888" s="219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19"/>
      <c r="D889" s="219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19"/>
      <c r="D890" s="219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19"/>
      <c r="D891" s="219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19"/>
      <c r="D892" s="219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19"/>
      <c r="D893" s="219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19"/>
      <c r="D894" s="219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19"/>
      <c r="D895" s="219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19"/>
      <c r="D896" s="219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19"/>
      <c r="D897" s="219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19"/>
      <c r="D898" s="219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19"/>
      <c r="D899" s="219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19"/>
      <c r="D900" s="219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19"/>
      <c r="D901" s="219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19"/>
      <c r="D902" s="219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19"/>
      <c r="D903" s="219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19"/>
      <c r="D904" s="219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19"/>
      <c r="D905" s="219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19"/>
      <c r="D906" s="219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19"/>
      <c r="D907" s="219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19"/>
      <c r="D908" s="219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19"/>
      <c r="D909" s="219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19"/>
      <c r="D910" s="219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19"/>
      <c r="D911" s="219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19"/>
      <c r="D912" s="219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19"/>
      <c r="D913" s="219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19"/>
      <c r="D914" s="219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19"/>
      <c r="D915" s="219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19"/>
      <c r="D916" s="219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19"/>
      <c r="D917" s="219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19"/>
      <c r="D918" s="219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19"/>
      <c r="D919" s="219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19"/>
      <c r="D920" s="219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19"/>
      <c r="D921" s="219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19"/>
      <c r="D922" s="219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19"/>
      <c r="D923" s="219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19"/>
      <c r="D924" s="219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19"/>
      <c r="D925" s="219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19"/>
      <c r="D926" s="219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19"/>
      <c r="D927" s="219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19"/>
      <c r="D928" s="219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19"/>
      <c r="D929" s="219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19"/>
      <c r="D930" s="219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19"/>
      <c r="D931" s="219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19"/>
      <c r="D932" s="219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19"/>
      <c r="D933" s="219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19"/>
      <c r="D934" s="219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19"/>
      <c r="D935" s="219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19"/>
      <c r="D936" s="219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19"/>
      <c r="D937" s="219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19"/>
      <c r="D938" s="219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19"/>
      <c r="D939" s="219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19"/>
      <c r="D940" s="219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19"/>
      <c r="D941" s="219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19"/>
      <c r="D942" s="219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19"/>
      <c r="D943" s="219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19"/>
      <c r="D944" s="219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19"/>
      <c r="D945" s="219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19"/>
      <c r="D946" s="219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19"/>
      <c r="D947" s="219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19"/>
      <c r="D948" s="219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19"/>
      <c r="D949" s="219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19"/>
      <c r="D950" s="219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19"/>
      <c r="D951" s="219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19"/>
      <c r="D952" s="219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19"/>
      <c r="D953" s="219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19"/>
      <c r="D954" s="219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19"/>
      <c r="D955" s="219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19"/>
      <c r="D956" s="219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19"/>
      <c r="D957" s="219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19"/>
      <c r="D958" s="219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19"/>
      <c r="D959" s="219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19"/>
      <c r="D960" s="219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19"/>
      <c r="D961" s="219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19"/>
      <c r="D962" s="219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19"/>
      <c r="D963" s="219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19"/>
      <c r="D964" s="219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19"/>
      <c r="D965" s="219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19"/>
      <c r="D966" s="219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19"/>
      <c r="D967" s="219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19"/>
      <c r="D968" s="219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19"/>
      <c r="D969" s="219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19"/>
      <c r="D970" s="219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19"/>
      <c r="D971" s="219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19"/>
      <c r="D972" s="219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19"/>
      <c r="D973" s="219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19"/>
      <c r="D974" s="219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19"/>
      <c r="D975" s="219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19"/>
      <c r="D976" s="219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19"/>
      <c r="D977" s="219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19"/>
      <c r="D978" s="219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19"/>
      <c r="D979" s="219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19"/>
      <c r="D980" s="219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19"/>
      <c r="D981" s="219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19"/>
      <c r="D982" s="219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19"/>
      <c r="D983" s="219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19"/>
      <c r="D984" s="219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19"/>
      <c r="D985" s="219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19"/>
      <c r="D986" s="219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19"/>
      <c r="D987" s="219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19"/>
      <c r="D988" s="219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19"/>
      <c r="D989" s="219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19"/>
      <c r="D990" s="219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19"/>
      <c r="D991" s="219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19"/>
      <c r="D992" s="219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19"/>
      <c r="D993" s="219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19"/>
      <c r="D994" s="219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19"/>
      <c r="D995" s="219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19"/>
      <c r="D996" s="219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19"/>
      <c r="D997" s="219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19"/>
      <c r="D998" s="219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19"/>
      <c r="D999" s="219"/>
      <c r="E999" s="2"/>
      <c r="F999" s="2"/>
      <c r="G999" s="220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19"/>
      <c r="D1000" s="219"/>
      <c r="E1000" s="2"/>
      <c r="F1000" s="2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Y1000" s="7"/>
      <c r="Z1000" s="7"/>
      <c r="AA1000" s="7"/>
      <c r="AB1000" s="7"/>
    </row>
    <row r="1001">
      <c r="L1001" s="220"/>
      <c r="M1001" s="220"/>
      <c r="N1001" s="220"/>
      <c r="O1001" s="220"/>
      <c r="P1001" s="220"/>
      <c r="Q1001" s="220"/>
      <c r="R1001" s="220"/>
    </row>
  </sheetData>
  <mergeCells count="6">
    <mergeCell ref="A2:J2"/>
    <mergeCell ref="A3:J3"/>
    <mergeCell ref="K3:R3"/>
    <mergeCell ref="T21:U21"/>
    <mergeCell ref="L95:N95"/>
    <mergeCell ref="O95:P95"/>
  </mergeCells>
  <dataValidations>
    <dataValidation type="list" allowBlank="1" showErrorMessage="1" sqref="F7:F92">
      <formula1>"White board,Cartoon ,3D ,3D personalizado,3D Premium,VSL,Logo,Post,3D Estatico ,3D Realista,Edição audio,Pov,Flow,Mascote,locução,Influencer  JOÃO,Gerenciamento,Influencer Mel"</formula1>
    </dataValidation>
    <dataValidation type="list" allowBlank="1" showErrorMessage="1" sqref="B7:B92">
      <formula1>"Pix,Cartão,Pacote ,Pago "</formula1>
    </dataValidation>
    <dataValidation type="list" allowBlank="1" showErrorMessage="1" sqref="A7:A92">
      <formula1>"Nobre,INFLUENZI"</formula1>
    </dataValidation>
    <dataValidation type="list" allowBlank="1" showErrorMessage="1" sqref="E7:E92 E209:F1000">
      <formula1>"Vinicius,Kaua,Caio,Julia,Jhonatas,Diogo,Caio Ferreira,Pamelah,Caio Alves,Camila,Wiliam ,Gabriel ,Fernanda,Kaua Pessoni,Gabriel Batista,Gustavo Pereira"</formula1>
    </dataValidation>
    <dataValidation type="list" allowBlank="1" showErrorMessage="1" sqref="J7:J92">
      <formula1>"Mel,Flavia,Fernanda,Carla,Miria,Leticia"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40.25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 t="s">
        <v>35</v>
      </c>
      <c r="B1" s="2"/>
      <c r="C1" s="3"/>
      <c r="D1" s="3"/>
      <c r="E1" s="2"/>
      <c r="F1" s="2"/>
      <c r="G1" s="4"/>
      <c r="H1" s="5"/>
      <c r="I1" s="4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221"/>
      <c r="I4" s="4"/>
      <c r="J4" s="4"/>
      <c r="K4" s="5"/>
      <c r="L4" s="4"/>
      <c r="M4" s="4"/>
      <c r="N4" s="4"/>
      <c r="O4" s="4"/>
      <c r="P4" s="18"/>
      <c r="Q4" s="4"/>
      <c r="R4" s="4"/>
      <c r="S4" s="19"/>
      <c r="T4" s="20"/>
      <c r="U4" s="21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2"/>
      <c r="F5" s="23"/>
      <c r="G5" s="24"/>
      <c r="H5" s="222"/>
      <c r="I5" s="25"/>
      <c r="J5" s="26"/>
      <c r="K5" s="27"/>
      <c r="L5" s="26"/>
      <c r="M5" s="26"/>
      <c r="N5" s="26"/>
      <c r="O5" s="26"/>
      <c r="P5" s="26"/>
      <c r="Q5" s="26"/>
      <c r="R5" s="23"/>
      <c r="S5" s="28"/>
      <c r="T5" s="7"/>
      <c r="U5" s="7"/>
      <c r="V5" s="7"/>
      <c r="W5" s="7"/>
      <c r="X5" s="7"/>
      <c r="Y5" s="7"/>
      <c r="Z5" s="7"/>
      <c r="AA5" s="7"/>
      <c r="AB5" s="7"/>
    </row>
    <row r="6">
      <c r="A6" s="29" t="s">
        <v>2</v>
      </c>
      <c r="B6" s="29" t="s">
        <v>36</v>
      </c>
      <c r="C6" s="30" t="s">
        <v>0</v>
      </c>
      <c r="D6" s="31" t="s">
        <v>37</v>
      </c>
      <c r="E6" s="32" t="s">
        <v>1</v>
      </c>
      <c r="F6" s="29" t="s">
        <v>38</v>
      </c>
      <c r="G6" s="32" t="s">
        <v>2</v>
      </c>
      <c r="H6" s="32" t="s">
        <v>3</v>
      </c>
      <c r="I6" s="29" t="s">
        <v>4</v>
      </c>
      <c r="J6" s="29" t="s">
        <v>5</v>
      </c>
      <c r="K6" s="33" t="s">
        <v>6</v>
      </c>
      <c r="L6" s="34" t="s">
        <v>7</v>
      </c>
      <c r="M6" s="35" t="s">
        <v>8</v>
      </c>
      <c r="N6" s="36" t="s">
        <v>9</v>
      </c>
      <c r="O6" s="37" t="s">
        <v>10</v>
      </c>
      <c r="P6" s="38" t="s">
        <v>11</v>
      </c>
      <c r="Q6" s="39" t="s">
        <v>12</v>
      </c>
      <c r="R6" s="40" t="s">
        <v>13</v>
      </c>
      <c r="S6" s="34" t="s">
        <v>14</v>
      </c>
      <c r="T6" s="7"/>
      <c r="U6" s="7"/>
      <c r="V6" s="41"/>
      <c r="Y6" s="7"/>
      <c r="Z6" s="7"/>
      <c r="AA6" s="7"/>
      <c r="AB6" s="7"/>
    </row>
    <row r="7">
      <c r="A7" s="42" t="s">
        <v>39</v>
      </c>
      <c r="B7" s="42" t="s">
        <v>40</v>
      </c>
      <c r="C7" s="43"/>
      <c r="D7" s="44"/>
      <c r="E7" s="45" t="s">
        <v>90</v>
      </c>
      <c r="F7" s="42" t="s">
        <v>49</v>
      </c>
      <c r="G7" s="224" t="s">
        <v>2375</v>
      </c>
      <c r="H7" s="225" t="s">
        <v>2376</v>
      </c>
      <c r="I7" s="48" t="s">
        <v>2377</v>
      </c>
      <c r="J7" s="42" t="s">
        <v>29</v>
      </c>
      <c r="K7" s="49"/>
      <c r="L7" s="50"/>
      <c r="M7" s="35"/>
      <c r="N7" s="36"/>
      <c r="O7" s="51"/>
      <c r="P7" s="52"/>
      <c r="Q7" s="53">
        <v>350.0</v>
      </c>
      <c r="R7" s="54"/>
      <c r="S7" s="55">
        <v>50.0</v>
      </c>
      <c r="T7" s="56" t="s">
        <v>6</v>
      </c>
      <c r="U7" s="57">
        <f>SUM(K7:K92)</f>
        <v>1099</v>
      </c>
      <c r="V7" s="7"/>
      <c r="Y7" s="7"/>
      <c r="Z7" s="7"/>
      <c r="AA7" s="7"/>
      <c r="AB7" s="7"/>
    </row>
    <row r="8">
      <c r="A8" s="42" t="s">
        <v>39</v>
      </c>
      <c r="B8" s="42" t="s">
        <v>137</v>
      </c>
      <c r="C8" s="43"/>
      <c r="D8" s="44" t="s">
        <v>138</v>
      </c>
      <c r="E8" s="45" t="s">
        <v>65</v>
      </c>
      <c r="F8" s="42" t="s">
        <v>49</v>
      </c>
      <c r="G8" s="224" t="s">
        <v>2378</v>
      </c>
      <c r="H8" s="226" t="s">
        <v>179</v>
      </c>
      <c r="I8" s="59" t="s">
        <v>2235</v>
      </c>
      <c r="J8" s="42" t="s">
        <v>1524</v>
      </c>
      <c r="K8" s="60" t="s">
        <v>279</v>
      </c>
      <c r="L8" s="50"/>
      <c r="M8" s="61"/>
      <c r="N8" s="62"/>
      <c r="O8" s="51"/>
      <c r="P8" s="52"/>
      <c r="Q8" s="53"/>
      <c r="R8" s="63"/>
      <c r="S8" s="55" t="s">
        <v>138</v>
      </c>
      <c r="T8" s="56" t="s">
        <v>7</v>
      </c>
      <c r="U8" s="57">
        <f>SUM(L97)</f>
        <v>0</v>
      </c>
      <c r="V8" s="7"/>
      <c r="Y8" s="7"/>
      <c r="Z8" s="7"/>
      <c r="AA8" s="7"/>
      <c r="AB8" s="7"/>
    </row>
    <row r="9">
      <c r="A9" s="42" t="s">
        <v>39</v>
      </c>
      <c r="B9" s="42" t="s">
        <v>40</v>
      </c>
      <c r="C9" s="64"/>
      <c r="D9" s="76"/>
      <c r="E9" s="45" t="s">
        <v>58</v>
      </c>
      <c r="F9" s="42" t="s">
        <v>144</v>
      </c>
      <c r="G9" s="224" t="s">
        <v>2379</v>
      </c>
      <c r="H9" s="226"/>
      <c r="I9" s="65" t="s">
        <v>2380</v>
      </c>
      <c r="J9" s="42" t="s">
        <v>46</v>
      </c>
      <c r="K9" s="60"/>
      <c r="L9" s="50"/>
      <c r="M9" s="61"/>
      <c r="N9" s="62"/>
      <c r="O9" s="51"/>
      <c r="P9" s="52">
        <v>350.0</v>
      </c>
      <c r="Q9" s="53"/>
      <c r="R9" s="63"/>
      <c r="S9" s="55">
        <v>50.0</v>
      </c>
      <c r="T9" s="56" t="s">
        <v>8</v>
      </c>
      <c r="U9" s="57">
        <f>SUM(M98)</f>
        <v>700</v>
      </c>
      <c r="V9" s="7"/>
      <c r="Y9" s="7"/>
      <c r="Z9" s="7"/>
      <c r="AA9" s="7"/>
      <c r="AB9" s="7"/>
    </row>
    <row r="10" ht="16.5" customHeight="1">
      <c r="A10" s="42" t="s">
        <v>39</v>
      </c>
      <c r="B10" s="42" t="s">
        <v>40</v>
      </c>
      <c r="C10" s="66"/>
      <c r="D10" s="67" t="s">
        <v>2381</v>
      </c>
      <c r="E10" s="45" t="s">
        <v>65</v>
      </c>
      <c r="F10" s="42" t="s">
        <v>49</v>
      </c>
      <c r="G10" s="224" t="s">
        <v>2382</v>
      </c>
      <c r="H10" s="225"/>
      <c r="I10" s="48" t="s">
        <v>2383</v>
      </c>
      <c r="J10" s="42" t="s">
        <v>69</v>
      </c>
      <c r="K10" s="49"/>
      <c r="L10" s="68"/>
      <c r="M10" s="35"/>
      <c r="N10" s="36"/>
      <c r="O10" s="51"/>
      <c r="P10" s="52">
        <v>275.0</v>
      </c>
      <c r="Q10" s="70"/>
      <c r="R10" s="54"/>
      <c r="S10" s="55">
        <v>50.0</v>
      </c>
      <c r="T10" s="71" t="s">
        <v>9</v>
      </c>
      <c r="U10" s="57">
        <f>SUM(N99)</f>
        <v>600</v>
      </c>
      <c r="V10" s="7"/>
      <c r="W10" s="7"/>
      <c r="X10" s="7"/>
      <c r="Y10" s="7"/>
      <c r="Z10" s="7"/>
      <c r="AA10" s="7"/>
      <c r="AB10" s="7"/>
    </row>
    <row r="11">
      <c r="A11" s="42" t="s">
        <v>39</v>
      </c>
      <c r="B11" s="42" t="s">
        <v>40</v>
      </c>
      <c r="C11" s="43"/>
      <c r="D11" s="76"/>
      <c r="E11" s="45" t="s">
        <v>29</v>
      </c>
      <c r="F11" s="42" t="s">
        <v>49</v>
      </c>
      <c r="G11" s="224" t="s">
        <v>2384</v>
      </c>
      <c r="H11" s="225"/>
      <c r="I11" s="48" t="s">
        <v>2385</v>
      </c>
      <c r="J11" s="42" t="s">
        <v>46</v>
      </c>
      <c r="K11" s="49"/>
      <c r="L11" s="50"/>
      <c r="M11" s="35"/>
      <c r="N11" s="36"/>
      <c r="O11" s="51"/>
      <c r="P11" s="52">
        <v>350.0</v>
      </c>
      <c r="Q11" s="53"/>
      <c r="R11" s="54"/>
      <c r="S11" s="230">
        <v>350.0</v>
      </c>
      <c r="T11" s="72" t="s">
        <v>15</v>
      </c>
      <c r="U11" s="73">
        <f>SUM(U7:U10)</f>
        <v>2399</v>
      </c>
      <c r="V11" s="7"/>
      <c r="Y11" s="7"/>
      <c r="Z11" s="7"/>
      <c r="AA11" s="7"/>
      <c r="AB11" s="7"/>
    </row>
    <row r="12">
      <c r="A12" s="42" t="s">
        <v>39</v>
      </c>
      <c r="B12" s="42" t="s">
        <v>137</v>
      </c>
      <c r="C12" s="43"/>
      <c r="D12" s="44" t="s">
        <v>138</v>
      </c>
      <c r="E12" s="45" t="s">
        <v>80</v>
      </c>
      <c r="F12" s="42" t="s">
        <v>49</v>
      </c>
      <c r="G12" s="224" t="s">
        <v>2386</v>
      </c>
      <c r="I12" s="65" t="s">
        <v>2387</v>
      </c>
      <c r="J12" s="42" t="s">
        <v>29</v>
      </c>
      <c r="K12" s="49"/>
      <c r="L12" s="50"/>
      <c r="M12" s="61"/>
      <c r="N12" s="62"/>
      <c r="O12" s="51"/>
      <c r="P12" s="52" t="s">
        <v>158</v>
      </c>
      <c r="Q12" s="53"/>
      <c r="R12" s="63"/>
      <c r="S12" s="55" t="s">
        <v>138</v>
      </c>
      <c r="V12" s="7"/>
      <c r="W12" s="7"/>
      <c r="X12" s="7"/>
      <c r="Y12" s="7"/>
      <c r="Z12" s="7"/>
      <c r="AA12" s="7"/>
      <c r="AB12" s="7"/>
    </row>
    <row r="13">
      <c r="A13" s="42" t="s">
        <v>39</v>
      </c>
      <c r="B13" s="42" t="s">
        <v>40</v>
      </c>
      <c r="C13" s="43"/>
      <c r="D13" s="44"/>
      <c r="E13" s="45" t="s">
        <v>53</v>
      </c>
      <c r="F13" s="42" t="s">
        <v>49</v>
      </c>
      <c r="G13" s="224" t="s">
        <v>2388</v>
      </c>
      <c r="H13" s="226"/>
      <c r="I13" s="48">
        <v>4.192739203E9</v>
      </c>
      <c r="J13" s="42" t="s">
        <v>69</v>
      </c>
      <c r="K13" s="49"/>
      <c r="L13" s="50"/>
      <c r="M13" s="61"/>
      <c r="N13" s="62">
        <v>350.0</v>
      </c>
      <c r="O13" s="51"/>
      <c r="P13" s="52"/>
      <c r="Q13" s="53"/>
      <c r="R13" s="63"/>
      <c r="S13" s="55">
        <v>50.0</v>
      </c>
      <c r="V13" s="7"/>
      <c r="W13" s="7"/>
      <c r="X13" s="7"/>
      <c r="Y13" s="7"/>
      <c r="Z13" s="7"/>
      <c r="AA13" s="7"/>
      <c r="AB13" s="7"/>
    </row>
    <row r="14">
      <c r="A14" s="42" t="s">
        <v>39</v>
      </c>
      <c r="B14" s="42" t="s">
        <v>40</v>
      </c>
      <c r="C14" s="66"/>
      <c r="D14" s="44" t="s">
        <v>2389</v>
      </c>
      <c r="E14" s="45" t="s">
        <v>42</v>
      </c>
      <c r="F14" s="42" t="s">
        <v>49</v>
      </c>
      <c r="G14" s="224" t="s">
        <v>2390</v>
      </c>
      <c r="H14" s="226" t="s">
        <v>2391</v>
      </c>
      <c r="I14" s="48" t="s">
        <v>2392</v>
      </c>
      <c r="J14" s="42" t="s">
        <v>46</v>
      </c>
      <c r="K14" s="49"/>
      <c r="L14" s="50"/>
      <c r="M14" s="35">
        <v>350.0</v>
      </c>
      <c r="N14" s="36"/>
      <c r="O14" s="51"/>
      <c r="P14" s="52"/>
      <c r="Q14" s="53"/>
      <c r="R14" s="54"/>
      <c r="S14" s="55">
        <v>50.0</v>
      </c>
      <c r="V14" s="7"/>
      <c r="W14" s="7"/>
      <c r="X14" s="7"/>
      <c r="Y14" s="7"/>
      <c r="Z14" s="7"/>
      <c r="AA14" s="7"/>
      <c r="AB14" s="7"/>
    </row>
    <row r="15">
      <c r="A15" s="42" t="s">
        <v>39</v>
      </c>
      <c r="B15" s="42" t="s">
        <v>40</v>
      </c>
      <c r="C15" s="66"/>
      <c r="D15" s="76"/>
      <c r="E15" s="45" t="s">
        <v>80</v>
      </c>
      <c r="F15" s="42" t="s">
        <v>49</v>
      </c>
      <c r="G15" s="229" t="s">
        <v>2393</v>
      </c>
      <c r="H15" s="74" t="s">
        <v>2394</v>
      </c>
      <c r="I15" s="59" t="s">
        <v>2395</v>
      </c>
      <c r="J15" s="42" t="s">
        <v>1524</v>
      </c>
      <c r="K15" s="49"/>
      <c r="L15" s="50"/>
      <c r="M15" s="61"/>
      <c r="N15" s="62"/>
      <c r="O15" s="51"/>
      <c r="P15" s="52"/>
      <c r="Q15" s="53">
        <v>350.0</v>
      </c>
      <c r="R15" s="63"/>
      <c r="S15" s="55">
        <v>50.0</v>
      </c>
      <c r="T15" s="75" t="s">
        <v>10</v>
      </c>
      <c r="U15" s="44">
        <f>SUM(O100)</f>
        <v>1232</v>
      </c>
      <c r="V15" s="7"/>
      <c r="W15" s="7"/>
      <c r="X15" s="7"/>
      <c r="Y15" s="7"/>
      <c r="Z15" s="7"/>
      <c r="AA15" s="7"/>
      <c r="AB15" s="7"/>
    </row>
    <row r="16">
      <c r="A16" s="42" t="s">
        <v>39</v>
      </c>
      <c r="B16" s="42" t="s">
        <v>40</v>
      </c>
      <c r="C16" s="43"/>
      <c r="D16" s="44" t="s">
        <v>2396</v>
      </c>
      <c r="E16" s="45" t="s">
        <v>58</v>
      </c>
      <c r="F16" s="42" t="s">
        <v>49</v>
      </c>
      <c r="G16" s="229" t="s">
        <v>2397</v>
      </c>
      <c r="H16" s="74" t="s">
        <v>2126</v>
      </c>
      <c r="I16" s="59" t="s">
        <v>2398</v>
      </c>
      <c r="J16" s="42" t="s">
        <v>46</v>
      </c>
      <c r="K16" s="49">
        <v>250.0</v>
      </c>
      <c r="L16" s="50"/>
      <c r="M16" s="61"/>
      <c r="N16" s="62"/>
      <c r="O16" s="51"/>
      <c r="P16" s="52"/>
      <c r="Q16" s="53"/>
      <c r="R16" s="63"/>
      <c r="S16" s="55">
        <v>50.0</v>
      </c>
      <c r="T16" s="77" t="s">
        <v>11</v>
      </c>
      <c r="U16" s="78">
        <f>SUM(P7:P92)</f>
        <v>2174</v>
      </c>
      <c r="V16" s="7"/>
      <c r="W16" s="7"/>
      <c r="X16" s="79"/>
      <c r="Y16" s="7"/>
      <c r="Z16" s="7"/>
      <c r="AA16" s="7"/>
      <c r="AB16" s="7"/>
    </row>
    <row r="17" ht="15.75" customHeight="1">
      <c r="A17" s="42" t="s">
        <v>39</v>
      </c>
      <c r="B17" s="42" t="s">
        <v>40</v>
      </c>
      <c r="C17" s="43"/>
      <c r="D17" s="44" t="s">
        <v>2396</v>
      </c>
      <c r="E17" s="45" t="s">
        <v>58</v>
      </c>
      <c r="F17" s="42" t="s">
        <v>49</v>
      </c>
      <c r="G17" s="224" t="s">
        <v>2399</v>
      </c>
      <c r="H17" s="226" t="s">
        <v>2126</v>
      </c>
      <c r="I17" s="65" t="s">
        <v>2398</v>
      </c>
      <c r="J17" s="42" t="s">
        <v>46</v>
      </c>
      <c r="K17" s="49">
        <v>250.0</v>
      </c>
      <c r="L17" s="80"/>
      <c r="M17" s="81"/>
      <c r="N17" s="82"/>
      <c r="O17" s="51"/>
      <c r="P17" s="83"/>
      <c r="Q17" s="84"/>
      <c r="R17" s="85"/>
      <c r="S17" s="55">
        <v>50.0</v>
      </c>
      <c r="T17" s="86" t="s">
        <v>12</v>
      </c>
      <c r="U17" s="78">
        <f>SUM(Q2:Q87)</f>
        <v>1750</v>
      </c>
      <c r="V17" s="7"/>
      <c r="W17" s="7"/>
      <c r="X17" s="7"/>
      <c r="Y17" s="7"/>
      <c r="Z17" s="7"/>
      <c r="AA17" s="7"/>
      <c r="AB17" s="7"/>
    </row>
    <row r="18" ht="17.25" customHeight="1">
      <c r="A18" s="42" t="s">
        <v>39</v>
      </c>
      <c r="B18" s="42" t="s">
        <v>40</v>
      </c>
      <c r="C18" s="43"/>
      <c r="D18" s="44" t="s">
        <v>2400</v>
      </c>
      <c r="E18" s="45" t="s">
        <v>53</v>
      </c>
      <c r="F18" s="42" t="s">
        <v>49</v>
      </c>
      <c r="G18" s="229" t="s">
        <v>2401</v>
      </c>
      <c r="H18" s="74" t="s">
        <v>2402</v>
      </c>
      <c r="I18" s="59" t="s">
        <v>2403</v>
      </c>
      <c r="J18" s="42" t="s">
        <v>69</v>
      </c>
      <c r="K18" s="49"/>
      <c r="L18" s="80"/>
      <c r="M18" s="61">
        <v>350.0</v>
      </c>
      <c r="N18" s="62"/>
      <c r="O18" s="51"/>
      <c r="P18" s="83"/>
      <c r="Q18" s="84"/>
      <c r="R18" s="63"/>
      <c r="S18" s="55">
        <v>50.0</v>
      </c>
      <c r="T18" s="87" t="s">
        <v>16</v>
      </c>
      <c r="U18" s="88">
        <f>SUM(U15,U16,U17)</f>
        <v>5156</v>
      </c>
      <c r="V18" s="7"/>
      <c r="W18" s="7"/>
      <c r="X18" s="7"/>
      <c r="Y18" s="7"/>
      <c r="Z18" s="7"/>
      <c r="AA18" s="7"/>
      <c r="AB18" s="7"/>
    </row>
    <row r="19">
      <c r="A19" s="42" t="s">
        <v>39</v>
      </c>
      <c r="B19" s="42" t="s">
        <v>40</v>
      </c>
      <c r="C19" s="43"/>
      <c r="D19" s="44" t="s">
        <v>2404</v>
      </c>
      <c r="E19" s="45" t="s">
        <v>53</v>
      </c>
      <c r="F19" s="42" t="s">
        <v>49</v>
      </c>
      <c r="G19" s="224" t="s">
        <v>2405</v>
      </c>
      <c r="H19" s="226" t="s">
        <v>2406</v>
      </c>
      <c r="I19" s="367" t="s">
        <v>2407</v>
      </c>
      <c r="J19" s="42" t="s">
        <v>69</v>
      </c>
      <c r="K19" s="49"/>
      <c r="L19" s="50"/>
      <c r="M19" s="61"/>
      <c r="N19" s="62"/>
      <c r="O19" s="51">
        <v>294.0</v>
      </c>
      <c r="P19" s="52"/>
      <c r="Q19" s="53"/>
      <c r="R19" s="63"/>
      <c r="S19" s="55">
        <v>50.0</v>
      </c>
      <c r="V19" s="7"/>
      <c r="W19" s="7"/>
      <c r="X19" s="7"/>
      <c r="Y19" s="7"/>
      <c r="Z19" s="7"/>
      <c r="AA19" s="7"/>
      <c r="AB19" s="7"/>
    </row>
    <row r="20">
      <c r="A20" s="42" t="s">
        <v>39</v>
      </c>
      <c r="B20" s="42" t="s">
        <v>40</v>
      </c>
      <c r="C20" s="43"/>
      <c r="D20" s="44"/>
      <c r="E20" s="103"/>
      <c r="F20" s="42" t="s">
        <v>49</v>
      </c>
      <c r="G20" s="58" t="s">
        <v>2408</v>
      </c>
      <c r="H20" s="226" t="s">
        <v>2409</v>
      </c>
      <c r="I20" s="65" t="s">
        <v>2410</v>
      </c>
      <c r="J20" s="105"/>
      <c r="K20" s="49"/>
      <c r="L20" s="50"/>
      <c r="M20" s="61"/>
      <c r="N20" s="62"/>
      <c r="O20" s="51">
        <v>294.0</v>
      </c>
      <c r="P20" s="52"/>
      <c r="Q20" s="53"/>
      <c r="R20" s="63"/>
      <c r="S20" s="55">
        <v>50.0</v>
      </c>
      <c r="T20" s="89"/>
      <c r="U20" s="90"/>
      <c r="V20" s="7"/>
      <c r="W20" s="7"/>
      <c r="X20" s="7"/>
      <c r="Y20" s="7"/>
      <c r="Z20" s="7"/>
      <c r="AA20" s="7"/>
      <c r="AB20" s="7"/>
    </row>
    <row r="21" ht="17.25" customHeight="1">
      <c r="A21" s="42" t="s">
        <v>39</v>
      </c>
      <c r="B21" s="42" t="s">
        <v>40</v>
      </c>
      <c r="C21" s="43"/>
      <c r="D21" s="44" t="s">
        <v>2411</v>
      </c>
      <c r="E21" s="45" t="s">
        <v>80</v>
      </c>
      <c r="F21" s="42" t="s">
        <v>49</v>
      </c>
      <c r="G21" s="224" t="s">
        <v>2412</v>
      </c>
      <c r="H21" s="226" t="s">
        <v>2413</v>
      </c>
      <c r="I21" s="65" t="s">
        <v>2414</v>
      </c>
      <c r="J21" s="42" t="s">
        <v>69</v>
      </c>
      <c r="K21" s="49"/>
      <c r="L21" s="50"/>
      <c r="M21" s="61"/>
      <c r="N21" s="62"/>
      <c r="O21" s="51">
        <v>294.0</v>
      </c>
      <c r="P21" s="52"/>
      <c r="Q21" s="53"/>
      <c r="R21" s="63"/>
      <c r="S21" s="55">
        <v>50.0</v>
      </c>
      <c r="T21" s="91" t="s">
        <v>17</v>
      </c>
      <c r="U21" s="10"/>
      <c r="V21" s="7"/>
      <c r="W21" s="7"/>
      <c r="X21" s="7"/>
      <c r="Y21" s="7"/>
      <c r="Z21" s="7"/>
      <c r="AA21" s="7"/>
      <c r="AB21" s="7"/>
    </row>
    <row r="22">
      <c r="A22" s="42" t="s">
        <v>39</v>
      </c>
      <c r="B22" s="42" t="s">
        <v>40</v>
      </c>
      <c r="C22" s="43"/>
      <c r="D22" s="44"/>
      <c r="E22" s="45" t="s">
        <v>165</v>
      </c>
      <c r="F22" s="42" t="s">
        <v>49</v>
      </c>
      <c r="G22" s="224" t="s">
        <v>2415</v>
      </c>
      <c r="H22" s="226"/>
      <c r="I22" s="48" t="s">
        <v>2416</v>
      </c>
      <c r="J22" s="42" t="s">
        <v>46</v>
      </c>
      <c r="K22" s="49">
        <v>350.0</v>
      </c>
      <c r="L22" s="50"/>
      <c r="M22" s="61"/>
      <c r="N22" s="62"/>
      <c r="O22" s="51"/>
      <c r="P22" s="52"/>
      <c r="Q22" s="53"/>
      <c r="R22" s="63"/>
      <c r="S22" s="55">
        <v>50.0</v>
      </c>
      <c r="T22" s="92" t="s">
        <v>18</v>
      </c>
      <c r="U22" s="93">
        <f t="shared" ref="U22:U23" si="1">SUM(U7,U9)</f>
        <v>1799</v>
      </c>
      <c r="V22" s="7"/>
      <c r="W22" s="7"/>
      <c r="X22" s="7"/>
      <c r="Y22" s="7"/>
      <c r="Z22" s="7"/>
      <c r="AA22" s="7"/>
      <c r="AB22" s="7"/>
    </row>
    <row r="23" ht="17.25" customHeight="1">
      <c r="A23" s="42" t="s">
        <v>39</v>
      </c>
      <c r="B23" s="42" t="s">
        <v>40</v>
      </c>
      <c r="C23" s="43"/>
      <c r="D23" s="66"/>
      <c r="E23" s="45" t="s">
        <v>65</v>
      </c>
      <c r="F23" s="42" t="s">
        <v>49</v>
      </c>
      <c r="G23" s="224" t="s">
        <v>2417</v>
      </c>
      <c r="H23" s="226" t="s">
        <v>2418</v>
      </c>
      <c r="I23" s="65" t="s">
        <v>2419</v>
      </c>
      <c r="J23" s="42" t="s">
        <v>69</v>
      </c>
      <c r="K23" s="231"/>
      <c r="L23" s="50"/>
      <c r="M23" s="61"/>
      <c r="N23" s="62"/>
      <c r="O23" s="51"/>
      <c r="P23" s="52">
        <v>350.0</v>
      </c>
      <c r="Q23" s="53"/>
      <c r="R23" s="63"/>
      <c r="S23" s="55">
        <v>50.0</v>
      </c>
      <c r="T23" s="92" t="s">
        <v>19</v>
      </c>
      <c r="U23" s="93">
        <f t="shared" si="1"/>
        <v>600</v>
      </c>
      <c r="V23" s="7"/>
      <c r="W23" s="7"/>
      <c r="X23" s="7"/>
      <c r="Y23" s="7"/>
      <c r="Z23" s="7"/>
      <c r="AA23" s="7"/>
      <c r="AB23" s="7"/>
    </row>
    <row r="24" ht="15.75" customHeight="1">
      <c r="A24" s="42" t="s">
        <v>39</v>
      </c>
      <c r="B24" s="42" t="s">
        <v>137</v>
      </c>
      <c r="C24" s="43"/>
      <c r="D24" s="94" t="s">
        <v>138</v>
      </c>
      <c r="E24" s="45" t="s">
        <v>53</v>
      </c>
      <c r="F24" s="42" t="s">
        <v>49</v>
      </c>
      <c r="G24" s="224" t="s">
        <v>2420</v>
      </c>
      <c r="H24" s="226"/>
      <c r="I24" s="48" t="s">
        <v>898</v>
      </c>
      <c r="J24" s="42" t="s">
        <v>46</v>
      </c>
      <c r="K24" s="49" t="s">
        <v>279</v>
      </c>
      <c r="L24" s="68"/>
      <c r="M24" s="61"/>
      <c r="N24" s="62"/>
      <c r="O24" s="51"/>
      <c r="P24" s="69"/>
      <c r="Q24" s="70"/>
      <c r="R24" s="63"/>
      <c r="S24" s="55" t="s">
        <v>138</v>
      </c>
      <c r="T24" s="95" t="s">
        <v>20</v>
      </c>
      <c r="U24" s="96">
        <f>SUM(U15,U16)</f>
        <v>3406</v>
      </c>
      <c r="V24" s="7"/>
      <c r="W24" s="7"/>
      <c r="X24" s="7"/>
      <c r="Y24" s="7"/>
      <c r="Z24" s="7"/>
      <c r="AA24" s="7"/>
      <c r="AB24" s="7"/>
    </row>
    <row r="25">
      <c r="A25" s="42" t="s">
        <v>39</v>
      </c>
      <c r="B25" s="42" t="s">
        <v>40</v>
      </c>
      <c r="C25" s="66"/>
      <c r="D25" s="76"/>
      <c r="E25" s="45" t="s">
        <v>53</v>
      </c>
      <c r="F25" s="42" t="s">
        <v>49</v>
      </c>
      <c r="G25" s="224" t="s">
        <v>2421</v>
      </c>
      <c r="H25" s="226" t="s">
        <v>2422</v>
      </c>
      <c r="I25" s="58" t="s">
        <v>2423</v>
      </c>
      <c r="J25" s="42" t="s">
        <v>69</v>
      </c>
      <c r="K25" s="60"/>
      <c r="L25" s="50"/>
      <c r="M25" s="61"/>
      <c r="N25" s="82"/>
      <c r="O25" s="51"/>
      <c r="P25" s="52">
        <v>294.0</v>
      </c>
      <c r="Q25" s="98"/>
      <c r="R25" s="85"/>
      <c r="S25" s="55">
        <v>50.0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2" t="s">
        <v>39</v>
      </c>
      <c r="B26" s="42" t="s">
        <v>40</v>
      </c>
      <c r="C26" s="66"/>
      <c r="D26" s="44" t="s">
        <v>2424</v>
      </c>
      <c r="E26" s="45" t="s">
        <v>65</v>
      </c>
      <c r="F26" s="42" t="s">
        <v>49</v>
      </c>
      <c r="G26" s="224" t="s">
        <v>2425</v>
      </c>
      <c r="H26" s="226" t="s">
        <v>2426</v>
      </c>
      <c r="I26" s="58" t="s">
        <v>2427</v>
      </c>
      <c r="J26" s="42" t="s">
        <v>1524</v>
      </c>
      <c r="K26" s="49">
        <v>249.0</v>
      </c>
      <c r="L26" s="80"/>
      <c r="M26" s="61"/>
      <c r="N26" s="62"/>
      <c r="O26" s="51"/>
      <c r="P26" s="83"/>
      <c r="Q26" s="84"/>
      <c r="R26" s="63"/>
      <c r="S26" s="230">
        <v>249.0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2" t="s">
        <v>39</v>
      </c>
      <c r="B27" s="42" t="s">
        <v>137</v>
      </c>
      <c r="C27" s="66"/>
      <c r="D27" s="44" t="s">
        <v>138</v>
      </c>
      <c r="E27" s="45" t="s">
        <v>192</v>
      </c>
      <c r="F27" s="42" t="s">
        <v>199</v>
      </c>
      <c r="G27" s="224" t="s">
        <v>2428</v>
      </c>
      <c r="H27" s="226" t="s">
        <v>2429</v>
      </c>
      <c r="I27" s="59" t="s">
        <v>1172</v>
      </c>
      <c r="J27" s="42" t="s">
        <v>30</v>
      </c>
      <c r="K27" s="99"/>
      <c r="L27" s="50"/>
      <c r="M27" s="61"/>
      <c r="N27" s="62"/>
      <c r="O27" s="51"/>
      <c r="P27" s="52"/>
      <c r="Q27" s="53"/>
      <c r="R27" s="63" t="s">
        <v>143</v>
      </c>
      <c r="S27" s="55" t="s">
        <v>138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2" t="s">
        <v>39</v>
      </c>
      <c r="B28" s="42" t="s">
        <v>137</v>
      </c>
      <c r="C28" s="66"/>
      <c r="D28" s="67" t="s">
        <v>138</v>
      </c>
      <c r="E28" s="45" t="s">
        <v>192</v>
      </c>
      <c r="F28" s="42" t="s">
        <v>199</v>
      </c>
      <c r="G28" s="224" t="s">
        <v>2430</v>
      </c>
      <c r="H28" s="226" t="s">
        <v>2429</v>
      </c>
      <c r="I28" s="59" t="s">
        <v>1172</v>
      </c>
      <c r="J28" s="42" t="s">
        <v>30</v>
      </c>
      <c r="K28" s="49"/>
      <c r="L28" s="50"/>
      <c r="M28" s="61"/>
      <c r="N28" s="62"/>
      <c r="O28" s="51"/>
      <c r="P28" s="52"/>
      <c r="Q28" s="53"/>
      <c r="R28" s="63" t="s">
        <v>143</v>
      </c>
      <c r="S28" s="55" t="s">
        <v>138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2" t="s">
        <v>39</v>
      </c>
      <c r="B29" s="42" t="s">
        <v>40</v>
      </c>
      <c r="C29" s="43"/>
      <c r="D29" s="111"/>
      <c r="E29" s="45" t="s">
        <v>90</v>
      </c>
      <c r="F29" s="42" t="s">
        <v>49</v>
      </c>
      <c r="G29" s="368" t="s">
        <v>2431</v>
      </c>
      <c r="H29" s="226" t="s">
        <v>1381</v>
      </c>
      <c r="I29" s="58" t="s">
        <v>2432</v>
      </c>
      <c r="J29" s="42" t="s">
        <v>29</v>
      </c>
      <c r="K29" s="49"/>
      <c r="L29" s="50"/>
      <c r="M29" s="61"/>
      <c r="N29" s="62"/>
      <c r="O29" s="51"/>
      <c r="P29" s="52"/>
      <c r="Q29" s="53">
        <v>350.0</v>
      </c>
      <c r="R29" s="63"/>
      <c r="S29" s="55">
        <v>50.0</v>
      </c>
      <c r="T29" s="87" t="s">
        <v>21</v>
      </c>
      <c r="U29" s="101">
        <f>SUM(U11,U18)</f>
        <v>7555</v>
      </c>
      <c r="V29" s="7"/>
      <c r="W29" s="7"/>
      <c r="X29" s="7"/>
      <c r="Y29" s="7"/>
      <c r="Z29" s="7"/>
      <c r="AA29" s="7"/>
      <c r="AB29" s="7"/>
    </row>
    <row r="30">
      <c r="A30" s="42" t="s">
        <v>39</v>
      </c>
      <c r="B30" s="42" t="s">
        <v>40</v>
      </c>
      <c r="C30" s="94"/>
      <c r="D30" s="67"/>
      <c r="E30" s="45" t="s">
        <v>80</v>
      </c>
      <c r="F30" s="42" t="s">
        <v>49</v>
      </c>
      <c r="G30" s="224" t="s">
        <v>2433</v>
      </c>
      <c r="H30" s="226" t="s">
        <v>2434</v>
      </c>
      <c r="I30" s="58" t="s">
        <v>2435</v>
      </c>
      <c r="J30" s="42" t="s">
        <v>1524</v>
      </c>
      <c r="K30" s="49"/>
      <c r="L30" s="50"/>
      <c r="M30" s="35"/>
      <c r="N30" s="36"/>
      <c r="O30" s="51"/>
      <c r="P30" s="52"/>
      <c r="Q30" s="53">
        <v>350.0</v>
      </c>
      <c r="R30" s="54"/>
      <c r="S30" s="55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2" t="s">
        <v>39</v>
      </c>
      <c r="B31" s="42" t="s">
        <v>40</v>
      </c>
      <c r="C31" s="43"/>
      <c r="D31" s="67"/>
      <c r="E31" s="45" t="s">
        <v>165</v>
      </c>
      <c r="F31" s="42" t="s">
        <v>49</v>
      </c>
      <c r="G31" s="234" t="s">
        <v>2436</v>
      </c>
      <c r="H31" s="235" t="s">
        <v>2437</v>
      </c>
      <c r="I31" s="58" t="s">
        <v>2438</v>
      </c>
      <c r="J31" s="42" t="s">
        <v>46</v>
      </c>
      <c r="K31" s="49"/>
      <c r="L31" s="108"/>
      <c r="M31" s="61"/>
      <c r="N31" s="62"/>
      <c r="O31" s="51"/>
      <c r="P31" s="106"/>
      <c r="Q31" s="84">
        <v>350.0</v>
      </c>
      <c r="R31" s="63"/>
      <c r="S31" s="55">
        <v>50.0</v>
      </c>
      <c r="V31" s="7"/>
      <c r="W31" s="7"/>
      <c r="X31" s="7"/>
      <c r="Y31" s="7"/>
      <c r="Z31" s="7"/>
      <c r="AA31" s="7"/>
      <c r="AB31" s="7"/>
    </row>
    <row r="32">
      <c r="A32" s="42" t="s">
        <v>39</v>
      </c>
      <c r="B32" s="42" t="s">
        <v>40</v>
      </c>
      <c r="C32" s="107"/>
      <c r="D32" s="44"/>
      <c r="E32" s="45" t="s">
        <v>165</v>
      </c>
      <c r="F32" s="42" t="s">
        <v>49</v>
      </c>
      <c r="G32" s="224" t="s">
        <v>2439</v>
      </c>
      <c r="H32" s="226"/>
      <c r="I32" s="58" t="s">
        <v>2440</v>
      </c>
      <c r="J32" s="42" t="s">
        <v>46</v>
      </c>
      <c r="K32" s="49"/>
      <c r="L32" s="108"/>
      <c r="M32" s="61"/>
      <c r="N32" s="62">
        <v>250.0</v>
      </c>
      <c r="O32" s="51"/>
      <c r="P32" s="106"/>
      <c r="Q32" s="120"/>
      <c r="R32" s="63"/>
      <c r="S32" s="45">
        <v>100.0</v>
      </c>
      <c r="V32" s="7"/>
      <c r="W32" s="7"/>
      <c r="X32" s="7"/>
      <c r="Y32" s="7"/>
      <c r="Z32" s="7"/>
      <c r="AA32" s="7"/>
      <c r="AB32" s="7"/>
    </row>
    <row r="33">
      <c r="A33" s="42" t="s">
        <v>39</v>
      </c>
      <c r="B33" s="42" t="s">
        <v>40</v>
      </c>
      <c r="C33" s="43"/>
      <c r="D33" s="124"/>
      <c r="E33" s="45" t="s">
        <v>42</v>
      </c>
      <c r="F33" s="42" t="s">
        <v>49</v>
      </c>
      <c r="G33" s="224" t="s">
        <v>2441</v>
      </c>
      <c r="H33" s="226" t="s">
        <v>2442</v>
      </c>
      <c r="I33" s="58" t="s">
        <v>2340</v>
      </c>
      <c r="J33" s="42" t="s">
        <v>46</v>
      </c>
      <c r="K33" s="49"/>
      <c r="L33" s="80"/>
      <c r="M33" s="81"/>
      <c r="N33" s="82"/>
      <c r="O33" s="51">
        <v>350.0</v>
      </c>
      <c r="P33" s="83"/>
      <c r="Q33" s="84"/>
      <c r="R33" s="85"/>
      <c r="S33" s="55">
        <v>50.0</v>
      </c>
      <c r="V33" s="7"/>
      <c r="W33" s="7"/>
      <c r="X33" s="7"/>
      <c r="Y33" s="7"/>
      <c r="Z33" s="7"/>
      <c r="AA33" s="7"/>
      <c r="AB33" s="7"/>
    </row>
    <row r="34">
      <c r="A34" s="42" t="s">
        <v>39</v>
      </c>
      <c r="B34" s="42" t="s">
        <v>40</v>
      </c>
      <c r="C34" s="43"/>
      <c r="D34" s="109" t="s">
        <v>2443</v>
      </c>
      <c r="E34" s="45" t="s">
        <v>73</v>
      </c>
      <c r="F34" s="42" t="s">
        <v>49</v>
      </c>
      <c r="G34" s="224" t="s">
        <v>2444</v>
      </c>
      <c r="H34" s="226"/>
      <c r="I34" s="58" t="s">
        <v>2445</v>
      </c>
      <c r="J34" s="42" t="s">
        <v>69</v>
      </c>
      <c r="K34" s="49"/>
      <c r="L34" s="68"/>
      <c r="M34" s="35"/>
      <c r="N34" s="36"/>
      <c r="O34" s="51"/>
      <c r="P34" s="52">
        <v>280.0</v>
      </c>
      <c r="Q34" s="70"/>
      <c r="R34" s="54"/>
      <c r="S34" s="45">
        <v>100.0</v>
      </c>
      <c r="V34" s="7"/>
      <c r="W34" s="7"/>
      <c r="X34" s="7"/>
      <c r="Y34" s="7"/>
      <c r="Z34" s="7"/>
      <c r="AA34" s="7"/>
      <c r="AB34" s="7"/>
    </row>
    <row r="35">
      <c r="A35" s="42" t="s">
        <v>39</v>
      </c>
      <c r="B35" s="42" t="s">
        <v>137</v>
      </c>
      <c r="C35" s="66"/>
      <c r="D35" s="109" t="s">
        <v>138</v>
      </c>
      <c r="E35" s="103"/>
      <c r="F35" s="42" t="s">
        <v>49</v>
      </c>
      <c r="G35" s="224" t="s">
        <v>2446</v>
      </c>
      <c r="H35" s="226" t="s">
        <v>1794</v>
      </c>
      <c r="I35" s="58" t="s">
        <v>1795</v>
      </c>
      <c r="J35" s="42" t="s">
        <v>46</v>
      </c>
      <c r="K35" s="60"/>
      <c r="L35" s="50" t="s">
        <v>143</v>
      </c>
      <c r="M35" s="61"/>
      <c r="N35" s="62"/>
      <c r="O35" s="51"/>
      <c r="P35" s="52"/>
      <c r="Q35" s="53"/>
      <c r="R35" s="63"/>
      <c r="S35" s="45"/>
      <c r="T35" s="7"/>
      <c r="U35" s="7"/>
      <c r="V35" s="7"/>
      <c r="W35" s="7"/>
      <c r="X35" s="7"/>
      <c r="Y35" s="7"/>
      <c r="Z35" s="7"/>
      <c r="AA35" s="7"/>
      <c r="AB35" s="7"/>
    </row>
    <row r="36">
      <c r="A36" s="42" t="s">
        <v>39</v>
      </c>
      <c r="B36" s="42" t="s">
        <v>40</v>
      </c>
      <c r="C36" s="66"/>
      <c r="D36" s="67" t="s">
        <v>2381</v>
      </c>
      <c r="E36" s="45" t="s">
        <v>65</v>
      </c>
      <c r="F36" s="42" t="s">
        <v>49</v>
      </c>
      <c r="G36" s="224" t="s">
        <v>2447</v>
      </c>
      <c r="H36" s="310"/>
      <c r="I36" s="48" t="s">
        <v>2383</v>
      </c>
      <c r="J36" s="42" t="s">
        <v>69</v>
      </c>
      <c r="K36" s="60"/>
      <c r="L36" s="50"/>
      <c r="M36" s="61"/>
      <c r="N36" s="62"/>
      <c r="O36" s="51"/>
      <c r="P36" s="52">
        <v>275.0</v>
      </c>
      <c r="Q36" s="53"/>
      <c r="R36" s="63"/>
      <c r="S36" s="45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2"/>
      <c r="B37" s="42"/>
      <c r="C37" s="66"/>
      <c r="D37" s="111"/>
      <c r="E37" s="45"/>
      <c r="F37" s="42"/>
      <c r="G37" s="112"/>
      <c r="H37" s="238"/>
      <c r="I37" s="58"/>
      <c r="J37" s="42"/>
      <c r="K37" s="49"/>
      <c r="L37" s="50"/>
      <c r="M37" s="81"/>
      <c r="N37" s="82"/>
      <c r="O37" s="51"/>
      <c r="P37" s="52"/>
      <c r="Q37" s="53"/>
      <c r="R37" s="85"/>
      <c r="S37" s="45"/>
      <c r="T37" s="7"/>
      <c r="U37" s="7"/>
      <c r="V37" s="7"/>
      <c r="W37" s="7"/>
      <c r="X37" s="7"/>
      <c r="Y37" s="7"/>
      <c r="Z37" s="7"/>
      <c r="AA37" s="7"/>
      <c r="AB37" s="7"/>
    </row>
    <row r="38">
      <c r="A38" s="42"/>
      <c r="B38" s="42"/>
      <c r="C38" s="43"/>
      <c r="D38" s="67"/>
      <c r="E38" s="45"/>
      <c r="F38" s="42"/>
      <c r="G38" s="58"/>
      <c r="H38" s="226"/>
      <c r="I38" s="58"/>
      <c r="J38" s="105"/>
      <c r="K38" s="49"/>
      <c r="L38" s="50"/>
      <c r="M38" s="113"/>
      <c r="N38" s="114"/>
      <c r="O38" s="51"/>
      <c r="P38" s="52"/>
      <c r="Q38" s="53"/>
      <c r="R38" s="115"/>
      <c r="S38" s="45"/>
      <c r="T38" s="7"/>
      <c r="U38" s="7"/>
      <c r="V38" s="7"/>
      <c r="W38" s="7"/>
      <c r="X38" s="7"/>
      <c r="Y38" s="7"/>
      <c r="Z38" s="7"/>
      <c r="AA38" s="7"/>
      <c r="AB38" s="7"/>
    </row>
    <row r="39">
      <c r="A39" s="42"/>
      <c r="B39" s="42"/>
      <c r="C39" s="43"/>
      <c r="D39" s="111"/>
      <c r="E39" s="45"/>
      <c r="F39" s="42"/>
      <c r="G39" s="58"/>
      <c r="H39" s="226"/>
      <c r="I39" s="45"/>
      <c r="J39" s="105"/>
      <c r="K39" s="99"/>
      <c r="L39" s="50"/>
      <c r="M39" s="61"/>
      <c r="N39" s="62"/>
      <c r="O39" s="51"/>
      <c r="P39" s="52"/>
      <c r="Q39" s="53"/>
      <c r="R39" s="63"/>
      <c r="S39" s="45"/>
      <c r="T39" s="7"/>
      <c r="U39" s="7"/>
      <c r="V39" s="7"/>
      <c r="W39" s="7"/>
      <c r="X39" s="7"/>
      <c r="Y39" s="7"/>
      <c r="Z39" s="7"/>
      <c r="AA39" s="7"/>
      <c r="AB39" s="7"/>
    </row>
    <row r="40">
      <c r="A40" s="42"/>
      <c r="B40" s="42"/>
      <c r="C40" s="43"/>
      <c r="D40" s="76"/>
      <c r="E40" s="103"/>
      <c r="F40" s="42"/>
      <c r="G40" s="58"/>
      <c r="H40" s="226"/>
      <c r="I40" s="58"/>
      <c r="J40" s="105"/>
      <c r="K40" s="49"/>
      <c r="L40" s="68"/>
      <c r="M40" s="61"/>
      <c r="N40" s="62"/>
      <c r="O40" s="51"/>
      <c r="P40" s="69"/>
      <c r="Q40" s="70"/>
      <c r="R40" s="63"/>
      <c r="S40" s="45"/>
      <c r="T40" s="7"/>
      <c r="U40" s="7"/>
      <c r="V40" s="7"/>
      <c r="W40" s="7"/>
      <c r="X40" s="7"/>
      <c r="Y40" s="7"/>
      <c r="Z40" s="7"/>
      <c r="AA40" s="7"/>
      <c r="AB40" s="7"/>
    </row>
    <row r="41">
      <c r="A41" s="42"/>
      <c r="B41" s="42"/>
      <c r="C41" s="43"/>
      <c r="D41" s="111"/>
      <c r="E41" s="45"/>
      <c r="F41" s="42"/>
      <c r="G41" s="58"/>
      <c r="H41" s="226"/>
      <c r="I41" s="58"/>
      <c r="J41" s="105"/>
      <c r="K41" s="49"/>
      <c r="L41" s="50"/>
      <c r="M41" s="61"/>
      <c r="N41" s="62"/>
      <c r="O41" s="51"/>
      <c r="P41" s="52"/>
      <c r="Q41" s="53"/>
      <c r="R41" s="63"/>
      <c r="S41" s="45"/>
      <c r="T41" s="7"/>
      <c r="U41" s="7"/>
      <c r="V41" s="7"/>
      <c r="W41" s="7"/>
      <c r="X41" s="7"/>
      <c r="Y41" s="7"/>
      <c r="Z41" s="7"/>
      <c r="AA41" s="7"/>
      <c r="AB41" s="7"/>
    </row>
    <row r="42">
      <c r="A42" s="42"/>
      <c r="B42" s="42"/>
      <c r="C42" s="66"/>
      <c r="D42" s="116"/>
      <c r="E42" s="103"/>
      <c r="F42" s="42"/>
      <c r="G42" s="117"/>
      <c r="H42" s="239"/>
      <c r="I42" s="112"/>
      <c r="J42" s="105"/>
      <c r="K42" s="118"/>
      <c r="L42" s="50"/>
      <c r="M42" s="61"/>
      <c r="N42" s="62"/>
      <c r="O42" s="51"/>
      <c r="P42" s="52"/>
      <c r="Q42" s="53"/>
      <c r="R42" s="63"/>
      <c r="S42" s="45"/>
      <c r="T42" s="7"/>
      <c r="U42" s="7"/>
      <c r="V42" s="7"/>
      <c r="W42" s="7"/>
      <c r="X42" s="7"/>
      <c r="Y42" s="7"/>
      <c r="Z42" s="7"/>
      <c r="AA42" s="7"/>
      <c r="AB42" s="7"/>
    </row>
    <row r="43">
      <c r="A43" s="42"/>
      <c r="B43" s="42"/>
      <c r="C43" s="66"/>
      <c r="D43" s="76"/>
      <c r="E43" s="45"/>
      <c r="F43" s="42"/>
      <c r="G43" s="58"/>
      <c r="H43" s="226"/>
      <c r="I43" s="58"/>
      <c r="J43" s="42"/>
      <c r="K43" s="49"/>
      <c r="L43" s="50"/>
      <c r="M43" s="61"/>
      <c r="N43" s="62"/>
      <c r="O43" s="51"/>
      <c r="P43" s="52"/>
      <c r="Q43" s="53"/>
      <c r="R43" s="63"/>
      <c r="S43" s="45"/>
      <c r="T43" s="7"/>
      <c r="U43" s="7"/>
      <c r="V43" s="7"/>
      <c r="W43" s="7"/>
      <c r="X43" s="7"/>
      <c r="Y43" s="7"/>
      <c r="Z43" s="7"/>
      <c r="AA43" s="7"/>
      <c r="AB43" s="7"/>
    </row>
    <row r="44">
      <c r="A44" s="42"/>
      <c r="B44" s="42"/>
      <c r="C44" s="43"/>
      <c r="D44" s="76"/>
      <c r="E44" s="103"/>
      <c r="F44" s="42"/>
      <c r="G44" s="58"/>
      <c r="H44" s="226"/>
      <c r="I44" s="58"/>
      <c r="J44" s="42"/>
      <c r="K44" s="60"/>
      <c r="L44" s="50"/>
      <c r="M44" s="61"/>
      <c r="N44" s="62"/>
      <c r="O44" s="51"/>
      <c r="P44" s="52"/>
      <c r="Q44" s="53"/>
      <c r="R44" s="63"/>
      <c r="S44" s="45"/>
      <c r="T44" s="7"/>
      <c r="U44" s="7"/>
      <c r="V44" s="7"/>
      <c r="W44" s="7"/>
      <c r="X44" s="7"/>
      <c r="Y44" s="7"/>
      <c r="Z44" s="7"/>
      <c r="AA44" s="7"/>
      <c r="AB44" s="7"/>
    </row>
    <row r="45">
      <c r="A45" s="42"/>
      <c r="B45" s="42"/>
      <c r="C45" s="43"/>
      <c r="D45" s="109"/>
      <c r="E45" s="103"/>
      <c r="F45" s="42"/>
      <c r="G45" s="58"/>
      <c r="H45" s="226"/>
      <c r="I45" s="58"/>
      <c r="J45" s="42"/>
      <c r="K45" s="49"/>
      <c r="L45" s="50"/>
      <c r="M45" s="61"/>
      <c r="N45" s="62"/>
      <c r="O45" s="51"/>
      <c r="P45" s="52"/>
      <c r="Q45" s="53"/>
      <c r="R45" s="63"/>
      <c r="S45" s="45"/>
      <c r="T45" s="7"/>
      <c r="U45" s="7"/>
      <c r="V45" s="7"/>
      <c r="W45" s="7"/>
      <c r="X45" s="7"/>
      <c r="Y45" s="7"/>
      <c r="Z45" s="7"/>
      <c r="AA45" s="7"/>
      <c r="AB45" s="7"/>
    </row>
    <row r="46">
      <c r="A46" s="42"/>
      <c r="B46" s="42"/>
      <c r="C46" s="43"/>
      <c r="D46" s="111"/>
      <c r="E46" s="103"/>
      <c r="F46" s="42"/>
      <c r="G46" s="119"/>
      <c r="H46" s="240"/>
      <c r="I46" s="58"/>
      <c r="J46" s="105"/>
      <c r="K46" s="49"/>
      <c r="L46" s="108"/>
      <c r="M46" s="81"/>
      <c r="N46" s="82"/>
      <c r="O46" s="51"/>
      <c r="P46" s="106"/>
      <c r="Q46" s="120"/>
      <c r="R46" s="85"/>
      <c r="S46" s="45"/>
      <c r="T46" s="7"/>
      <c r="U46" s="7"/>
      <c r="V46" s="7"/>
      <c r="W46" s="7"/>
      <c r="X46" s="7"/>
      <c r="Y46" s="7"/>
      <c r="Z46" s="7"/>
      <c r="AA46" s="7"/>
      <c r="AB46" s="7"/>
    </row>
    <row r="47">
      <c r="A47" s="42"/>
      <c r="B47" s="42"/>
      <c r="C47" s="66"/>
      <c r="D47" s="111"/>
      <c r="E47" s="103"/>
      <c r="F47" s="42"/>
      <c r="G47" s="58"/>
      <c r="H47" s="226"/>
      <c r="I47" s="58"/>
      <c r="J47" s="105"/>
      <c r="K47" s="49"/>
      <c r="L47" s="121"/>
      <c r="M47" s="61"/>
      <c r="N47" s="62"/>
      <c r="O47" s="51"/>
      <c r="P47" s="122"/>
      <c r="Q47" s="123"/>
      <c r="R47" s="63"/>
      <c r="S47" s="45"/>
      <c r="T47" s="7"/>
      <c r="U47" s="7"/>
      <c r="V47" s="7"/>
      <c r="W47" s="7"/>
      <c r="X47" s="7"/>
      <c r="Y47" s="7"/>
      <c r="Z47" s="7"/>
      <c r="AA47" s="7"/>
      <c r="AB47" s="7"/>
    </row>
    <row r="48">
      <c r="A48" s="42"/>
      <c r="B48" s="42"/>
      <c r="C48" s="43"/>
      <c r="D48" s="111"/>
      <c r="E48" s="103"/>
      <c r="F48" s="42"/>
      <c r="G48" s="58"/>
      <c r="H48" s="226"/>
      <c r="I48" s="58"/>
      <c r="J48" s="105"/>
      <c r="K48" s="49"/>
      <c r="L48" s="121"/>
      <c r="M48" s="35"/>
      <c r="N48" s="36"/>
      <c r="O48" s="51"/>
      <c r="P48" s="122"/>
      <c r="Q48" s="123"/>
      <c r="R48" s="54"/>
      <c r="S48" s="45"/>
      <c r="T48" s="7"/>
      <c r="U48" s="7"/>
      <c r="V48" s="7"/>
      <c r="W48" s="7"/>
      <c r="X48" s="7"/>
      <c r="Y48" s="7"/>
      <c r="Z48" s="7"/>
      <c r="AA48" s="7"/>
      <c r="AB48" s="7"/>
    </row>
    <row r="49">
      <c r="A49" s="42"/>
      <c r="B49" s="42"/>
      <c r="C49" s="43"/>
      <c r="D49" s="124"/>
      <c r="E49" s="45"/>
      <c r="F49" s="42"/>
      <c r="G49" s="58"/>
      <c r="H49" s="226"/>
      <c r="I49" s="46"/>
      <c r="J49" s="42"/>
      <c r="K49" s="60"/>
      <c r="L49" s="121"/>
      <c r="M49" s="81"/>
      <c r="N49" s="82"/>
      <c r="O49" s="51"/>
      <c r="P49" s="122"/>
      <c r="Q49" s="123"/>
      <c r="R49" s="85"/>
      <c r="S49" s="45"/>
      <c r="T49" s="7"/>
      <c r="U49" s="7"/>
      <c r="V49" s="7"/>
      <c r="W49" s="7"/>
      <c r="X49" s="7"/>
      <c r="Y49" s="7"/>
      <c r="Z49" s="7"/>
      <c r="AA49" s="7"/>
      <c r="AB49" s="7"/>
    </row>
    <row r="50">
      <c r="A50" s="42"/>
      <c r="B50" s="42"/>
      <c r="C50" s="43"/>
      <c r="D50" s="125"/>
      <c r="E50" s="103"/>
      <c r="F50" s="42"/>
      <c r="G50" s="58"/>
      <c r="H50" s="226"/>
      <c r="I50" s="58"/>
      <c r="J50" s="105"/>
      <c r="K50" s="60"/>
      <c r="L50" s="126"/>
      <c r="M50" s="81"/>
      <c r="N50" s="82"/>
      <c r="O50" s="51"/>
      <c r="P50" s="127"/>
      <c r="Q50" s="128"/>
      <c r="R50" s="85"/>
      <c r="S50" s="45"/>
      <c r="T50" s="7"/>
      <c r="U50" s="7"/>
      <c r="V50" s="7"/>
      <c r="W50" s="7"/>
      <c r="X50" s="7"/>
      <c r="Y50" s="7"/>
      <c r="Z50" s="7"/>
      <c r="AA50" s="7"/>
      <c r="AB50" s="7"/>
    </row>
    <row r="51">
      <c r="A51" s="42"/>
      <c r="B51" s="42"/>
      <c r="C51" s="43"/>
      <c r="D51" s="66"/>
      <c r="E51" s="103"/>
      <c r="F51" s="42"/>
      <c r="G51" s="58"/>
      <c r="H51" s="226"/>
      <c r="I51" s="58"/>
      <c r="J51" s="105"/>
      <c r="K51" s="49"/>
      <c r="L51" s="121"/>
      <c r="M51" s="61"/>
      <c r="N51" s="62"/>
      <c r="O51" s="51"/>
      <c r="P51" s="122"/>
      <c r="Q51" s="123"/>
      <c r="R51" s="63"/>
      <c r="S51" s="45"/>
      <c r="T51" s="7"/>
      <c r="U51" s="7"/>
      <c r="V51" s="7"/>
      <c r="W51" s="7"/>
      <c r="X51" s="7"/>
      <c r="Y51" s="7"/>
      <c r="Z51" s="7"/>
      <c r="AA51" s="7"/>
      <c r="AB51" s="7"/>
    </row>
    <row r="52">
      <c r="A52" s="42"/>
      <c r="B52" s="42"/>
      <c r="C52" s="43"/>
      <c r="D52" s="43"/>
      <c r="E52" s="103"/>
      <c r="F52" s="42"/>
      <c r="G52" s="47"/>
      <c r="H52" s="225"/>
      <c r="I52" s="58"/>
      <c r="J52" s="105"/>
      <c r="K52" s="118"/>
      <c r="L52" s="121"/>
      <c r="M52" s="81"/>
      <c r="N52" s="82"/>
      <c r="O52" s="51"/>
      <c r="P52" s="122"/>
      <c r="Q52" s="123"/>
      <c r="R52" s="85"/>
      <c r="S52" s="45"/>
      <c r="T52" s="7"/>
      <c r="U52" s="7"/>
      <c r="V52" s="7"/>
      <c r="W52" s="7"/>
      <c r="X52" s="7"/>
      <c r="Y52" s="7"/>
      <c r="Z52" s="7"/>
      <c r="AA52" s="7"/>
      <c r="AB52" s="7"/>
    </row>
    <row r="53">
      <c r="A53" s="42"/>
      <c r="B53" s="42"/>
      <c r="C53" s="43"/>
      <c r="D53" s="43"/>
      <c r="E53" s="129"/>
      <c r="F53" s="42"/>
      <c r="G53" s="58"/>
      <c r="H53" s="226"/>
      <c r="I53" s="58"/>
      <c r="J53" s="105"/>
      <c r="K53" s="49"/>
      <c r="L53" s="121"/>
      <c r="M53" s="61"/>
      <c r="N53" s="62"/>
      <c r="O53" s="51"/>
      <c r="P53" s="122"/>
      <c r="Q53" s="123"/>
      <c r="R53" s="63"/>
      <c r="S53" s="55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2"/>
      <c r="B54" s="42"/>
      <c r="C54" s="43"/>
      <c r="D54" s="43"/>
      <c r="E54" s="22"/>
      <c r="F54" s="42"/>
      <c r="G54" s="130"/>
      <c r="H54" s="242"/>
      <c r="I54" s="58"/>
      <c r="J54" s="105"/>
      <c r="K54" s="49"/>
      <c r="L54" s="121"/>
      <c r="M54" s="61"/>
      <c r="N54" s="62"/>
      <c r="O54" s="51"/>
      <c r="P54" s="122"/>
      <c r="Q54" s="123"/>
      <c r="R54" s="63"/>
      <c r="S54" s="45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2"/>
      <c r="B55" s="42"/>
      <c r="C55" s="43"/>
      <c r="D55" s="43"/>
      <c r="E55" s="22"/>
      <c r="F55" s="42"/>
      <c r="G55" s="58"/>
      <c r="H55" s="226"/>
      <c r="I55" s="58"/>
      <c r="J55" s="105"/>
      <c r="K55" s="131"/>
      <c r="L55" s="121"/>
      <c r="M55" s="113"/>
      <c r="N55" s="114"/>
      <c r="O55" s="51"/>
      <c r="P55" s="122"/>
      <c r="Q55" s="123"/>
      <c r="R55" s="115"/>
      <c r="S55" s="45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2"/>
      <c r="B56" s="42"/>
      <c r="C56" s="43"/>
      <c r="D56" s="43"/>
      <c r="E56" s="22"/>
      <c r="F56" s="42"/>
      <c r="G56" s="58"/>
      <c r="H56" s="226"/>
      <c r="I56" s="58"/>
      <c r="J56" s="105"/>
      <c r="K56" s="132"/>
      <c r="L56" s="121"/>
      <c r="M56" s="113"/>
      <c r="N56" s="114"/>
      <c r="O56" s="51"/>
      <c r="P56" s="122"/>
      <c r="Q56" s="123"/>
      <c r="R56" s="115"/>
      <c r="S56" s="45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2"/>
      <c r="B57" s="42"/>
      <c r="C57" s="43"/>
      <c r="D57" s="43"/>
      <c r="E57" s="22"/>
      <c r="F57" s="42"/>
      <c r="G57" s="58"/>
      <c r="H57" s="226"/>
      <c r="I57" s="58"/>
      <c r="J57" s="105"/>
      <c r="K57" s="131"/>
      <c r="L57" s="133"/>
      <c r="M57" s="61"/>
      <c r="N57" s="62"/>
      <c r="O57" s="51"/>
      <c r="P57" s="134"/>
      <c r="Q57" s="135"/>
      <c r="R57" s="63"/>
      <c r="S57" s="45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2"/>
      <c r="B58" s="42"/>
      <c r="C58" s="43"/>
      <c r="D58" s="94"/>
      <c r="E58" s="22"/>
      <c r="F58" s="42"/>
      <c r="G58" s="58"/>
      <c r="H58" s="226"/>
      <c r="I58" s="58"/>
      <c r="J58" s="105"/>
      <c r="K58" s="131"/>
      <c r="L58" s="121"/>
      <c r="M58" s="81"/>
      <c r="N58" s="82"/>
      <c r="O58" s="51"/>
      <c r="P58" s="122"/>
      <c r="Q58" s="123"/>
      <c r="R58" s="85"/>
      <c r="S58" s="45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2"/>
      <c r="B59" s="42"/>
      <c r="C59" s="66"/>
      <c r="D59" s="43"/>
      <c r="E59" s="22"/>
      <c r="F59" s="42"/>
      <c r="G59" s="58"/>
      <c r="H59" s="226"/>
      <c r="I59" s="58"/>
      <c r="J59" s="105"/>
      <c r="K59" s="131"/>
      <c r="L59" s="121"/>
      <c r="M59" s="81"/>
      <c r="N59" s="82"/>
      <c r="O59" s="51"/>
      <c r="P59" s="122"/>
      <c r="Q59" s="123"/>
      <c r="R59" s="85"/>
      <c r="S59" s="45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2"/>
      <c r="B60" s="42"/>
      <c r="C60" s="43"/>
      <c r="D60" s="43"/>
      <c r="E60" s="22"/>
      <c r="F60" s="42"/>
      <c r="G60" s="58"/>
      <c r="H60" s="226"/>
      <c r="I60" s="58"/>
      <c r="J60" s="105"/>
      <c r="K60" s="131"/>
      <c r="L60" s="121"/>
      <c r="M60" s="81"/>
      <c r="N60" s="82"/>
      <c r="O60" s="51"/>
      <c r="P60" s="122"/>
      <c r="Q60" s="123"/>
      <c r="R60" s="85"/>
      <c r="S60" s="45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2"/>
      <c r="B61" s="42"/>
      <c r="C61" s="43"/>
      <c r="D61" s="43"/>
      <c r="E61" s="22"/>
      <c r="F61" s="42"/>
      <c r="G61" s="58"/>
      <c r="H61" s="226"/>
      <c r="I61" s="58"/>
      <c r="J61" s="105"/>
      <c r="K61" s="131"/>
      <c r="L61" s="121"/>
      <c r="M61" s="81"/>
      <c r="N61" s="82"/>
      <c r="O61" s="51"/>
      <c r="P61" s="122"/>
      <c r="Q61" s="123"/>
      <c r="R61" s="85"/>
      <c r="S61" s="45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2"/>
      <c r="B62" s="42"/>
      <c r="C62" s="43"/>
      <c r="D62" s="43"/>
      <c r="E62" s="22"/>
      <c r="F62" s="42"/>
      <c r="G62" s="58"/>
      <c r="H62" s="226"/>
      <c r="I62" s="58"/>
      <c r="J62" s="105"/>
      <c r="K62" s="131"/>
      <c r="L62" s="126"/>
      <c r="M62" s="61"/>
      <c r="N62" s="62"/>
      <c r="O62" s="51"/>
      <c r="P62" s="127"/>
      <c r="Q62" s="128"/>
      <c r="R62" s="63"/>
      <c r="S62" s="45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2"/>
      <c r="B63" s="42"/>
      <c r="C63" s="43"/>
      <c r="D63" s="43"/>
      <c r="E63" s="22"/>
      <c r="F63" s="42"/>
      <c r="G63" s="58"/>
      <c r="H63" s="226"/>
      <c r="I63" s="58"/>
      <c r="J63" s="105"/>
      <c r="K63" s="131"/>
      <c r="L63" s="126"/>
      <c r="M63" s="81"/>
      <c r="N63" s="82"/>
      <c r="O63" s="51"/>
      <c r="P63" s="127"/>
      <c r="Q63" s="128"/>
      <c r="R63" s="85"/>
      <c r="S63" s="136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2"/>
      <c r="B64" s="42"/>
      <c r="C64" s="43"/>
      <c r="D64" s="43"/>
      <c r="E64" s="22"/>
      <c r="F64" s="42"/>
      <c r="G64" s="58"/>
      <c r="H64" s="226"/>
      <c r="I64" s="58"/>
      <c r="J64" s="105"/>
      <c r="K64" s="132"/>
      <c r="L64" s="121"/>
      <c r="M64" s="61"/>
      <c r="N64" s="62"/>
      <c r="O64" s="51"/>
      <c r="P64" s="122"/>
      <c r="Q64" s="123"/>
      <c r="R64" s="63"/>
      <c r="S64" s="45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2"/>
      <c r="B65" s="42"/>
      <c r="C65" s="43"/>
      <c r="D65" s="43"/>
      <c r="E65" s="22"/>
      <c r="F65" s="42"/>
      <c r="G65" s="58"/>
      <c r="H65" s="226"/>
      <c r="I65" s="58"/>
      <c r="J65" s="105"/>
      <c r="K65" s="132"/>
      <c r="L65" s="126"/>
      <c r="M65" s="81"/>
      <c r="N65" s="82"/>
      <c r="O65" s="51"/>
      <c r="P65" s="127"/>
      <c r="Q65" s="128"/>
      <c r="R65" s="85"/>
      <c r="S65" s="45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2"/>
      <c r="B66" s="42"/>
      <c r="C66" s="43"/>
      <c r="D66" s="43"/>
      <c r="E66" s="22"/>
      <c r="F66" s="42"/>
      <c r="G66" s="58"/>
      <c r="H66" s="226"/>
      <c r="I66" s="58"/>
      <c r="J66" s="105"/>
      <c r="K66" s="131"/>
      <c r="L66" s="126"/>
      <c r="M66" s="81"/>
      <c r="N66" s="82"/>
      <c r="O66" s="51"/>
      <c r="P66" s="127"/>
      <c r="Q66" s="128"/>
      <c r="R66" s="85"/>
      <c r="S66" s="45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2"/>
      <c r="B67" s="42"/>
      <c r="C67" s="43"/>
      <c r="D67" s="43"/>
      <c r="E67" s="137"/>
      <c r="F67" s="42"/>
      <c r="G67" s="58"/>
      <c r="H67" s="226"/>
      <c r="I67" s="58"/>
      <c r="J67" s="105"/>
      <c r="K67" s="138"/>
      <c r="L67" s="121"/>
      <c r="M67" s="61"/>
      <c r="N67" s="62"/>
      <c r="O67" s="51"/>
      <c r="P67" s="122"/>
      <c r="Q67" s="123"/>
      <c r="R67" s="63"/>
      <c r="S67" s="45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2"/>
      <c r="B68" s="42"/>
      <c r="C68" s="43"/>
      <c r="D68" s="43"/>
      <c r="E68" s="137"/>
      <c r="F68" s="42"/>
      <c r="G68" s="58"/>
      <c r="H68" s="226"/>
      <c r="I68" s="58"/>
      <c r="J68" s="105"/>
      <c r="K68" s="139"/>
      <c r="L68" s="126"/>
      <c r="M68" s="81"/>
      <c r="N68" s="82"/>
      <c r="O68" s="51"/>
      <c r="P68" s="127"/>
      <c r="Q68" s="128"/>
      <c r="R68" s="85"/>
      <c r="S68" s="45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2"/>
      <c r="B69" s="42"/>
      <c r="C69" s="43"/>
      <c r="D69" s="43"/>
      <c r="E69" s="137"/>
      <c r="F69" s="42"/>
      <c r="G69" s="58"/>
      <c r="H69" s="226"/>
      <c r="I69" s="58"/>
      <c r="J69" s="105"/>
      <c r="K69" s="131"/>
      <c r="L69" s="140"/>
      <c r="M69" s="81"/>
      <c r="N69" s="82"/>
      <c r="O69" s="51"/>
      <c r="P69" s="141"/>
      <c r="Q69" s="142"/>
      <c r="R69" s="85"/>
      <c r="S69" s="55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2"/>
      <c r="B70" s="42"/>
      <c r="C70" s="43"/>
      <c r="D70" s="43"/>
      <c r="E70" s="137"/>
      <c r="F70" s="42"/>
      <c r="G70" s="58"/>
      <c r="H70" s="226"/>
      <c r="I70" s="58"/>
      <c r="J70" s="105"/>
      <c r="K70" s="138"/>
      <c r="L70" s="126"/>
      <c r="M70" s="81"/>
      <c r="N70" s="82"/>
      <c r="O70" s="51"/>
      <c r="P70" s="127"/>
      <c r="Q70" s="128"/>
      <c r="R70" s="85"/>
      <c r="S70" s="45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2"/>
      <c r="B71" s="42"/>
      <c r="C71" s="143"/>
      <c r="D71" s="96"/>
      <c r="E71" s="137"/>
      <c r="F71" s="42"/>
      <c r="G71" s="58"/>
      <c r="H71" s="226"/>
      <c r="I71" s="58"/>
      <c r="J71" s="105"/>
      <c r="K71" s="144"/>
      <c r="L71" s="145"/>
      <c r="M71" s="81"/>
      <c r="N71" s="82"/>
      <c r="O71" s="51"/>
      <c r="P71" s="146"/>
      <c r="Q71" s="147"/>
      <c r="R71" s="85"/>
      <c r="S71" s="45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2"/>
      <c r="B72" s="42"/>
      <c r="C72" s="143"/>
      <c r="D72" s="43"/>
      <c r="E72" s="137"/>
      <c r="F72" s="42"/>
      <c r="G72" s="58"/>
      <c r="H72" s="226"/>
      <c r="I72" s="58"/>
      <c r="J72" s="105"/>
      <c r="K72" s="148"/>
      <c r="L72" s="145"/>
      <c r="M72" s="113"/>
      <c r="N72" s="114"/>
      <c r="O72" s="51"/>
      <c r="P72" s="146"/>
      <c r="Q72" s="147"/>
      <c r="R72" s="115"/>
      <c r="S72" s="136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2"/>
      <c r="B73" s="42"/>
      <c r="C73" s="143"/>
      <c r="D73" s="76"/>
      <c r="E73" s="137"/>
      <c r="F73" s="42"/>
      <c r="G73" s="58"/>
      <c r="H73" s="226"/>
      <c r="I73" s="58"/>
      <c r="J73" s="105"/>
      <c r="K73" s="144"/>
      <c r="L73" s="149"/>
      <c r="M73" s="81"/>
      <c r="N73" s="82"/>
      <c r="O73" s="51"/>
      <c r="P73" s="150"/>
      <c r="Q73" s="151"/>
      <c r="R73" s="85"/>
      <c r="S73" s="136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2"/>
      <c r="B74" s="42"/>
      <c r="C74" s="143"/>
      <c r="D74" s="43"/>
      <c r="E74" s="137"/>
      <c r="F74" s="42"/>
      <c r="G74" s="58"/>
      <c r="H74" s="226"/>
      <c r="I74" s="58"/>
      <c r="J74" s="105"/>
      <c r="K74" s="144"/>
      <c r="L74" s="145"/>
      <c r="M74" s="81"/>
      <c r="N74" s="82"/>
      <c r="O74" s="51"/>
      <c r="P74" s="146"/>
      <c r="Q74" s="147"/>
      <c r="R74" s="85"/>
      <c r="S74" s="136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2"/>
      <c r="B75" s="42"/>
      <c r="C75" s="143"/>
      <c r="D75" s="43"/>
      <c r="E75" s="137"/>
      <c r="F75" s="42"/>
      <c r="G75" s="58"/>
      <c r="H75" s="226"/>
      <c r="I75" s="58"/>
      <c r="J75" s="105"/>
      <c r="K75" s="148"/>
      <c r="L75" s="145"/>
      <c r="M75" s="81"/>
      <c r="N75" s="82"/>
      <c r="O75" s="51"/>
      <c r="P75" s="146"/>
      <c r="Q75" s="147"/>
      <c r="R75" s="85"/>
      <c r="S75" s="136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2"/>
      <c r="B76" s="42"/>
      <c r="C76" s="143"/>
      <c r="D76" s="43"/>
      <c r="E76" s="22"/>
      <c r="F76" s="42"/>
      <c r="G76" s="58"/>
      <c r="H76" s="226"/>
      <c r="I76" s="58"/>
      <c r="J76" s="105"/>
      <c r="K76" s="148"/>
      <c r="L76" s="145"/>
      <c r="M76" s="81"/>
      <c r="N76" s="82"/>
      <c r="O76" s="51"/>
      <c r="P76" s="146"/>
      <c r="Q76" s="147"/>
      <c r="R76" s="85"/>
      <c r="S76" s="152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2"/>
      <c r="B77" s="42"/>
      <c r="C77" s="143"/>
      <c r="D77" s="43"/>
      <c r="E77" s="22"/>
      <c r="F77" s="42"/>
      <c r="G77" s="58"/>
      <c r="H77" s="226"/>
      <c r="I77" s="58"/>
      <c r="J77" s="105"/>
      <c r="K77" s="148"/>
      <c r="L77" s="145"/>
      <c r="M77" s="81"/>
      <c r="N77" s="82"/>
      <c r="O77" s="51"/>
      <c r="P77" s="146"/>
      <c r="Q77" s="147"/>
      <c r="R77" s="85"/>
      <c r="S77" s="136"/>
      <c r="T77" s="7"/>
      <c r="U77" s="7"/>
      <c r="V77" s="7"/>
      <c r="W77" s="7"/>
      <c r="X77" s="7"/>
      <c r="Y77" s="7"/>
      <c r="Z77" s="7"/>
      <c r="AA77" s="7"/>
      <c r="AB77" s="7"/>
    </row>
    <row r="78">
      <c r="A78" s="105"/>
      <c r="B78" s="42"/>
      <c r="C78" s="143"/>
      <c r="D78" s="43"/>
      <c r="E78" s="22"/>
      <c r="F78" s="42"/>
      <c r="G78" s="153"/>
      <c r="H78" s="243"/>
      <c r="I78" s="153"/>
      <c r="J78" s="105"/>
      <c r="K78" s="144"/>
      <c r="L78" s="145"/>
      <c r="M78" s="81"/>
      <c r="N78" s="82"/>
      <c r="O78" s="51"/>
      <c r="P78" s="146"/>
      <c r="Q78" s="147"/>
      <c r="R78" s="85"/>
      <c r="S78" s="154"/>
      <c r="T78" s="7"/>
      <c r="U78" s="7"/>
      <c r="V78" s="7"/>
      <c r="W78" s="7"/>
      <c r="X78" s="7"/>
      <c r="Y78" s="7"/>
      <c r="Z78" s="7"/>
      <c r="AA78" s="7"/>
      <c r="AB78" s="7"/>
    </row>
    <row r="79">
      <c r="A79" s="105"/>
      <c r="B79" s="42"/>
      <c r="C79" s="143"/>
      <c r="D79" s="43"/>
      <c r="E79" s="22"/>
      <c r="F79" s="42"/>
      <c r="G79" s="153"/>
      <c r="H79" s="243"/>
      <c r="I79" s="153"/>
      <c r="J79" s="105"/>
      <c r="K79" s="144"/>
      <c r="L79" s="145"/>
      <c r="M79" s="81"/>
      <c r="N79" s="82"/>
      <c r="O79" s="51"/>
      <c r="P79" s="146"/>
      <c r="Q79" s="147"/>
      <c r="R79" s="85"/>
      <c r="S79" s="155"/>
      <c r="T79" s="7"/>
      <c r="U79" s="7"/>
      <c r="V79" s="7"/>
      <c r="W79" s="7"/>
      <c r="X79" s="7"/>
      <c r="Y79" s="7"/>
      <c r="Z79" s="7"/>
      <c r="AA79" s="7"/>
      <c r="AB79" s="7"/>
    </row>
    <row r="80">
      <c r="A80" s="105"/>
      <c r="B80" s="42"/>
      <c r="C80" s="143"/>
      <c r="D80" s="43"/>
      <c r="E80" s="22"/>
      <c r="F80" s="42"/>
      <c r="G80" s="153"/>
      <c r="H80" s="243"/>
      <c r="I80" s="153"/>
      <c r="J80" s="105"/>
      <c r="K80" s="144"/>
      <c r="L80" s="145"/>
      <c r="M80" s="81"/>
      <c r="N80" s="82"/>
      <c r="O80" s="51"/>
      <c r="P80" s="146"/>
      <c r="Q80" s="147"/>
      <c r="R80" s="85"/>
      <c r="S80" s="155"/>
      <c r="T80" s="7"/>
      <c r="U80" s="7"/>
      <c r="V80" s="7"/>
      <c r="W80" s="7"/>
      <c r="X80" s="7"/>
      <c r="Y80" s="7"/>
      <c r="Z80" s="7"/>
      <c r="AA80" s="7"/>
      <c r="AB80" s="7"/>
    </row>
    <row r="81">
      <c r="A81" s="105"/>
      <c r="B81" s="42"/>
      <c r="C81" s="143"/>
      <c r="D81" s="43"/>
      <c r="E81" s="22"/>
      <c r="F81" s="42"/>
      <c r="G81" s="153"/>
      <c r="H81" s="243"/>
      <c r="I81" s="153"/>
      <c r="J81" s="105"/>
      <c r="K81" s="156"/>
      <c r="L81" s="157"/>
      <c r="M81" s="158"/>
      <c r="N81" s="159"/>
      <c r="O81" s="51"/>
      <c r="P81" s="160"/>
      <c r="Q81" s="161"/>
      <c r="R81" s="162"/>
      <c r="S81" s="155"/>
      <c r="T81" s="7"/>
      <c r="U81" s="7"/>
      <c r="V81" s="7"/>
      <c r="W81" s="7"/>
      <c r="X81" s="7"/>
      <c r="Y81" s="7"/>
      <c r="Z81" s="7"/>
      <c r="AA81" s="7"/>
      <c r="AB81" s="7"/>
    </row>
    <row r="82">
      <c r="A82" s="105"/>
      <c r="B82" s="42"/>
      <c r="C82" s="143"/>
      <c r="D82" s="43"/>
      <c r="E82" s="22"/>
      <c r="F82" s="42"/>
      <c r="G82" s="153"/>
      <c r="H82" s="243"/>
      <c r="I82" s="153"/>
      <c r="J82" s="105"/>
      <c r="K82" s="156"/>
      <c r="L82" s="157"/>
      <c r="M82" s="158"/>
      <c r="N82" s="159"/>
      <c r="O82" s="51"/>
      <c r="P82" s="160"/>
      <c r="Q82" s="161"/>
      <c r="R82" s="162"/>
      <c r="S82" s="155"/>
      <c r="T82" s="7"/>
      <c r="U82" s="7"/>
      <c r="V82" s="7"/>
      <c r="W82" s="7"/>
      <c r="X82" s="7"/>
      <c r="Y82" s="7"/>
      <c r="Z82" s="7"/>
      <c r="AA82" s="7"/>
      <c r="AB82" s="7"/>
    </row>
    <row r="83">
      <c r="A83" s="105"/>
      <c r="B83" s="42"/>
      <c r="C83" s="143"/>
      <c r="D83" s="43"/>
      <c r="E83" s="22"/>
      <c r="F83" s="42"/>
      <c r="G83" s="153"/>
      <c r="H83" s="243"/>
      <c r="I83" s="153"/>
      <c r="J83" s="105"/>
      <c r="K83" s="156"/>
      <c r="L83" s="157"/>
      <c r="M83" s="158"/>
      <c r="N83" s="159"/>
      <c r="O83" s="51"/>
      <c r="P83" s="160"/>
      <c r="Q83" s="161"/>
      <c r="R83" s="162"/>
      <c r="S83" s="155"/>
      <c r="T83" s="7"/>
      <c r="U83" s="7"/>
      <c r="V83" s="7"/>
      <c r="W83" s="7"/>
      <c r="X83" s="7"/>
      <c r="Y83" s="7"/>
      <c r="Z83" s="7"/>
      <c r="AA83" s="7"/>
      <c r="AB83" s="7"/>
    </row>
    <row r="84">
      <c r="A84" s="105"/>
      <c r="B84" s="42"/>
      <c r="C84" s="143"/>
      <c r="D84" s="43"/>
      <c r="E84" s="22"/>
      <c r="F84" s="42"/>
      <c r="G84" s="153"/>
      <c r="H84" s="243"/>
      <c r="I84" s="153"/>
      <c r="J84" s="105"/>
      <c r="K84" s="163"/>
      <c r="L84" s="164"/>
      <c r="M84" s="165"/>
      <c r="N84" s="166"/>
      <c r="O84" s="51"/>
      <c r="P84" s="167"/>
      <c r="Q84" s="168"/>
      <c r="R84" s="169"/>
      <c r="S84" s="155"/>
      <c r="T84" s="7"/>
      <c r="U84" s="7"/>
      <c r="V84" s="7"/>
      <c r="W84" s="7"/>
      <c r="X84" s="7"/>
      <c r="Y84" s="7"/>
      <c r="Z84" s="7"/>
      <c r="AA84" s="7"/>
      <c r="AB84" s="7"/>
    </row>
    <row r="85">
      <c r="A85" s="105"/>
      <c r="B85" s="42"/>
      <c r="C85" s="143"/>
      <c r="D85" s="43"/>
      <c r="E85" s="137"/>
      <c r="F85" s="42"/>
      <c r="G85" s="153"/>
      <c r="H85" s="243"/>
      <c r="I85" s="153"/>
      <c r="J85" s="105"/>
      <c r="K85" s="156"/>
      <c r="L85" s="157"/>
      <c r="M85" s="170"/>
      <c r="N85" s="171"/>
      <c r="O85" s="51"/>
      <c r="P85" s="160"/>
      <c r="Q85" s="161"/>
      <c r="R85" s="172"/>
      <c r="S85" s="155"/>
      <c r="T85" s="7"/>
      <c r="U85" s="7"/>
      <c r="V85" s="7"/>
      <c r="W85" s="7"/>
      <c r="X85" s="7"/>
      <c r="Y85" s="7"/>
      <c r="Z85" s="7"/>
      <c r="AA85" s="7"/>
      <c r="AB85" s="7"/>
    </row>
    <row r="86">
      <c r="A86" s="105"/>
      <c r="B86" s="42"/>
      <c r="C86" s="143"/>
      <c r="D86" s="43"/>
      <c r="E86" s="137"/>
      <c r="F86" s="42"/>
      <c r="G86" s="153"/>
      <c r="H86" s="243"/>
      <c r="I86" s="153"/>
      <c r="J86" s="105"/>
      <c r="K86" s="156"/>
      <c r="L86" s="157"/>
      <c r="M86" s="170"/>
      <c r="N86" s="171"/>
      <c r="O86" s="51"/>
      <c r="P86" s="160"/>
      <c r="Q86" s="161"/>
      <c r="R86" s="172"/>
      <c r="S86" s="155"/>
      <c r="T86" s="7"/>
      <c r="U86" s="7"/>
      <c r="V86" s="7"/>
      <c r="W86" s="7"/>
      <c r="X86" s="7"/>
      <c r="Y86" s="7"/>
      <c r="Z86" s="7"/>
      <c r="AA86" s="7"/>
      <c r="AB86" s="7"/>
    </row>
    <row r="87">
      <c r="A87" s="105"/>
      <c r="B87" s="42"/>
      <c r="C87" s="143"/>
      <c r="D87" s="43"/>
      <c r="E87" s="137"/>
      <c r="F87" s="42"/>
      <c r="G87" s="153"/>
      <c r="H87" s="243"/>
      <c r="I87" s="153"/>
      <c r="J87" s="105"/>
      <c r="K87" s="156"/>
      <c r="L87" s="157"/>
      <c r="M87" s="170"/>
      <c r="N87" s="171"/>
      <c r="O87" s="51"/>
      <c r="P87" s="160"/>
      <c r="Q87" s="161"/>
      <c r="R87" s="172"/>
      <c r="S87" s="155"/>
      <c r="T87" s="7"/>
      <c r="U87" s="7"/>
      <c r="V87" s="7"/>
      <c r="W87" s="7"/>
      <c r="X87" s="7"/>
      <c r="Y87" s="7"/>
      <c r="Z87" s="7"/>
      <c r="AA87" s="7"/>
      <c r="AB87" s="7"/>
    </row>
    <row r="88">
      <c r="A88" s="105"/>
      <c r="B88" s="42"/>
      <c r="C88" s="143"/>
      <c r="D88" s="43"/>
      <c r="E88" s="137"/>
      <c r="F88" s="42"/>
      <c r="G88" s="153"/>
      <c r="H88" s="243"/>
      <c r="I88" s="153"/>
      <c r="J88" s="105"/>
      <c r="K88" s="156"/>
      <c r="L88" s="157"/>
      <c r="M88" s="170"/>
      <c r="N88" s="171"/>
      <c r="O88" s="51"/>
      <c r="P88" s="160"/>
      <c r="Q88" s="161"/>
      <c r="R88" s="172"/>
      <c r="S88" s="155"/>
      <c r="T88" s="7"/>
      <c r="U88" s="7"/>
      <c r="V88" s="7"/>
      <c r="W88" s="7"/>
      <c r="X88" s="7"/>
      <c r="Y88" s="7"/>
      <c r="Z88" s="7"/>
      <c r="AA88" s="7"/>
      <c r="AB88" s="7"/>
    </row>
    <row r="89">
      <c r="A89" s="105"/>
      <c r="B89" s="42"/>
      <c r="C89" s="143"/>
      <c r="D89" s="43"/>
      <c r="E89" s="137"/>
      <c r="F89" s="42"/>
      <c r="G89" s="153"/>
      <c r="H89" s="243"/>
      <c r="I89" s="153"/>
      <c r="J89" s="105"/>
      <c r="K89" s="156"/>
      <c r="L89" s="157"/>
      <c r="M89" s="170"/>
      <c r="N89" s="171"/>
      <c r="O89" s="51"/>
      <c r="P89" s="160"/>
      <c r="Q89" s="161"/>
      <c r="R89" s="172"/>
      <c r="S89" s="155"/>
      <c r="T89" s="7"/>
      <c r="U89" s="7"/>
      <c r="V89" s="7"/>
      <c r="W89" s="7"/>
      <c r="X89" s="7"/>
      <c r="Y89" s="7"/>
      <c r="Z89" s="7"/>
      <c r="AA89" s="7"/>
      <c r="AB89" s="7"/>
    </row>
    <row r="90">
      <c r="A90" s="105"/>
      <c r="B90" s="42"/>
      <c r="C90" s="143"/>
      <c r="D90" s="43"/>
      <c r="E90" s="137"/>
      <c r="F90" s="42"/>
      <c r="G90" s="153"/>
      <c r="H90" s="243"/>
      <c r="I90" s="153"/>
      <c r="J90" s="105"/>
      <c r="K90" s="156"/>
      <c r="L90" s="157"/>
      <c r="M90" s="170"/>
      <c r="N90" s="171"/>
      <c r="O90" s="51"/>
      <c r="P90" s="160"/>
      <c r="Q90" s="161"/>
      <c r="R90" s="172"/>
      <c r="S90" s="155"/>
      <c r="T90" s="7"/>
      <c r="U90" s="7"/>
      <c r="V90" s="7"/>
      <c r="W90" s="7"/>
      <c r="X90" s="7"/>
      <c r="Y90" s="7"/>
      <c r="Z90" s="7"/>
      <c r="AA90" s="7"/>
      <c r="AB90" s="7"/>
    </row>
    <row r="91">
      <c r="A91" s="105"/>
      <c r="B91" s="42"/>
      <c r="C91" s="143"/>
      <c r="D91" s="43"/>
      <c r="E91" s="137"/>
      <c r="F91" s="42"/>
      <c r="G91" s="153"/>
      <c r="H91" s="243"/>
      <c r="I91" s="153"/>
      <c r="J91" s="105"/>
      <c r="K91" s="156"/>
      <c r="L91" s="157"/>
      <c r="M91" s="170"/>
      <c r="N91" s="171"/>
      <c r="O91" s="51"/>
      <c r="P91" s="160"/>
      <c r="Q91" s="161"/>
      <c r="R91" s="172"/>
      <c r="S91" s="155"/>
      <c r="T91" s="7"/>
      <c r="U91" s="7"/>
      <c r="V91" s="7"/>
      <c r="W91" s="7"/>
      <c r="X91" s="7"/>
      <c r="Y91" s="7"/>
      <c r="Z91" s="7"/>
      <c r="AA91" s="7"/>
      <c r="AB91" s="7"/>
    </row>
    <row r="92">
      <c r="A92" s="105"/>
      <c r="B92" s="42"/>
      <c r="C92" s="143"/>
      <c r="D92" s="43"/>
      <c r="E92" s="137"/>
      <c r="F92" s="42"/>
      <c r="G92" s="153"/>
      <c r="H92" s="243"/>
      <c r="I92" s="153"/>
      <c r="J92" s="105"/>
      <c r="K92" s="156"/>
      <c r="L92" s="157"/>
      <c r="M92" s="170"/>
      <c r="N92" s="173"/>
      <c r="O92" s="51"/>
      <c r="P92" s="160"/>
      <c r="Q92" s="161"/>
      <c r="R92" s="172"/>
      <c r="S92" s="155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74"/>
      <c r="E93" s="175"/>
      <c r="F93" s="4"/>
      <c r="G93" s="176"/>
      <c r="H93" s="244"/>
      <c r="I93" s="178"/>
      <c r="J93" s="4"/>
      <c r="K93" s="179"/>
      <c r="L93" s="179"/>
      <c r="M93" s="179"/>
      <c r="N93" s="179"/>
      <c r="O93" s="180"/>
      <c r="P93" s="180"/>
      <c r="Q93" s="180"/>
      <c r="R93" s="181"/>
      <c r="S93" s="182">
        <f>SUM(S7:S92)</f>
        <v>1799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83"/>
      <c r="E94" s="184"/>
      <c r="F94" s="2"/>
      <c r="G94" s="185"/>
      <c r="H94" s="246"/>
      <c r="I94" s="187"/>
      <c r="J94" s="2"/>
      <c r="K94" s="33" t="s">
        <v>6</v>
      </c>
      <c r="L94" s="188"/>
      <c r="M94" s="188"/>
      <c r="N94" s="188"/>
      <c r="O94" s="189"/>
      <c r="P94" s="189"/>
      <c r="Q94" s="189"/>
      <c r="R94" s="190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191"/>
      <c r="D95" s="16"/>
      <c r="E95" s="192"/>
      <c r="F95" s="193"/>
      <c r="G95" s="176"/>
      <c r="H95" s="5"/>
      <c r="I95" s="4"/>
      <c r="J95" s="2"/>
      <c r="K95" s="96">
        <f>SUM(K7:K92)</f>
        <v>1099</v>
      </c>
      <c r="L95" s="194" t="s">
        <v>22</v>
      </c>
      <c r="O95" s="195" t="s">
        <v>23</v>
      </c>
      <c r="Q95" s="196"/>
      <c r="R95" s="197" t="s">
        <v>24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176"/>
      <c r="H96" s="5"/>
      <c r="I96" s="4"/>
      <c r="J96" s="2"/>
      <c r="K96" s="96">
        <f>SUM(K95*1%)</f>
        <v>10.99</v>
      </c>
      <c r="L96" s="34" t="s">
        <v>7</v>
      </c>
      <c r="M96" s="198"/>
      <c r="N96" s="198"/>
      <c r="O96" s="199"/>
      <c r="P96" s="200"/>
      <c r="Q96" s="196"/>
      <c r="R96" s="201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5"/>
      <c r="I97" s="4"/>
      <c r="J97" s="2"/>
      <c r="K97" s="202"/>
      <c r="L97" s="203">
        <f>SUM(L6:L91)</f>
        <v>0</v>
      </c>
      <c r="M97" s="35" t="s">
        <v>8</v>
      </c>
      <c r="N97" s="198"/>
      <c r="O97" s="199"/>
      <c r="P97" s="199"/>
      <c r="Q97" s="199"/>
      <c r="R97" s="201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04" t="s">
        <v>25</v>
      </c>
      <c r="H98" s="205">
        <f>SUM(K95,L97,M98,N99)</f>
        <v>2399</v>
      </c>
      <c r="I98" s="4"/>
      <c r="J98" s="2"/>
      <c r="K98" s="7"/>
      <c r="L98" s="76">
        <f>SUM(L97*1%)</f>
        <v>0</v>
      </c>
      <c r="M98" s="16">
        <f>SUM(M6:M91)</f>
        <v>700</v>
      </c>
      <c r="N98" s="36" t="s">
        <v>9</v>
      </c>
      <c r="O98" s="199"/>
      <c r="P98" s="199"/>
      <c r="Q98" s="199"/>
      <c r="R98" s="181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06"/>
      <c r="G99" s="207" t="s">
        <v>26</v>
      </c>
      <c r="H99" s="205">
        <f>SUM(O100,P103,Q104)</f>
        <v>5156</v>
      </c>
      <c r="I99" s="4"/>
      <c r="J99" s="2"/>
      <c r="K99" s="7"/>
      <c r="L99" s="17"/>
      <c r="M99" s="76">
        <f>SUM(M98*1%)</f>
        <v>7</v>
      </c>
      <c r="N99" s="16">
        <f>SUM(N6:N92)</f>
        <v>600</v>
      </c>
      <c r="O99" s="37" t="s">
        <v>10</v>
      </c>
      <c r="P99" s="199"/>
      <c r="Q99" s="199"/>
      <c r="R99" s="208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06"/>
      <c r="G100" s="209" t="s">
        <v>27</v>
      </c>
      <c r="H100" s="205">
        <f>SUM(R105)</f>
        <v>0</v>
      </c>
      <c r="I100" s="4"/>
      <c r="J100" s="2"/>
      <c r="K100" s="7"/>
      <c r="L100" s="2"/>
      <c r="M100" s="2"/>
      <c r="N100" s="76">
        <f>SUM(N99*1%)</f>
        <v>6</v>
      </c>
      <c r="O100" s="16">
        <f>SUM(O6:O93)</f>
        <v>1232</v>
      </c>
      <c r="P100" s="199"/>
      <c r="Q100" s="199"/>
      <c r="R100" s="208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4"/>
      <c r="H101" s="5"/>
      <c r="I101" s="4"/>
      <c r="J101" s="2"/>
      <c r="K101" s="7"/>
      <c r="L101" s="2"/>
      <c r="M101" s="2"/>
      <c r="N101" s="2"/>
      <c r="O101" s="76">
        <f>SUM(O100*1%)</f>
        <v>12.32</v>
      </c>
      <c r="P101" s="199"/>
      <c r="Q101" s="199"/>
      <c r="R101" s="208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210" t="s">
        <v>28</v>
      </c>
      <c r="H102" s="253">
        <f>SUM(P9,P11,M14,K16,K17,K22,Q31,N32,O33)</f>
        <v>2850</v>
      </c>
      <c r="I102" s="326">
        <v>0.0</v>
      </c>
      <c r="J102" s="2"/>
      <c r="K102" s="7"/>
      <c r="L102" s="2"/>
      <c r="M102" s="2"/>
      <c r="N102" s="2"/>
      <c r="O102" s="2"/>
      <c r="P102" s="38" t="s">
        <v>11</v>
      </c>
      <c r="Q102" s="199"/>
      <c r="R102" s="208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12" t="s">
        <v>29</v>
      </c>
      <c r="H103" s="253">
        <f>SUM(Q7,Q29)</f>
        <v>700</v>
      </c>
      <c r="I103" s="298">
        <f>SUM(Q29)</f>
        <v>350</v>
      </c>
      <c r="J103" s="2"/>
      <c r="K103" s="7"/>
      <c r="L103" s="2"/>
      <c r="M103" s="2"/>
      <c r="N103" s="2"/>
      <c r="O103" s="2"/>
      <c r="P103" s="16">
        <f>SUM(P6:P91)</f>
        <v>2174</v>
      </c>
      <c r="Q103" s="39" t="s">
        <v>12</v>
      </c>
      <c r="R103" s="208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14" t="s">
        <v>30</v>
      </c>
      <c r="H104" s="253">
        <f>SUM(Q15,K26,Q30)</f>
        <v>949</v>
      </c>
      <c r="I104" s="326">
        <v>0.0</v>
      </c>
      <c r="J104" s="2"/>
      <c r="K104" s="7"/>
      <c r="L104" s="2"/>
      <c r="M104" s="2"/>
      <c r="N104" s="2"/>
      <c r="O104" s="2"/>
      <c r="P104" s="76">
        <f>SUM(P103*2%)</f>
        <v>43.48</v>
      </c>
      <c r="Q104" s="16">
        <f>SUM(Q6:Q91)</f>
        <v>1750</v>
      </c>
      <c r="R104" s="215" t="s">
        <v>13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369" t="s">
        <v>160</v>
      </c>
      <c r="H105" s="253">
        <f>SUM(P10,N13,M18,O19,O21,P23,P25,P34,P36)</f>
        <v>2762</v>
      </c>
      <c r="I105" s="263"/>
      <c r="J105" s="2"/>
      <c r="K105" s="7"/>
      <c r="L105" s="2"/>
      <c r="M105" s="2"/>
      <c r="N105" s="2"/>
      <c r="O105" s="2"/>
      <c r="P105" s="2"/>
      <c r="Q105" s="76">
        <f>SUM(Q104*1%)</f>
        <v>17.5</v>
      </c>
      <c r="R105" s="96">
        <f>SUM(R7:R93)</f>
        <v>0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216" t="s">
        <v>31</v>
      </c>
      <c r="H106" s="351">
        <v>350.0</v>
      </c>
      <c r="I106" s="4"/>
      <c r="J106" s="2"/>
      <c r="K106" s="7"/>
      <c r="L106" s="2"/>
      <c r="M106" s="2"/>
      <c r="N106" s="2"/>
      <c r="O106" s="2"/>
      <c r="P106" s="2"/>
      <c r="Q106" s="2"/>
      <c r="R106" s="96">
        <f>SUM(R105*2%)</f>
        <v>0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16" t="s">
        <v>32</v>
      </c>
      <c r="H107" s="249">
        <f>SUM(S20,S29)</f>
        <v>100</v>
      </c>
      <c r="I107" s="4"/>
      <c r="J107" s="2"/>
      <c r="K107" s="7"/>
      <c r="L107" s="2"/>
      <c r="M107" s="2"/>
      <c r="N107" s="2"/>
      <c r="O107" s="2"/>
      <c r="P107" s="2"/>
      <c r="Q107" s="2"/>
      <c r="R107" s="16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218" t="s">
        <v>33</v>
      </c>
      <c r="H108" s="251">
        <f>SUM(O20)</f>
        <v>294</v>
      </c>
      <c r="I108" s="4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4"/>
      <c r="H109" s="5"/>
      <c r="I109" s="4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5"/>
      <c r="I110" s="4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5"/>
      <c r="I111" s="4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4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4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4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4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4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4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4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4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4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4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4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4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4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4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4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4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4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4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4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4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4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4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1.5" customHeight="1">
      <c r="A134" s="2"/>
      <c r="B134" s="2"/>
      <c r="C134" s="107"/>
      <c r="D134" s="16"/>
      <c r="E134" s="2"/>
      <c r="F134" s="2"/>
      <c r="G134" s="4"/>
      <c r="H134" s="5"/>
      <c r="I134" s="4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4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4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4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4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4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4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4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4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4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4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4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4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4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4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4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4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4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4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4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4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4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4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4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4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4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4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4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4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4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4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4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4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4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4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4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4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4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4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4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4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4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4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4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4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4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4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4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4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4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4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4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4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4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4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4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4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4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4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4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4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4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4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4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4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4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4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4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4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4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4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4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4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4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4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4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4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4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4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4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4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4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4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4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4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4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4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4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4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4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4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5"/>
      <c r="I225" s="4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19"/>
      <c r="D226" s="219"/>
      <c r="E226" s="2"/>
      <c r="F226" s="2"/>
      <c r="G226" s="4"/>
      <c r="H226" s="5"/>
      <c r="I226" s="4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19"/>
      <c r="D227" s="219"/>
      <c r="E227" s="2"/>
      <c r="F227" s="2"/>
      <c r="G227" s="4"/>
      <c r="H227" s="5"/>
      <c r="I227" s="4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19"/>
      <c r="D228" s="219"/>
      <c r="E228" s="2"/>
      <c r="F228" s="2"/>
      <c r="G228" s="4"/>
      <c r="H228" s="5"/>
      <c r="I228" s="4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19"/>
      <c r="D229" s="219"/>
      <c r="E229" s="2"/>
      <c r="F229" s="2"/>
      <c r="G229" s="4"/>
      <c r="H229" s="5"/>
      <c r="I229" s="4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19"/>
      <c r="D230" s="219"/>
      <c r="E230" s="2"/>
      <c r="F230" s="2"/>
      <c r="G230" s="4"/>
      <c r="H230" s="5"/>
      <c r="I230" s="4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19"/>
      <c r="D231" s="219"/>
      <c r="E231" s="2"/>
      <c r="F231" s="2"/>
      <c r="G231" s="4"/>
      <c r="H231" s="5"/>
      <c r="I231" s="4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19"/>
      <c r="D232" s="219"/>
      <c r="E232" s="2"/>
      <c r="F232" s="2"/>
      <c r="G232" s="4"/>
      <c r="H232" s="5"/>
      <c r="I232" s="4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19"/>
      <c r="D233" s="219"/>
      <c r="E233" s="2"/>
      <c r="F233" s="2"/>
      <c r="G233" s="4"/>
      <c r="H233" s="5"/>
      <c r="I233" s="4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19"/>
      <c r="D234" s="219"/>
      <c r="E234" s="2"/>
      <c r="F234" s="2"/>
      <c r="G234" s="4"/>
      <c r="H234" s="5"/>
      <c r="I234" s="4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19"/>
      <c r="D235" s="219"/>
      <c r="E235" s="2"/>
      <c r="F235" s="2"/>
      <c r="G235" s="4"/>
      <c r="H235" s="5"/>
      <c r="I235" s="4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19"/>
      <c r="D236" s="219"/>
      <c r="E236" s="2"/>
      <c r="F236" s="2"/>
      <c r="G236" s="4"/>
      <c r="H236" s="5"/>
      <c r="I236" s="4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19"/>
      <c r="D237" s="219"/>
      <c r="E237" s="2"/>
      <c r="F237" s="2"/>
      <c r="G237" s="4"/>
      <c r="H237" s="5"/>
      <c r="I237" s="4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19"/>
      <c r="D238" s="219"/>
      <c r="E238" s="2"/>
      <c r="F238" s="2"/>
      <c r="G238" s="4"/>
      <c r="H238" s="5"/>
      <c r="I238" s="4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19"/>
      <c r="D239" s="219"/>
      <c r="E239" s="2"/>
      <c r="F239" s="2"/>
      <c r="G239" s="4"/>
      <c r="H239" s="5"/>
      <c r="I239" s="4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19"/>
      <c r="D240" s="219"/>
      <c r="E240" s="2"/>
      <c r="F240" s="2"/>
      <c r="G240" s="4"/>
      <c r="H240" s="5"/>
      <c r="I240" s="4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19"/>
      <c r="D241" s="219"/>
      <c r="E241" s="2"/>
      <c r="F241" s="2"/>
      <c r="G241" s="4"/>
      <c r="H241" s="5"/>
      <c r="I241" s="4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19"/>
      <c r="D242" s="219"/>
      <c r="E242" s="2"/>
      <c r="F242" s="2"/>
      <c r="G242" s="4"/>
      <c r="H242" s="5"/>
      <c r="I242" s="4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19"/>
      <c r="D243" s="219"/>
      <c r="E243" s="2"/>
      <c r="F243" s="2"/>
      <c r="G243" s="4"/>
      <c r="H243" s="5"/>
      <c r="I243" s="4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19"/>
      <c r="D244" s="219"/>
      <c r="E244" s="2"/>
      <c r="F244" s="2"/>
      <c r="G244" s="4"/>
      <c r="H244" s="5"/>
      <c r="I244" s="4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19"/>
      <c r="D245" s="219"/>
      <c r="E245" s="2"/>
      <c r="F245" s="2"/>
      <c r="G245" s="4"/>
      <c r="H245" s="5"/>
      <c r="I245" s="4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19"/>
      <c r="D246" s="219"/>
      <c r="E246" s="2"/>
      <c r="F246" s="2"/>
      <c r="G246" s="4"/>
      <c r="H246" s="5"/>
      <c r="I246" s="4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19"/>
      <c r="D247" s="219"/>
      <c r="E247" s="2"/>
      <c r="F247" s="2"/>
      <c r="G247" s="4"/>
      <c r="H247" s="5"/>
      <c r="I247" s="4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19"/>
      <c r="D248" s="219"/>
      <c r="E248" s="2"/>
      <c r="F248" s="2"/>
      <c r="G248" s="4"/>
      <c r="H248" s="5"/>
      <c r="I248" s="4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19"/>
      <c r="D249" s="219"/>
      <c r="E249" s="2"/>
      <c r="F249" s="2"/>
      <c r="G249" s="4"/>
      <c r="H249" s="5"/>
      <c r="I249" s="4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19"/>
      <c r="D250" s="219"/>
      <c r="E250" s="2"/>
      <c r="F250" s="2"/>
      <c r="G250" s="4"/>
      <c r="H250" s="5"/>
      <c r="I250" s="4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19"/>
      <c r="D251" s="219"/>
      <c r="E251" s="2"/>
      <c r="F251" s="2"/>
      <c r="G251" s="4"/>
      <c r="H251" s="5"/>
      <c r="I251" s="4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19"/>
      <c r="D252" s="219"/>
      <c r="E252" s="2"/>
      <c r="F252" s="2"/>
      <c r="G252" s="4"/>
      <c r="H252" s="5"/>
      <c r="I252" s="4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19"/>
      <c r="D253" s="219"/>
      <c r="E253" s="2"/>
      <c r="F253" s="2"/>
      <c r="G253" s="4"/>
      <c r="H253" s="5"/>
      <c r="I253" s="4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19"/>
      <c r="D254" s="219"/>
      <c r="E254" s="2"/>
      <c r="F254" s="2"/>
      <c r="G254" s="4"/>
      <c r="H254" s="5"/>
      <c r="I254" s="4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19"/>
      <c r="D255" s="219"/>
      <c r="E255" s="2"/>
      <c r="F255" s="2"/>
      <c r="G255" s="4"/>
      <c r="H255" s="5"/>
      <c r="I255" s="4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19"/>
      <c r="D256" s="219"/>
      <c r="E256" s="2"/>
      <c r="F256" s="2"/>
      <c r="G256" s="4"/>
      <c r="H256" s="5"/>
      <c r="I256" s="4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19"/>
      <c r="D257" s="219"/>
      <c r="E257" s="2"/>
      <c r="F257" s="2"/>
      <c r="G257" s="4"/>
      <c r="H257" s="5"/>
      <c r="I257" s="4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19"/>
      <c r="D258" s="219"/>
      <c r="E258" s="2"/>
      <c r="F258" s="2"/>
      <c r="G258" s="4"/>
      <c r="H258" s="5"/>
      <c r="I258" s="4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19"/>
      <c r="D259" s="219"/>
      <c r="E259" s="2"/>
      <c r="F259" s="2"/>
      <c r="G259" s="4"/>
      <c r="H259" s="5"/>
      <c r="I259" s="4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19"/>
      <c r="D260" s="219"/>
      <c r="E260" s="2"/>
      <c r="F260" s="2"/>
      <c r="G260" s="4"/>
      <c r="H260" s="5"/>
      <c r="I260" s="4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19"/>
      <c r="D261" s="219"/>
      <c r="E261" s="2"/>
      <c r="F261" s="2"/>
      <c r="G261" s="4"/>
      <c r="H261" s="5"/>
      <c r="I261" s="4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19"/>
      <c r="D262" s="219"/>
      <c r="E262" s="2"/>
      <c r="F262" s="2"/>
      <c r="G262" s="4"/>
      <c r="H262" s="5"/>
      <c r="I262" s="4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19"/>
      <c r="D263" s="219"/>
      <c r="E263" s="2"/>
      <c r="F263" s="2"/>
      <c r="G263" s="4"/>
      <c r="H263" s="5"/>
      <c r="I263" s="4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19"/>
      <c r="D264" s="219"/>
      <c r="E264" s="2"/>
      <c r="F264" s="2"/>
      <c r="G264" s="4"/>
      <c r="H264" s="5"/>
      <c r="I264" s="4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19"/>
      <c r="D265" s="219"/>
      <c r="E265" s="2"/>
      <c r="F265" s="2"/>
      <c r="G265" s="4"/>
      <c r="H265" s="5"/>
      <c r="I265" s="4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19"/>
      <c r="D266" s="219"/>
      <c r="E266" s="2"/>
      <c r="F266" s="2"/>
      <c r="G266" s="4"/>
      <c r="H266" s="5"/>
      <c r="I266" s="4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19"/>
      <c r="D267" s="219"/>
      <c r="E267" s="2"/>
      <c r="F267" s="2"/>
      <c r="G267" s="4"/>
      <c r="H267" s="5"/>
      <c r="I267" s="4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19"/>
      <c r="D268" s="219"/>
      <c r="E268" s="2"/>
      <c r="F268" s="2"/>
      <c r="G268" s="4"/>
      <c r="H268" s="5"/>
      <c r="I268" s="4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19"/>
      <c r="D269" s="219"/>
      <c r="E269" s="2"/>
      <c r="F269" s="2"/>
      <c r="G269" s="4"/>
      <c r="H269" s="5"/>
      <c r="I269" s="4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19"/>
      <c r="D270" s="219"/>
      <c r="E270" s="2"/>
      <c r="F270" s="2"/>
      <c r="G270" s="4"/>
      <c r="H270" s="5"/>
      <c r="I270" s="4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19"/>
      <c r="D271" s="219"/>
      <c r="E271" s="2"/>
      <c r="F271" s="2"/>
      <c r="G271" s="4"/>
      <c r="H271" s="5"/>
      <c r="I271" s="4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19"/>
      <c r="D272" s="219"/>
      <c r="E272" s="2"/>
      <c r="F272" s="2"/>
      <c r="G272" s="4"/>
      <c r="H272" s="5"/>
      <c r="I272" s="4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19"/>
      <c r="D273" s="219"/>
      <c r="E273" s="2"/>
      <c r="F273" s="2"/>
      <c r="G273" s="4"/>
      <c r="H273" s="5"/>
      <c r="I273" s="4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19"/>
      <c r="D274" s="219"/>
      <c r="E274" s="2"/>
      <c r="F274" s="2"/>
      <c r="G274" s="4"/>
      <c r="H274" s="5"/>
      <c r="I274" s="4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19"/>
      <c r="D275" s="219"/>
      <c r="E275" s="2"/>
      <c r="F275" s="2"/>
      <c r="G275" s="4"/>
      <c r="H275" s="5"/>
      <c r="I275" s="4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19"/>
      <c r="D276" s="219"/>
      <c r="E276" s="2"/>
      <c r="F276" s="2"/>
      <c r="G276" s="4"/>
      <c r="H276" s="5"/>
      <c r="I276" s="4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19"/>
      <c r="D277" s="219"/>
      <c r="E277" s="2"/>
      <c r="F277" s="2"/>
      <c r="G277" s="4"/>
      <c r="H277" s="5"/>
      <c r="I277" s="4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19"/>
      <c r="D278" s="219"/>
      <c r="E278" s="2"/>
      <c r="F278" s="2"/>
      <c r="G278" s="4"/>
      <c r="H278" s="5"/>
      <c r="I278" s="4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19"/>
      <c r="D279" s="219"/>
      <c r="E279" s="2"/>
      <c r="F279" s="2"/>
      <c r="G279" s="4"/>
      <c r="H279" s="5"/>
      <c r="I279" s="4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19"/>
      <c r="D280" s="219"/>
      <c r="E280" s="2"/>
      <c r="F280" s="2"/>
      <c r="G280" s="4"/>
      <c r="H280" s="5"/>
      <c r="I280" s="4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19"/>
      <c r="D281" s="219"/>
      <c r="E281" s="2"/>
      <c r="F281" s="2"/>
      <c r="G281" s="4"/>
      <c r="H281" s="5"/>
      <c r="I281" s="4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19"/>
      <c r="D282" s="219"/>
      <c r="E282" s="2"/>
      <c r="F282" s="2"/>
      <c r="G282" s="4"/>
      <c r="H282" s="5"/>
      <c r="I282" s="4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19"/>
      <c r="D283" s="219"/>
      <c r="E283" s="2"/>
      <c r="F283" s="2"/>
      <c r="G283" s="4"/>
      <c r="H283" s="5"/>
      <c r="I283" s="4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19"/>
      <c r="D284" s="219"/>
      <c r="E284" s="2"/>
      <c r="F284" s="2"/>
      <c r="G284" s="4"/>
      <c r="H284" s="5"/>
      <c r="I284" s="4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19"/>
      <c r="D285" s="219"/>
      <c r="E285" s="2"/>
      <c r="F285" s="2"/>
      <c r="G285" s="4"/>
      <c r="H285" s="5"/>
      <c r="I285" s="4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19"/>
      <c r="D286" s="219"/>
      <c r="E286" s="2"/>
      <c r="F286" s="2"/>
      <c r="G286" s="4"/>
      <c r="H286" s="5"/>
      <c r="I286" s="4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19"/>
      <c r="D287" s="219"/>
      <c r="E287" s="2"/>
      <c r="F287" s="2"/>
      <c r="G287" s="4"/>
      <c r="H287" s="5"/>
      <c r="I287" s="4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19"/>
      <c r="D288" s="219"/>
      <c r="E288" s="2"/>
      <c r="F288" s="2"/>
      <c r="G288" s="4"/>
      <c r="H288" s="5"/>
      <c r="I288" s="4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19"/>
      <c r="D289" s="219"/>
      <c r="E289" s="2"/>
      <c r="F289" s="2"/>
      <c r="G289" s="4"/>
      <c r="H289" s="5"/>
      <c r="I289" s="4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19"/>
      <c r="D290" s="219"/>
      <c r="E290" s="2"/>
      <c r="F290" s="2"/>
      <c r="G290" s="4"/>
      <c r="H290" s="5"/>
      <c r="I290" s="4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19"/>
      <c r="D291" s="219"/>
      <c r="E291" s="2"/>
      <c r="F291" s="2"/>
      <c r="G291" s="4"/>
      <c r="H291" s="5"/>
      <c r="I291" s="4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19"/>
      <c r="D292" s="219"/>
      <c r="E292" s="2"/>
      <c r="F292" s="2"/>
      <c r="G292" s="4"/>
      <c r="H292" s="5"/>
      <c r="I292" s="4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19"/>
      <c r="D293" s="219"/>
      <c r="E293" s="2"/>
      <c r="F293" s="2"/>
      <c r="G293" s="4"/>
      <c r="H293" s="5"/>
      <c r="I293" s="4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19"/>
      <c r="D294" s="219"/>
      <c r="E294" s="2"/>
      <c r="F294" s="2"/>
      <c r="G294" s="4"/>
      <c r="H294" s="5"/>
      <c r="I294" s="4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19"/>
      <c r="D295" s="219"/>
      <c r="E295" s="2"/>
      <c r="F295" s="2"/>
      <c r="G295" s="4"/>
      <c r="H295" s="5"/>
      <c r="I295" s="4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19"/>
      <c r="D296" s="219"/>
      <c r="E296" s="2"/>
      <c r="F296" s="2"/>
      <c r="G296" s="4"/>
      <c r="H296" s="5"/>
      <c r="I296" s="4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19"/>
      <c r="D297" s="219"/>
      <c r="E297" s="2"/>
      <c r="F297" s="2"/>
      <c r="G297" s="4"/>
      <c r="H297" s="5"/>
      <c r="I297" s="4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19"/>
      <c r="D298" s="219"/>
      <c r="E298" s="2"/>
      <c r="F298" s="2"/>
      <c r="G298" s="4"/>
      <c r="H298" s="5"/>
      <c r="I298" s="4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19"/>
      <c r="D299" s="219"/>
      <c r="E299" s="2"/>
      <c r="F299" s="2"/>
      <c r="G299" s="4"/>
      <c r="H299" s="5"/>
      <c r="I299" s="4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19"/>
      <c r="D300" s="219"/>
      <c r="E300" s="2"/>
      <c r="F300" s="2"/>
      <c r="G300" s="4"/>
      <c r="H300" s="5"/>
      <c r="I300" s="4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19"/>
      <c r="D301" s="219"/>
      <c r="E301" s="2"/>
      <c r="F301" s="2"/>
      <c r="G301" s="4"/>
      <c r="H301" s="5"/>
      <c r="I301" s="4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19"/>
      <c r="D302" s="219"/>
      <c r="E302" s="2"/>
      <c r="F302" s="2"/>
      <c r="G302" s="4"/>
      <c r="H302" s="5"/>
      <c r="I302" s="4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19"/>
      <c r="D303" s="219"/>
      <c r="E303" s="2"/>
      <c r="F303" s="2"/>
      <c r="G303" s="4"/>
      <c r="H303" s="5"/>
      <c r="I303" s="4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19"/>
      <c r="D304" s="219"/>
      <c r="E304" s="2"/>
      <c r="F304" s="2"/>
      <c r="G304" s="4"/>
      <c r="H304" s="5"/>
      <c r="I304" s="4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19"/>
      <c r="D305" s="219"/>
      <c r="E305" s="2"/>
      <c r="F305" s="2"/>
      <c r="G305" s="4"/>
      <c r="H305" s="5"/>
      <c r="I305" s="4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19"/>
      <c r="D306" s="219"/>
      <c r="E306" s="2"/>
      <c r="F306" s="2"/>
      <c r="G306" s="4"/>
      <c r="H306" s="5"/>
      <c r="I306" s="4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19"/>
      <c r="D307" s="219"/>
      <c r="E307" s="2"/>
      <c r="F307" s="2"/>
      <c r="G307" s="4"/>
      <c r="H307" s="5"/>
      <c r="I307" s="4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19"/>
      <c r="D308" s="219"/>
      <c r="E308" s="2"/>
      <c r="F308" s="2"/>
      <c r="G308" s="4"/>
      <c r="H308" s="5"/>
      <c r="I308" s="4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19"/>
      <c r="D309" s="219"/>
      <c r="E309" s="2"/>
      <c r="F309" s="2"/>
      <c r="G309" s="4"/>
      <c r="H309" s="5"/>
      <c r="I309" s="4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19"/>
      <c r="D310" s="219"/>
      <c r="E310" s="2"/>
      <c r="F310" s="2"/>
      <c r="G310" s="4"/>
      <c r="H310" s="5"/>
      <c r="I310" s="4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19"/>
      <c r="D311" s="219"/>
      <c r="E311" s="2"/>
      <c r="F311" s="2"/>
      <c r="G311" s="4"/>
      <c r="H311" s="5"/>
      <c r="I311" s="4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19"/>
      <c r="D312" s="219"/>
      <c r="E312" s="2"/>
      <c r="F312" s="2"/>
      <c r="G312" s="4"/>
      <c r="H312" s="5"/>
      <c r="I312" s="4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19"/>
      <c r="D313" s="219"/>
      <c r="E313" s="2"/>
      <c r="F313" s="2"/>
      <c r="G313" s="4"/>
      <c r="H313" s="5"/>
      <c r="I313" s="4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19"/>
      <c r="D314" s="219"/>
      <c r="E314" s="2"/>
      <c r="F314" s="2"/>
      <c r="G314" s="4"/>
      <c r="H314" s="5"/>
      <c r="I314" s="4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19"/>
      <c r="D315" s="219"/>
      <c r="E315" s="2"/>
      <c r="F315" s="2"/>
      <c r="G315" s="4"/>
      <c r="H315" s="5"/>
      <c r="I315" s="4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19"/>
      <c r="D316" s="219"/>
      <c r="E316" s="2"/>
      <c r="F316" s="2"/>
      <c r="G316" s="4"/>
      <c r="H316" s="5"/>
      <c r="I316" s="4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19"/>
      <c r="D317" s="219"/>
      <c r="E317" s="2"/>
      <c r="F317" s="2"/>
      <c r="G317" s="4"/>
      <c r="H317" s="5"/>
      <c r="I317" s="4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19"/>
      <c r="D318" s="219"/>
      <c r="E318" s="2"/>
      <c r="F318" s="2"/>
      <c r="G318" s="4"/>
      <c r="H318" s="5"/>
      <c r="I318" s="4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19"/>
      <c r="D319" s="219"/>
      <c r="E319" s="2"/>
      <c r="F319" s="2"/>
      <c r="G319" s="4"/>
      <c r="H319" s="5"/>
      <c r="I319" s="4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19"/>
      <c r="D320" s="219"/>
      <c r="E320" s="2"/>
      <c r="F320" s="2"/>
      <c r="G320" s="4"/>
      <c r="H320" s="5"/>
      <c r="I320" s="4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19"/>
      <c r="D321" s="219"/>
      <c r="E321" s="2"/>
      <c r="F321" s="2"/>
      <c r="G321" s="4"/>
      <c r="H321" s="5"/>
      <c r="I321" s="4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19"/>
      <c r="D322" s="219"/>
      <c r="E322" s="2"/>
      <c r="F322" s="2"/>
      <c r="G322" s="4"/>
      <c r="H322" s="5"/>
      <c r="I322" s="4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19"/>
      <c r="D323" s="219"/>
      <c r="E323" s="2"/>
      <c r="F323" s="2"/>
      <c r="G323" s="4"/>
      <c r="H323" s="5"/>
      <c r="I323" s="4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19"/>
      <c r="D324" s="219"/>
      <c r="E324" s="2"/>
      <c r="F324" s="2"/>
      <c r="G324" s="4"/>
      <c r="H324" s="5"/>
      <c r="I324" s="4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19"/>
      <c r="D325" s="219"/>
      <c r="E325" s="2"/>
      <c r="F325" s="2"/>
      <c r="G325" s="4"/>
      <c r="H325" s="5"/>
      <c r="I325" s="4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19"/>
      <c r="D326" s="219"/>
      <c r="E326" s="2"/>
      <c r="F326" s="2"/>
      <c r="G326" s="4"/>
      <c r="H326" s="5"/>
      <c r="I326" s="4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19"/>
      <c r="D327" s="219"/>
      <c r="E327" s="2"/>
      <c r="F327" s="2"/>
      <c r="G327" s="4"/>
      <c r="H327" s="5"/>
      <c r="I327" s="4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19"/>
      <c r="D328" s="219"/>
      <c r="E328" s="2"/>
      <c r="F328" s="2"/>
      <c r="G328" s="4"/>
      <c r="H328" s="5"/>
      <c r="I328" s="4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19"/>
      <c r="D329" s="219"/>
      <c r="E329" s="2"/>
      <c r="F329" s="2"/>
      <c r="G329" s="4"/>
      <c r="H329" s="5"/>
      <c r="I329" s="4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19"/>
      <c r="D330" s="219"/>
      <c r="E330" s="2"/>
      <c r="F330" s="2"/>
      <c r="G330" s="4"/>
      <c r="H330" s="5"/>
      <c r="I330" s="4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19"/>
      <c r="D331" s="219"/>
      <c r="E331" s="2"/>
      <c r="F331" s="2"/>
      <c r="G331" s="4"/>
      <c r="H331" s="5"/>
      <c r="I331" s="4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19"/>
      <c r="D332" s="219"/>
      <c r="E332" s="2"/>
      <c r="F332" s="2"/>
      <c r="G332" s="4"/>
      <c r="H332" s="5"/>
      <c r="I332" s="4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19"/>
      <c r="D333" s="219"/>
      <c r="E333" s="2"/>
      <c r="F333" s="2"/>
      <c r="G333" s="4"/>
      <c r="H333" s="5"/>
      <c r="I333" s="4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19"/>
      <c r="D334" s="219"/>
      <c r="E334" s="2"/>
      <c r="F334" s="2"/>
      <c r="G334" s="4"/>
      <c r="H334" s="5"/>
      <c r="I334" s="4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19"/>
      <c r="D335" s="219"/>
      <c r="E335" s="2"/>
      <c r="F335" s="2"/>
      <c r="G335" s="4"/>
      <c r="H335" s="5"/>
      <c r="I335" s="4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19"/>
      <c r="D336" s="219"/>
      <c r="E336" s="2"/>
      <c r="F336" s="2"/>
      <c r="G336" s="4"/>
      <c r="H336" s="5"/>
      <c r="I336" s="4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19"/>
      <c r="D337" s="219"/>
      <c r="E337" s="2"/>
      <c r="F337" s="2"/>
      <c r="G337" s="4"/>
      <c r="H337" s="5"/>
      <c r="I337" s="4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19"/>
      <c r="D338" s="219"/>
      <c r="E338" s="2"/>
      <c r="F338" s="2"/>
      <c r="G338" s="4"/>
      <c r="H338" s="5"/>
      <c r="I338" s="4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19"/>
      <c r="D339" s="219"/>
      <c r="E339" s="2"/>
      <c r="F339" s="2"/>
      <c r="G339" s="4"/>
      <c r="H339" s="5"/>
      <c r="I339" s="4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19"/>
      <c r="D340" s="219"/>
      <c r="E340" s="2"/>
      <c r="F340" s="2"/>
      <c r="G340" s="4"/>
      <c r="H340" s="5"/>
      <c r="I340" s="4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19"/>
      <c r="D341" s="219"/>
      <c r="E341" s="2"/>
      <c r="F341" s="2"/>
      <c r="G341" s="4"/>
      <c r="H341" s="5"/>
      <c r="I341" s="4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19"/>
      <c r="D342" s="219"/>
      <c r="E342" s="2"/>
      <c r="F342" s="2"/>
      <c r="G342" s="4"/>
      <c r="H342" s="5"/>
      <c r="I342" s="4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19"/>
      <c r="D343" s="219"/>
      <c r="E343" s="2"/>
      <c r="F343" s="2"/>
      <c r="G343" s="4"/>
      <c r="H343" s="5"/>
      <c r="I343" s="4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19"/>
      <c r="D344" s="219"/>
      <c r="E344" s="2"/>
      <c r="F344" s="2"/>
      <c r="G344" s="4"/>
      <c r="H344" s="5"/>
      <c r="I344" s="4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19"/>
      <c r="D345" s="219"/>
      <c r="E345" s="2"/>
      <c r="F345" s="2"/>
      <c r="G345" s="4"/>
      <c r="H345" s="5"/>
      <c r="I345" s="4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19"/>
      <c r="D346" s="219"/>
      <c r="E346" s="2"/>
      <c r="F346" s="2"/>
      <c r="G346" s="4"/>
      <c r="H346" s="5"/>
      <c r="I346" s="4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19"/>
      <c r="D347" s="219"/>
      <c r="E347" s="2"/>
      <c r="F347" s="2"/>
      <c r="G347" s="4"/>
      <c r="H347" s="5"/>
      <c r="I347" s="4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19"/>
      <c r="D348" s="219"/>
      <c r="E348" s="2"/>
      <c r="F348" s="2"/>
      <c r="G348" s="4"/>
      <c r="H348" s="5"/>
      <c r="I348" s="4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19"/>
      <c r="D349" s="219"/>
      <c r="E349" s="2"/>
      <c r="F349" s="2"/>
      <c r="G349" s="4"/>
      <c r="H349" s="5"/>
      <c r="I349" s="4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19"/>
      <c r="D350" s="219"/>
      <c r="E350" s="2"/>
      <c r="F350" s="2"/>
      <c r="G350" s="4"/>
      <c r="H350" s="5"/>
      <c r="I350" s="4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19"/>
      <c r="D351" s="219"/>
      <c r="E351" s="2"/>
      <c r="F351" s="2"/>
      <c r="G351" s="4"/>
      <c r="H351" s="5"/>
      <c r="I351" s="4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19"/>
      <c r="D352" s="219"/>
      <c r="E352" s="2"/>
      <c r="F352" s="2"/>
      <c r="G352" s="4"/>
      <c r="H352" s="5"/>
      <c r="I352" s="4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19"/>
      <c r="D353" s="219"/>
      <c r="E353" s="2"/>
      <c r="F353" s="2"/>
      <c r="G353" s="4"/>
      <c r="H353" s="5"/>
      <c r="I353" s="4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19"/>
      <c r="D354" s="219"/>
      <c r="E354" s="2"/>
      <c r="F354" s="2"/>
      <c r="G354" s="4"/>
      <c r="H354" s="5"/>
      <c r="I354" s="4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19"/>
      <c r="D355" s="219"/>
      <c r="E355" s="2"/>
      <c r="F355" s="2"/>
      <c r="G355" s="4"/>
      <c r="H355" s="5"/>
      <c r="I355" s="4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19"/>
      <c r="D356" s="219"/>
      <c r="E356" s="2"/>
      <c r="F356" s="2"/>
      <c r="G356" s="4"/>
      <c r="H356" s="5"/>
      <c r="I356" s="4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19"/>
      <c r="D357" s="219"/>
      <c r="E357" s="2"/>
      <c r="F357" s="2"/>
      <c r="G357" s="4"/>
      <c r="H357" s="5"/>
      <c r="I357" s="4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19"/>
      <c r="D358" s="219"/>
      <c r="E358" s="2"/>
      <c r="F358" s="2"/>
      <c r="G358" s="4"/>
      <c r="H358" s="5"/>
      <c r="I358" s="4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19"/>
      <c r="D359" s="219"/>
      <c r="E359" s="2"/>
      <c r="F359" s="2"/>
      <c r="G359" s="4"/>
      <c r="H359" s="5"/>
      <c r="I359" s="4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19"/>
      <c r="D360" s="219"/>
      <c r="E360" s="2"/>
      <c r="F360" s="2"/>
      <c r="G360" s="4"/>
      <c r="H360" s="5"/>
      <c r="I360" s="4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19"/>
      <c r="D361" s="219"/>
      <c r="E361" s="2"/>
      <c r="F361" s="2"/>
      <c r="G361" s="4"/>
      <c r="H361" s="5"/>
      <c r="I361" s="4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19"/>
      <c r="D362" s="219"/>
      <c r="E362" s="2"/>
      <c r="F362" s="2"/>
      <c r="G362" s="4"/>
      <c r="H362" s="5"/>
      <c r="I362" s="4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19"/>
      <c r="D363" s="219"/>
      <c r="E363" s="2"/>
      <c r="F363" s="2"/>
      <c r="G363" s="4"/>
      <c r="H363" s="5"/>
      <c r="I363" s="4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19"/>
      <c r="D364" s="219"/>
      <c r="E364" s="2"/>
      <c r="F364" s="2"/>
      <c r="G364" s="4"/>
      <c r="H364" s="5"/>
      <c r="I364" s="4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19"/>
      <c r="D365" s="219"/>
      <c r="E365" s="2"/>
      <c r="F365" s="2"/>
      <c r="G365" s="4"/>
      <c r="H365" s="5"/>
      <c r="I365" s="4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19"/>
      <c r="D366" s="219"/>
      <c r="E366" s="2"/>
      <c r="F366" s="2"/>
      <c r="G366" s="4"/>
      <c r="H366" s="5"/>
      <c r="I366" s="4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19"/>
      <c r="D367" s="219"/>
      <c r="E367" s="2"/>
      <c r="F367" s="2"/>
      <c r="G367" s="4"/>
      <c r="H367" s="5"/>
      <c r="I367" s="4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19"/>
      <c r="D368" s="219"/>
      <c r="E368" s="2"/>
      <c r="F368" s="2"/>
      <c r="G368" s="4"/>
      <c r="H368" s="5"/>
      <c r="I368" s="4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19"/>
      <c r="D369" s="219"/>
      <c r="E369" s="2"/>
      <c r="F369" s="2"/>
      <c r="G369" s="4"/>
      <c r="H369" s="5"/>
      <c r="I369" s="4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19"/>
      <c r="D370" s="219"/>
      <c r="E370" s="2"/>
      <c r="F370" s="2"/>
      <c r="G370" s="4"/>
      <c r="H370" s="5"/>
      <c r="I370" s="4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19"/>
      <c r="D371" s="219"/>
      <c r="E371" s="2"/>
      <c r="F371" s="2"/>
      <c r="G371" s="4"/>
      <c r="H371" s="5"/>
      <c r="I371" s="4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19"/>
      <c r="D372" s="219"/>
      <c r="E372" s="2"/>
      <c r="F372" s="2"/>
      <c r="G372" s="4"/>
      <c r="H372" s="5"/>
      <c r="I372" s="4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19"/>
      <c r="D373" s="219"/>
      <c r="E373" s="2"/>
      <c r="F373" s="2"/>
      <c r="G373" s="4"/>
      <c r="H373" s="5"/>
      <c r="I373" s="4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19"/>
      <c r="D374" s="219"/>
      <c r="E374" s="2"/>
      <c r="F374" s="2"/>
      <c r="G374" s="4"/>
      <c r="H374" s="5"/>
      <c r="I374" s="4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19"/>
      <c r="D375" s="219"/>
      <c r="E375" s="2"/>
      <c r="F375" s="2"/>
      <c r="G375" s="4"/>
      <c r="H375" s="5"/>
      <c r="I375" s="4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19"/>
      <c r="D376" s="219"/>
      <c r="E376" s="2"/>
      <c r="F376" s="2"/>
      <c r="G376" s="4"/>
      <c r="H376" s="5"/>
      <c r="I376" s="4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19"/>
      <c r="D377" s="219"/>
      <c r="E377" s="2"/>
      <c r="F377" s="2"/>
      <c r="G377" s="4"/>
      <c r="H377" s="5"/>
      <c r="I377" s="4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19"/>
      <c r="D378" s="219"/>
      <c r="E378" s="2"/>
      <c r="F378" s="2"/>
      <c r="G378" s="4"/>
      <c r="H378" s="5"/>
      <c r="I378" s="4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19"/>
      <c r="D379" s="219"/>
      <c r="E379" s="2"/>
      <c r="F379" s="2"/>
      <c r="G379" s="4"/>
      <c r="H379" s="5"/>
      <c r="I379" s="4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19"/>
      <c r="D380" s="219"/>
      <c r="E380" s="2"/>
      <c r="F380" s="2"/>
      <c r="G380" s="4"/>
      <c r="H380" s="5"/>
      <c r="I380" s="4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19"/>
      <c r="D381" s="219"/>
      <c r="E381" s="2"/>
      <c r="F381" s="2"/>
      <c r="G381" s="4"/>
      <c r="H381" s="5"/>
      <c r="I381" s="4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19"/>
      <c r="D382" s="219"/>
      <c r="E382" s="2"/>
      <c r="F382" s="2"/>
      <c r="G382" s="4"/>
      <c r="H382" s="5"/>
      <c r="I382" s="4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19"/>
      <c r="D383" s="219"/>
      <c r="E383" s="2"/>
      <c r="F383" s="2"/>
      <c r="G383" s="4"/>
      <c r="H383" s="5"/>
      <c r="I383" s="4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19"/>
      <c r="D384" s="219"/>
      <c r="E384" s="2"/>
      <c r="F384" s="2"/>
      <c r="G384" s="4"/>
      <c r="H384" s="5"/>
      <c r="I384" s="4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19"/>
      <c r="D385" s="219"/>
      <c r="E385" s="2"/>
      <c r="F385" s="2"/>
      <c r="G385" s="4"/>
      <c r="H385" s="5"/>
      <c r="I385" s="4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19"/>
      <c r="D386" s="219"/>
      <c r="E386" s="2"/>
      <c r="F386" s="2"/>
      <c r="G386" s="4"/>
      <c r="H386" s="5"/>
      <c r="I386" s="4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19"/>
      <c r="D387" s="219"/>
      <c r="E387" s="2"/>
      <c r="F387" s="2"/>
      <c r="G387" s="4"/>
      <c r="H387" s="5"/>
      <c r="I387" s="4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19"/>
      <c r="D388" s="219"/>
      <c r="E388" s="2"/>
      <c r="F388" s="2"/>
      <c r="G388" s="4"/>
      <c r="H388" s="5"/>
      <c r="I388" s="4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19"/>
      <c r="D389" s="219"/>
      <c r="E389" s="2"/>
      <c r="F389" s="2"/>
      <c r="G389" s="4"/>
      <c r="H389" s="5"/>
      <c r="I389" s="4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19"/>
      <c r="D390" s="219"/>
      <c r="E390" s="2"/>
      <c r="F390" s="2"/>
      <c r="G390" s="4"/>
      <c r="H390" s="5"/>
      <c r="I390" s="4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19"/>
      <c r="D391" s="219"/>
      <c r="E391" s="2"/>
      <c r="F391" s="2"/>
      <c r="G391" s="4"/>
      <c r="H391" s="5"/>
      <c r="I391" s="4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19"/>
      <c r="D392" s="219"/>
      <c r="E392" s="2"/>
      <c r="F392" s="2"/>
      <c r="G392" s="4"/>
      <c r="H392" s="5"/>
      <c r="I392" s="4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19"/>
      <c r="D393" s="219"/>
      <c r="E393" s="2"/>
      <c r="F393" s="2"/>
      <c r="G393" s="4"/>
      <c r="H393" s="5"/>
      <c r="I393" s="4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19"/>
      <c r="D394" s="219"/>
      <c r="E394" s="2"/>
      <c r="F394" s="2"/>
      <c r="G394" s="4"/>
      <c r="H394" s="5"/>
      <c r="I394" s="4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19"/>
      <c r="D395" s="219"/>
      <c r="E395" s="2"/>
      <c r="F395" s="2"/>
      <c r="G395" s="4"/>
      <c r="H395" s="5"/>
      <c r="I395" s="4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19"/>
      <c r="D396" s="219"/>
      <c r="E396" s="2"/>
      <c r="F396" s="2"/>
      <c r="G396" s="4"/>
      <c r="H396" s="5"/>
      <c r="I396" s="4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19"/>
      <c r="D397" s="219"/>
      <c r="E397" s="2"/>
      <c r="F397" s="2"/>
      <c r="G397" s="4"/>
      <c r="H397" s="5"/>
      <c r="I397" s="4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19"/>
      <c r="D398" s="219"/>
      <c r="E398" s="2"/>
      <c r="F398" s="2"/>
      <c r="G398" s="4"/>
      <c r="H398" s="5"/>
      <c r="I398" s="4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19"/>
      <c r="D399" s="219"/>
      <c r="E399" s="2"/>
      <c r="F399" s="2"/>
      <c r="G399" s="4"/>
      <c r="H399" s="5"/>
      <c r="I399" s="4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19"/>
      <c r="D400" s="219"/>
      <c r="E400" s="2"/>
      <c r="F400" s="2"/>
      <c r="G400" s="4"/>
      <c r="H400" s="5"/>
      <c r="I400" s="4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19"/>
      <c r="D401" s="219"/>
      <c r="E401" s="2"/>
      <c r="F401" s="2"/>
      <c r="G401" s="4"/>
      <c r="H401" s="5"/>
      <c r="I401" s="4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19"/>
      <c r="D402" s="219"/>
      <c r="E402" s="2"/>
      <c r="F402" s="2"/>
      <c r="G402" s="4"/>
      <c r="H402" s="5"/>
      <c r="I402" s="4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19"/>
      <c r="D403" s="219"/>
      <c r="E403" s="2"/>
      <c r="F403" s="2"/>
      <c r="G403" s="4"/>
      <c r="H403" s="5"/>
      <c r="I403" s="4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19"/>
      <c r="D404" s="219"/>
      <c r="E404" s="2"/>
      <c r="F404" s="2"/>
      <c r="G404" s="4"/>
      <c r="H404" s="5"/>
      <c r="I404" s="4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19"/>
      <c r="D405" s="219"/>
      <c r="E405" s="2"/>
      <c r="F405" s="2"/>
      <c r="G405" s="4"/>
      <c r="H405" s="5"/>
      <c r="I405" s="4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19"/>
      <c r="D406" s="219"/>
      <c r="E406" s="2"/>
      <c r="F406" s="2"/>
      <c r="G406" s="4"/>
      <c r="H406" s="5"/>
      <c r="I406" s="4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19"/>
      <c r="D407" s="219"/>
      <c r="E407" s="2"/>
      <c r="F407" s="2"/>
      <c r="G407" s="4"/>
      <c r="H407" s="5"/>
      <c r="I407" s="4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19"/>
      <c r="D408" s="219"/>
      <c r="E408" s="2"/>
      <c r="F408" s="2"/>
      <c r="G408" s="4"/>
      <c r="H408" s="5"/>
      <c r="I408" s="4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19"/>
      <c r="D409" s="219"/>
      <c r="E409" s="2"/>
      <c r="F409" s="2"/>
      <c r="G409" s="4"/>
      <c r="H409" s="5"/>
      <c r="I409" s="4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19"/>
      <c r="D410" s="219"/>
      <c r="E410" s="2"/>
      <c r="F410" s="2"/>
      <c r="G410" s="4"/>
      <c r="H410" s="5"/>
      <c r="I410" s="4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19"/>
      <c r="D411" s="219"/>
      <c r="E411" s="2"/>
      <c r="F411" s="2"/>
      <c r="G411" s="4"/>
      <c r="H411" s="5"/>
      <c r="I411" s="4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19"/>
      <c r="D412" s="219"/>
      <c r="E412" s="2"/>
      <c r="F412" s="2"/>
      <c r="G412" s="4"/>
      <c r="H412" s="5"/>
      <c r="I412" s="4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19"/>
      <c r="D413" s="219"/>
      <c r="E413" s="2"/>
      <c r="F413" s="2"/>
      <c r="G413" s="4"/>
      <c r="H413" s="5"/>
      <c r="I413" s="4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19"/>
      <c r="D414" s="219"/>
      <c r="E414" s="2"/>
      <c r="F414" s="2"/>
      <c r="G414" s="4"/>
      <c r="H414" s="5"/>
      <c r="I414" s="4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19"/>
      <c r="D415" s="219"/>
      <c r="E415" s="2"/>
      <c r="F415" s="2"/>
      <c r="G415" s="4"/>
      <c r="H415" s="5"/>
      <c r="I415" s="4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19"/>
      <c r="D416" s="219"/>
      <c r="E416" s="2"/>
      <c r="F416" s="2"/>
      <c r="G416" s="4"/>
      <c r="H416" s="5"/>
      <c r="I416" s="4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19"/>
      <c r="D417" s="219"/>
      <c r="E417" s="2"/>
      <c r="F417" s="2"/>
      <c r="G417" s="4"/>
      <c r="H417" s="5"/>
      <c r="I417" s="4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19"/>
      <c r="D418" s="219"/>
      <c r="E418" s="2"/>
      <c r="F418" s="2"/>
      <c r="G418" s="4"/>
      <c r="H418" s="5"/>
      <c r="I418" s="4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19"/>
      <c r="D419" s="219"/>
      <c r="E419" s="2"/>
      <c r="F419" s="2"/>
      <c r="G419" s="4"/>
      <c r="H419" s="5"/>
      <c r="I419" s="4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19"/>
      <c r="D420" s="219"/>
      <c r="E420" s="2"/>
      <c r="F420" s="2"/>
      <c r="G420" s="4"/>
      <c r="H420" s="5"/>
      <c r="I420" s="4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19"/>
      <c r="D421" s="219"/>
      <c r="E421" s="2"/>
      <c r="F421" s="2"/>
      <c r="G421" s="4"/>
      <c r="H421" s="5"/>
      <c r="I421" s="4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19"/>
      <c r="D422" s="219"/>
      <c r="E422" s="2"/>
      <c r="F422" s="2"/>
      <c r="G422" s="4"/>
      <c r="H422" s="5"/>
      <c r="I422" s="4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19"/>
      <c r="D423" s="219"/>
      <c r="E423" s="2"/>
      <c r="F423" s="2"/>
      <c r="G423" s="4"/>
      <c r="H423" s="5"/>
      <c r="I423" s="4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19"/>
      <c r="D424" s="219"/>
      <c r="E424" s="2"/>
      <c r="F424" s="2"/>
      <c r="G424" s="4"/>
      <c r="H424" s="5"/>
      <c r="I424" s="4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19"/>
      <c r="D425" s="219"/>
      <c r="E425" s="2"/>
      <c r="F425" s="2"/>
      <c r="G425" s="4"/>
      <c r="H425" s="5"/>
      <c r="I425" s="4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19"/>
      <c r="D426" s="219"/>
      <c r="E426" s="2"/>
      <c r="F426" s="2"/>
      <c r="G426" s="4"/>
      <c r="H426" s="5"/>
      <c r="I426" s="4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19"/>
      <c r="D427" s="219"/>
      <c r="E427" s="2"/>
      <c r="F427" s="2"/>
      <c r="G427" s="4"/>
      <c r="H427" s="5"/>
      <c r="I427" s="4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19"/>
      <c r="D428" s="219"/>
      <c r="E428" s="2"/>
      <c r="F428" s="2"/>
      <c r="G428" s="4"/>
      <c r="H428" s="5"/>
      <c r="I428" s="4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19"/>
      <c r="D429" s="219"/>
      <c r="E429" s="2"/>
      <c r="F429" s="2"/>
      <c r="G429" s="4"/>
      <c r="H429" s="5"/>
      <c r="I429" s="4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19"/>
      <c r="D430" s="219"/>
      <c r="E430" s="2"/>
      <c r="F430" s="2"/>
      <c r="G430" s="4"/>
      <c r="H430" s="5"/>
      <c r="I430" s="4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19"/>
      <c r="D431" s="219"/>
      <c r="E431" s="2"/>
      <c r="F431" s="2"/>
      <c r="G431" s="4"/>
      <c r="H431" s="5"/>
      <c r="I431" s="4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19"/>
      <c r="D432" s="219"/>
      <c r="E432" s="2"/>
      <c r="F432" s="2"/>
      <c r="G432" s="4"/>
      <c r="H432" s="5"/>
      <c r="I432" s="4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19"/>
      <c r="D433" s="219"/>
      <c r="E433" s="2"/>
      <c r="F433" s="2"/>
      <c r="G433" s="4"/>
      <c r="H433" s="5"/>
      <c r="I433" s="4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19"/>
      <c r="D434" s="219"/>
      <c r="E434" s="2"/>
      <c r="F434" s="2"/>
      <c r="G434" s="4"/>
      <c r="H434" s="5"/>
      <c r="I434" s="4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19"/>
      <c r="D435" s="219"/>
      <c r="E435" s="2"/>
      <c r="F435" s="2"/>
      <c r="G435" s="4"/>
      <c r="H435" s="5"/>
      <c r="I435" s="4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19"/>
      <c r="D436" s="219"/>
      <c r="E436" s="2"/>
      <c r="F436" s="2"/>
      <c r="G436" s="4"/>
      <c r="H436" s="5"/>
      <c r="I436" s="4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19"/>
      <c r="D437" s="219"/>
      <c r="E437" s="2"/>
      <c r="F437" s="2"/>
      <c r="G437" s="4"/>
      <c r="H437" s="5"/>
      <c r="I437" s="4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19"/>
      <c r="D438" s="219"/>
      <c r="E438" s="2"/>
      <c r="F438" s="2"/>
      <c r="G438" s="4"/>
      <c r="H438" s="5"/>
      <c r="I438" s="4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19"/>
      <c r="D439" s="219"/>
      <c r="E439" s="2"/>
      <c r="F439" s="2"/>
      <c r="G439" s="4"/>
      <c r="H439" s="5"/>
      <c r="I439" s="4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19"/>
      <c r="D440" s="219"/>
      <c r="E440" s="2"/>
      <c r="F440" s="2"/>
      <c r="G440" s="4"/>
      <c r="H440" s="5"/>
      <c r="I440" s="4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19"/>
      <c r="D441" s="219"/>
      <c r="E441" s="2"/>
      <c r="F441" s="2"/>
      <c r="G441" s="4"/>
      <c r="H441" s="5"/>
      <c r="I441" s="4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19"/>
      <c r="D442" s="219"/>
      <c r="E442" s="2"/>
      <c r="F442" s="2"/>
      <c r="G442" s="4"/>
      <c r="H442" s="5"/>
      <c r="I442" s="4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19"/>
      <c r="D443" s="219"/>
      <c r="E443" s="2"/>
      <c r="F443" s="2"/>
      <c r="G443" s="4"/>
      <c r="H443" s="5"/>
      <c r="I443" s="4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19"/>
      <c r="D444" s="219"/>
      <c r="E444" s="2"/>
      <c r="F444" s="2"/>
      <c r="G444" s="4"/>
      <c r="H444" s="5"/>
      <c r="I444" s="4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19"/>
      <c r="D445" s="219"/>
      <c r="E445" s="2"/>
      <c r="F445" s="2"/>
      <c r="G445" s="4"/>
      <c r="H445" s="5"/>
      <c r="I445" s="4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19"/>
      <c r="D446" s="219"/>
      <c r="E446" s="2"/>
      <c r="F446" s="2"/>
      <c r="G446" s="4"/>
      <c r="H446" s="5"/>
      <c r="I446" s="4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19"/>
      <c r="D447" s="219"/>
      <c r="E447" s="2"/>
      <c r="F447" s="2"/>
      <c r="G447" s="4"/>
      <c r="H447" s="5"/>
      <c r="I447" s="4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19"/>
      <c r="D448" s="219"/>
      <c r="E448" s="2"/>
      <c r="F448" s="2"/>
      <c r="G448" s="4"/>
      <c r="H448" s="5"/>
      <c r="I448" s="4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19"/>
      <c r="D449" s="219"/>
      <c r="E449" s="2"/>
      <c r="F449" s="2"/>
      <c r="G449" s="4"/>
      <c r="H449" s="5"/>
      <c r="I449" s="4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19"/>
      <c r="D450" s="219"/>
      <c r="E450" s="2"/>
      <c r="F450" s="2"/>
      <c r="G450" s="4"/>
      <c r="H450" s="5"/>
      <c r="I450" s="4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19"/>
      <c r="D451" s="219"/>
      <c r="E451" s="2"/>
      <c r="F451" s="2"/>
      <c r="G451" s="4"/>
      <c r="H451" s="5"/>
      <c r="I451" s="4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19"/>
      <c r="D452" s="219"/>
      <c r="E452" s="2"/>
      <c r="F452" s="2"/>
      <c r="G452" s="4"/>
      <c r="H452" s="5"/>
      <c r="I452" s="4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19"/>
      <c r="D453" s="219"/>
      <c r="E453" s="2"/>
      <c r="F453" s="2"/>
      <c r="G453" s="4"/>
      <c r="H453" s="5"/>
      <c r="I453" s="4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19"/>
      <c r="D454" s="219"/>
      <c r="E454" s="2"/>
      <c r="F454" s="2"/>
      <c r="G454" s="4"/>
      <c r="H454" s="5"/>
      <c r="I454" s="4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19"/>
      <c r="D455" s="219"/>
      <c r="E455" s="2"/>
      <c r="F455" s="2"/>
      <c r="G455" s="4"/>
      <c r="H455" s="5"/>
      <c r="I455" s="4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19"/>
      <c r="D456" s="219"/>
      <c r="E456" s="2"/>
      <c r="F456" s="2"/>
      <c r="G456" s="4"/>
      <c r="H456" s="5"/>
      <c r="I456" s="4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19"/>
      <c r="D457" s="219"/>
      <c r="E457" s="2"/>
      <c r="F457" s="2"/>
      <c r="G457" s="4"/>
      <c r="H457" s="5"/>
      <c r="I457" s="4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19"/>
      <c r="D458" s="219"/>
      <c r="E458" s="2"/>
      <c r="F458" s="2"/>
      <c r="G458" s="4"/>
      <c r="H458" s="5"/>
      <c r="I458" s="4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19"/>
      <c r="D459" s="219"/>
      <c r="E459" s="2"/>
      <c r="F459" s="2"/>
      <c r="G459" s="4"/>
      <c r="H459" s="5"/>
      <c r="I459" s="4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19"/>
      <c r="D460" s="219"/>
      <c r="E460" s="2"/>
      <c r="F460" s="2"/>
      <c r="G460" s="4"/>
      <c r="H460" s="5"/>
      <c r="I460" s="4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19"/>
      <c r="D461" s="219"/>
      <c r="E461" s="2"/>
      <c r="F461" s="2"/>
      <c r="G461" s="4"/>
      <c r="H461" s="5"/>
      <c r="I461" s="4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19"/>
      <c r="D462" s="219"/>
      <c r="E462" s="2"/>
      <c r="F462" s="2"/>
      <c r="G462" s="4"/>
      <c r="H462" s="5"/>
      <c r="I462" s="4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19"/>
      <c r="D463" s="219"/>
      <c r="E463" s="2"/>
      <c r="F463" s="2"/>
      <c r="G463" s="4"/>
      <c r="H463" s="5"/>
      <c r="I463" s="4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19"/>
      <c r="D464" s="219"/>
      <c r="E464" s="2"/>
      <c r="F464" s="2"/>
      <c r="G464" s="4"/>
      <c r="H464" s="5"/>
      <c r="I464" s="4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19"/>
      <c r="D465" s="219"/>
      <c r="E465" s="2"/>
      <c r="F465" s="2"/>
      <c r="G465" s="4"/>
      <c r="H465" s="5"/>
      <c r="I465" s="4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19"/>
      <c r="D466" s="219"/>
      <c r="E466" s="2"/>
      <c r="F466" s="2"/>
      <c r="G466" s="4"/>
      <c r="H466" s="5"/>
      <c r="I466" s="4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19"/>
      <c r="D467" s="219"/>
      <c r="E467" s="2"/>
      <c r="F467" s="2"/>
      <c r="G467" s="4"/>
      <c r="H467" s="5"/>
      <c r="I467" s="4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19"/>
      <c r="D468" s="219"/>
      <c r="E468" s="2"/>
      <c r="F468" s="2"/>
      <c r="G468" s="4"/>
      <c r="H468" s="5"/>
      <c r="I468" s="4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19"/>
      <c r="D469" s="219"/>
      <c r="E469" s="2"/>
      <c r="F469" s="2"/>
      <c r="G469" s="4"/>
      <c r="H469" s="5"/>
      <c r="I469" s="4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19"/>
      <c r="D470" s="219"/>
      <c r="E470" s="2"/>
      <c r="F470" s="2"/>
      <c r="G470" s="4"/>
      <c r="H470" s="5"/>
      <c r="I470" s="4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19"/>
      <c r="D471" s="219"/>
      <c r="E471" s="2"/>
      <c r="F471" s="2"/>
      <c r="G471" s="4"/>
      <c r="H471" s="5"/>
      <c r="I471" s="4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19"/>
      <c r="D472" s="219"/>
      <c r="E472" s="2"/>
      <c r="F472" s="2"/>
      <c r="G472" s="4"/>
      <c r="H472" s="5"/>
      <c r="I472" s="4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19"/>
      <c r="D473" s="219"/>
      <c r="E473" s="2"/>
      <c r="F473" s="2"/>
      <c r="G473" s="4"/>
      <c r="H473" s="5"/>
      <c r="I473" s="4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19"/>
      <c r="D474" s="219"/>
      <c r="E474" s="2"/>
      <c r="F474" s="2"/>
      <c r="G474" s="4"/>
      <c r="H474" s="5"/>
      <c r="I474" s="4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19"/>
      <c r="D475" s="219"/>
      <c r="E475" s="2"/>
      <c r="F475" s="2"/>
      <c r="G475" s="4"/>
      <c r="H475" s="5"/>
      <c r="I475" s="4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19"/>
      <c r="D476" s="219"/>
      <c r="E476" s="2"/>
      <c r="F476" s="2"/>
      <c r="G476" s="4"/>
      <c r="H476" s="5"/>
      <c r="I476" s="4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19"/>
      <c r="D477" s="219"/>
      <c r="E477" s="2"/>
      <c r="F477" s="2"/>
      <c r="G477" s="4"/>
      <c r="H477" s="5"/>
      <c r="I477" s="4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19"/>
      <c r="D478" s="219"/>
      <c r="E478" s="2"/>
      <c r="F478" s="2"/>
      <c r="G478" s="4"/>
      <c r="H478" s="5"/>
      <c r="I478" s="4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19"/>
      <c r="D479" s="219"/>
      <c r="E479" s="2"/>
      <c r="F479" s="2"/>
      <c r="G479" s="4"/>
      <c r="H479" s="5"/>
      <c r="I479" s="4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19"/>
      <c r="D480" s="219"/>
      <c r="E480" s="2"/>
      <c r="F480" s="2"/>
      <c r="G480" s="4"/>
      <c r="H480" s="5"/>
      <c r="I480" s="4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19"/>
      <c r="D481" s="219"/>
      <c r="E481" s="2"/>
      <c r="F481" s="2"/>
      <c r="G481" s="4"/>
      <c r="H481" s="5"/>
      <c r="I481" s="4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19"/>
      <c r="D482" s="219"/>
      <c r="E482" s="2"/>
      <c r="F482" s="2"/>
      <c r="G482" s="4"/>
      <c r="H482" s="5"/>
      <c r="I482" s="4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19"/>
      <c r="D483" s="219"/>
      <c r="E483" s="2"/>
      <c r="F483" s="2"/>
      <c r="G483" s="4"/>
      <c r="H483" s="5"/>
      <c r="I483" s="4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19"/>
      <c r="D484" s="219"/>
      <c r="E484" s="2"/>
      <c r="F484" s="2"/>
      <c r="G484" s="4"/>
      <c r="H484" s="5"/>
      <c r="I484" s="4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19"/>
      <c r="D485" s="219"/>
      <c r="E485" s="2"/>
      <c r="F485" s="2"/>
      <c r="G485" s="4"/>
      <c r="H485" s="5"/>
      <c r="I485" s="4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19"/>
      <c r="D486" s="219"/>
      <c r="E486" s="2"/>
      <c r="F486" s="2"/>
      <c r="G486" s="4"/>
      <c r="H486" s="5"/>
      <c r="I486" s="4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19"/>
      <c r="D487" s="219"/>
      <c r="E487" s="2"/>
      <c r="F487" s="2"/>
      <c r="G487" s="4"/>
      <c r="H487" s="5"/>
      <c r="I487" s="4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19"/>
      <c r="D488" s="219"/>
      <c r="E488" s="2"/>
      <c r="F488" s="2"/>
      <c r="G488" s="4"/>
      <c r="H488" s="5"/>
      <c r="I488" s="4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19"/>
      <c r="D489" s="219"/>
      <c r="E489" s="2"/>
      <c r="F489" s="2"/>
      <c r="G489" s="4"/>
      <c r="H489" s="5"/>
      <c r="I489" s="4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19"/>
      <c r="D490" s="219"/>
      <c r="E490" s="2"/>
      <c r="F490" s="2"/>
      <c r="G490" s="4"/>
      <c r="H490" s="5"/>
      <c r="I490" s="4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19"/>
      <c r="D491" s="219"/>
      <c r="E491" s="2"/>
      <c r="F491" s="2"/>
      <c r="G491" s="4"/>
      <c r="H491" s="5"/>
      <c r="I491" s="4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19"/>
      <c r="D492" s="219"/>
      <c r="E492" s="2"/>
      <c r="F492" s="2"/>
      <c r="G492" s="4"/>
      <c r="H492" s="5"/>
      <c r="I492" s="4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19"/>
      <c r="D493" s="219"/>
      <c r="E493" s="2"/>
      <c r="F493" s="2"/>
      <c r="G493" s="4"/>
      <c r="H493" s="5"/>
      <c r="I493" s="4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19"/>
      <c r="D494" s="219"/>
      <c r="E494" s="2"/>
      <c r="F494" s="2"/>
      <c r="G494" s="4"/>
      <c r="H494" s="5"/>
      <c r="I494" s="4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19"/>
      <c r="D495" s="219"/>
      <c r="E495" s="2"/>
      <c r="F495" s="2"/>
      <c r="G495" s="4"/>
      <c r="H495" s="5"/>
      <c r="I495" s="4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19"/>
      <c r="D496" s="219"/>
      <c r="E496" s="2"/>
      <c r="F496" s="2"/>
      <c r="G496" s="4"/>
      <c r="H496" s="5"/>
      <c r="I496" s="4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19"/>
      <c r="D497" s="219"/>
      <c r="E497" s="2"/>
      <c r="F497" s="2"/>
      <c r="G497" s="4"/>
      <c r="H497" s="5"/>
      <c r="I497" s="4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19"/>
      <c r="D498" s="219"/>
      <c r="E498" s="2"/>
      <c r="F498" s="2"/>
      <c r="G498" s="4"/>
      <c r="H498" s="5"/>
      <c r="I498" s="4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19"/>
      <c r="D499" s="219"/>
      <c r="E499" s="2"/>
      <c r="F499" s="2"/>
      <c r="G499" s="4"/>
      <c r="H499" s="5"/>
      <c r="I499" s="4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19"/>
      <c r="D500" s="219"/>
      <c r="E500" s="2"/>
      <c r="F500" s="2"/>
      <c r="G500" s="4"/>
      <c r="H500" s="5"/>
      <c r="I500" s="4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19"/>
      <c r="D501" s="219"/>
      <c r="E501" s="2"/>
      <c r="F501" s="2"/>
      <c r="G501" s="4"/>
      <c r="H501" s="5"/>
      <c r="I501" s="4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19"/>
      <c r="D502" s="219"/>
      <c r="E502" s="2"/>
      <c r="F502" s="2"/>
      <c r="G502" s="4"/>
      <c r="H502" s="5"/>
      <c r="I502" s="4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19"/>
      <c r="D503" s="219"/>
      <c r="E503" s="2"/>
      <c r="F503" s="2"/>
      <c r="G503" s="4"/>
      <c r="H503" s="5"/>
      <c r="I503" s="4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19"/>
      <c r="D504" s="219"/>
      <c r="E504" s="2"/>
      <c r="F504" s="2"/>
      <c r="G504" s="4"/>
      <c r="H504" s="5"/>
      <c r="I504" s="4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19"/>
      <c r="D505" s="219"/>
      <c r="E505" s="2"/>
      <c r="F505" s="2"/>
      <c r="G505" s="4"/>
      <c r="H505" s="5"/>
      <c r="I505" s="4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19"/>
      <c r="D506" s="219"/>
      <c r="E506" s="2"/>
      <c r="F506" s="2"/>
      <c r="G506" s="4"/>
      <c r="H506" s="5"/>
      <c r="I506" s="4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19"/>
      <c r="D507" s="219"/>
      <c r="E507" s="2"/>
      <c r="F507" s="2"/>
      <c r="G507" s="4"/>
      <c r="H507" s="5"/>
      <c r="I507" s="4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19"/>
      <c r="D508" s="219"/>
      <c r="E508" s="2"/>
      <c r="F508" s="2"/>
      <c r="G508" s="4"/>
      <c r="H508" s="5"/>
      <c r="I508" s="4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19"/>
      <c r="D509" s="219"/>
      <c r="E509" s="2"/>
      <c r="F509" s="2"/>
      <c r="G509" s="4"/>
      <c r="H509" s="5"/>
      <c r="I509" s="4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19"/>
      <c r="D510" s="219"/>
      <c r="E510" s="2"/>
      <c r="F510" s="2"/>
      <c r="G510" s="4"/>
      <c r="H510" s="5"/>
      <c r="I510" s="4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19"/>
      <c r="D511" s="219"/>
      <c r="E511" s="2"/>
      <c r="F511" s="2"/>
      <c r="G511" s="4"/>
      <c r="H511" s="5"/>
      <c r="I511" s="4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19"/>
      <c r="D512" s="219"/>
      <c r="E512" s="2"/>
      <c r="F512" s="2"/>
      <c r="G512" s="4"/>
      <c r="H512" s="5"/>
      <c r="I512" s="4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19"/>
      <c r="D513" s="219"/>
      <c r="E513" s="2"/>
      <c r="F513" s="2"/>
      <c r="G513" s="4"/>
      <c r="H513" s="5"/>
      <c r="I513" s="4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19"/>
      <c r="D514" s="219"/>
      <c r="E514" s="2"/>
      <c r="F514" s="2"/>
      <c r="G514" s="4"/>
      <c r="H514" s="5"/>
      <c r="I514" s="4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19"/>
      <c r="D515" s="219"/>
      <c r="E515" s="2"/>
      <c r="F515" s="2"/>
      <c r="G515" s="4"/>
      <c r="H515" s="5"/>
      <c r="I515" s="4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19"/>
      <c r="D516" s="219"/>
      <c r="E516" s="2"/>
      <c r="F516" s="2"/>
      <c r="G516" s="4"/>
      <c r="H516" s="5"/>
      <c r="I516" s="4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19"/>
      <c r="D517" s="219"/>
      <c r="E517" s="2"/>
      <c r="F517" s="2"/>
      <c r="G517" s="4"/>
      <c r="H517" s="5"/>
      <c r="I517" s="4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19"/>
      <c r="D518" s="219"/>
      <c r="E518" s="2"/>
      <c r="F518" s="2"/>
      <c r="G518" s="4"/>
      <c r="H518" s="5"/>
      <c r="I518" s="4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19"/>
      <c r="D519" s="219"/>
      <c r="E519" s="2"/>
      <c r="F519" s="2"/>
      <c r="G519" s="4"/>
      <c r="H519" s="5"/>
      <c r="I519" s="4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19"/>
      <c r="D520" s="219"/>
      <c r="E520" s="2"/>
      <c r="F520" s="2"/>
      <c r="G520" s="4"/>
      <c r="H520" s="5"/>
      <c r="I520" s="4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19"/>
      <c r="D521" s="219"/>
      <c r="E521" s="2"/>
      <c r="F521" s="2"/>
      <c r="G521" s="4"/>
      <c r="H521" s="5"/>
      <c r="I521" s="4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19"/>
      <c r="D522" s="219"/>
      <c r="E522" s="2"/>
      <c r="F522" s="2"/>
      <c r="G522" s="4"/>
      <c r="H522" s="5"/>
      <c r="I522" s="4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19"/>
      <c r="D523" s="219"/>
      <c r="E523" s="2"/>
      <c r="F523" s="2"/>
      <c r="G523" s="4"/>
      <c r="H523" s="5"/>
      <c r="I523" s="4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19"/>
      <c r="D524" s="219"/>
      <c r="E524" s="2"/>
      <c r="F524" s="2"/>
      <c r="G524" s="4"/>
      <c r="H524" s="5"/>
      <c r="I524" s="4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19"/>
      <c r="D525" s="219"/>
      <c r="E525" s="2"/>
      <c r="F525" s="2"/>
      <c r="G525" s="4"/>
      <c r="H525" s="5"/>
      <c r="I525" s="4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19"/>
      <c r="D526" s="219"/>
      <c r="E526" s="2"/>
      <c r="F526" s="2"/>
      <c r="G526" s="4"/>
      <c r="H526" s="5"/>
      <c r="I526" s="4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19"/>
      <c r="D527" s="219"/>
      <c r="E527" s="2"/>
      <c r="F527" s="2"/>
      <c r="G527" s="4"/>
      <c r="H527" s="5"/>
      <c r="I527" s="4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19"/>
      <c r="D528" s="219"/>
      <c r="E528" s="2"/>
      <c r="F528" s="2"/>
      <c r="G528" s="4"/>
      <c r="H528" s="5"/>
      <c r="I528" s="4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19"/>
      <c r="D529" s="219"/>
      <c r="E529" s="2"/>
      <c r="F529" s="2"/>
      <c r="G529" s="4"/>
      <c r="H529" s="5"/>
      <c r="I529" s="4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19"/>
      <c r="D530" s="219"/>
      <c r="E530" s="2"/>
      <c r="F530" s="2"/>
      <c r="G530" s="4"/>
      <c r="H530" s="5"/>
      <c r="I530" s="4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19"/>
      <c r="D531" s="219"/>
      <c r="E531" s="2"/>
      <c r="F531" s="2"/>
      <c r="G531" s="4"/>
      <c r="H531" s="5"/>
      <c r="I531" s="4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19"/>
      <c r="D532" s="219"/>
      <c r="E532" s="2"/>
      <c r="F532" s="2"/>
      <c r="G532" s="4"/>
      <c r="H532" s="5"/>
      <c r="I532" s="4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19"/>
      <c r="D533" s="219"/>
      <c r="E533" s="2"/>
      <c r="F533" s="2"/>
      <c r="G533" s="4"/>
      <c r="H533" s="5"/>
      <c r="I533" s="4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19"/>
      <c r="D534" s="219"/>
      <c r="E534" s="2"/>
      <c r="F534" s="2"/>
      <c r="G534" s="4"/>
      <c r="H534" s="5"/>
      <c r="I534" s="4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19"/>
      <c r="D535" s="219"/>
      <c r="E535" s="2"/>
      <c r="F535" s="2"/>
      <c r="G535" s="4"/>
      <c r="H535" s="5"/>
      <c r="I535" s="4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19"/>
      <c r="D536" s="219"/>
      <c r="E536" s="2"/>
      <c r="F536" s="2"/>
      <c r="G536" s="4"/>
      <c r="H536" s="5"/>
      <c r="I536" s="4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19"/>
      <c r="D537" s="219"/>
      <c r="E537" s="2"/>
      <c r="F537" s="2"/>
      <c r="G537" s="4"/>
      <c r="H537" s="5"/>
      <c r="I537" s="4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19"/>
      <c r="D538" s="219"/>
      <c r="E538" s="2"/>
      <c r="F538" s="2"/>
      <c r="G538" s="4"/>
      <c r="H538" s="5"/>
      <c r="I538" s="4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19"/>
      <c r="D539" s="219"/>
      <c r="E539" s="2"/>
      <c r="F539" s="2"/>
      <c r="G539" s="4"/>
      <c r="H539" s="5"/>
      <c r="I539" s="4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19"/>
      <c r="D540" s="219"/>
      <c r="E540" s="2"/>
      <c r="F540" s="2"/>
      <c r="G540" s="4"/>
      <c r="H540" s="5"/>
      <c r="I540" s="4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19"/>
      <c r="D541" s="219"/>
      <c r="E541" s="2"/>
      <c r="F541" s="2"/>
      <c r="G541" s="4"/>
      <c r="H541" s="5"/>
      <c r="I541" s="4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19"/>
      <c r="D542" s="219"/>
      <c r="E542" s="2"/>
      <c r="F542" s="2"/>
      <c r="G542" s="4"/>
      <c r="H542" s="5"/>
      <c r="I542" s="4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19"/>
      <c r="D543" s="219"/>
      <c r="E543" s="2"/>
      <c r="F543" s="2"/>
      <c r="G543" s="4"/>
      <c r="H543" s="5"/>
      <c r="I543" s="4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19"/>
      <c r="D544" s="219"/>
      <c r="E544" s="2"/>
      <c r="F544" s="2"/>
      <c r="G544" s="4"/>
      <c r="H544" s="5"/>
      <c r="I544" s="4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19"/>
      <c r="D545" s="219"/>
      <c r="E545" s="2"/>
      <c r="F545" s="2"/>
      <c r="G545" s="4"/>
      <c r="H545" s="5"/>
      <c r="I545" s="4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19"/>
      <c r="D546" s="219"/>
      <c r="E546" s="2"/>
      <c r="F546" s="2"/>
      <c r="G546" s="4"/>
      <c r="H546" s="5"/>
      <c r="I546" s="4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19"/>
      <c r="D547" s="219"/>
      <c r="E547" s="2"/>
      <c r="F547" s="2"/>
      <c r="G547" s="4"/>
      <c r="H547" s="5"/>
      <c r="I547" s="4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19"/>
      <c r="D548" s="219"/>
      <c r="E548" s="2"/>
      <c r="F548" s="2"/>
      <c r="G548" s="4"/>
      <c r="H548" s="5"/>
      <c r="I548" s="4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19"/>
      <c r="D549" s="219"/>
      <c r="E549" s="2"/>
      <c r="F549" s="2"/>
      <c r="G549" s="4"/>
      <c r="H549" s="5"/>
      <c r="I549" s="4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19"/>
      <c r="D550" s="219"/>
      <c r="E550" s="2"/>
      <c r="F550" s="2"/>
      <c r="G550" s="4"/>
      <c r="H550" s="5"/>
      <c r="I550" s="4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19"/>
      <c r="D551" s="219"/>
      <c r="E551" s="2"/>
      <c r="F551" s="2"/>
      <c r="G551" s="4"/>
      <c r="H551" s="5"/>
      <c r="I551" s="4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19"/>
      <c r="D552" s="219"/>
      <c r="E552" s="2"/>
      <c r="F552" s="2"/>
      <c r="G552" s="4"/>
      <c r="H552" s="5"/>
      <c r="I552" s="4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19"/>
      <c r="D553" s="219"/>
      <c r="E553" s="2"/>
      <c r="F553" s="2"/>
      <c r="G553" s="4"/>
      <c r="H553" s="5"/>
      <c r="I553" s="4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19"/>
      <c r="D554" s="219"/>
      <c r="E554" s="2"/>
      <c r="F554" s="2"/>
      <c r="G554" s="4"/>
      <c r="H554" s="5"/>
      <c r="I554" s="4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19"/>
      <c r="D555" s="219"/>
      <c r="E555" s="2"/>
      <c r="F555" s="2"/>
      <c r="G555" s="4"/>
      <c r="H555" s="5"/>
      <c r="I555" s="4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19"/>
      <c r="D556" s="219"/>
      <c r="E556" s="2"/>
      <c r="F556" s="2"/>
      <c r="G556" s="4"/>
      <c r="H556" s="5"/>
      <c r="I556" s="4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19"/>
      <c r="D557" s="219"/>
      <c r="E557" s="2"/>
      <c r="F557" s="2"/>
      <c r="G557" s="4"/>
      <c r="H557" s="5"/>
      <c r="I557" s="4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19"/>
      <c r="D558" s="219"/>
      <c r="E558" s="2"/>
      <c r="F558" s="2"/>
      <c r="G558" s="4"/>
      <c r="H558" s="5"/>
      <c r="I558" s="4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19"/>
      <c r="D559" s="219"/>
      <c r="E559" s="2"/>
      <c r="F559" s="2"/>
      <c r="G559" s="4"/>
      <c r="H559" s="5"/>
      <c r="I559" s="4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19"/>
      <c r="D560" s="219"/>
      <c r="E560" s="2"/>
      <c r="F560" s="2"/>
      <c r="G560" s="4"/>
      <c r="H560" s="5"/>
      <c r="I560" s="4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19"/>
      <c r="D561" s="219"/>
      <c r="E561" s="2"/>
      <c r="F561" s="2"/>
      <c r="G561" s="4"/>
      <c r="H561" s="5"/>
      <c r="I561" s="4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19"/>
      <c r="D562" s="219"/>
      <c r="E562" s="2"/>
      <c r="F562" s="2"/>
      <c r="G562" s="4"/>
      <c r="H562" s="5"/>
      <c r="I562" s="4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19"/>
      <c r="D563" s="219"/>
      <c r="E563" s="2"/>
      <c r="F563" s="2"/>
      <c r="G563" s="4"/>
      <c r="H563" s="5"/>
      <c r="I563" s="4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19"/>
      <c r="D564" s="219"/>
      <c r="E564" s="2"/>
      <c r="F564" s="2"/>
      <c r="G564" s="4"/>
      <c r="H564" s="5"/>
      <c r="I564" s="4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19"/>
      <c r="D565" s="219"/>
      <c r="E565" s="2"/>
      <c r="F565" s="2"/>
      <c r="G565" s="4"/>
      <c r="H565" s="5"/>
      <c r="I565" s="4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19"/>
      <c r="D566" s="219"/>
      <c r="E566" s="2"/>
      <c r="F566" s="2"/>
      <c r="G566" s="4"/>
      <c r="H566" s="5"/>
      <c r="I566" s="4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19"/>
      <c r="D567" s="219"/>
      <c r="E567" s="2"/>
      <c r="F567" s="2"/>
      <c r="G567" s="4"/>
      <c r="H567" s="5"/>
      <c r="I567" s="4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19"/>
      <c r="D568" s="219"/>
      <c r="E568" s="2"/>
      <c r="F568" s="2"/>
      <c r="G568" s="4"/>
      <c r="H568" s="5"/>
      <c r="I568" s="4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19"/>
      <c r="D569" s="219"/>
      <c r="E569" s="2"/>
      <c r="F569" s="2"/>
      <c r="G569" s="4"/>
      <c r="H569" s="5"/>
      <c r="I569" s="4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19"/>
      <c r="D570" s="219"/>
      <c r="E570" s="2"/>
      <c r="F570" s="2"/>
      <c r="G570" s="4"/>
      <c r="H570" s="5"/>
      <c r="I570" s="4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19"/>
      <c r="D571" s="219"/>
      <c r="E571" s="2"/>
      <c r="F571" s="2"/>
      <c r="G571" s="4"/>
      <c r="H571" s="5"/>
      <c r="I571" s="4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19"/>
      <c r="D572" s="219"/>
      <c r="E572" s="2"/>
      <c r="F572" s="2"/>
      <c r="G572" s="4"/>
      <c r="H572" s="5"/>
      <c r="I572" s="4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19"/>
      <c r="D573" s="219"/>
      <c r="E573" s="2"/>
      <c r="F573" s="2"/>
      <c r="G573" s="4"/>
      <c r="H573" s="5"/>
      <c r="I573" s="4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19"/>
      <c r="D574" s="219"/>
      <c r="E574" s="2"/>
      <c r="F574" s="2"/>
      <c r="G574" s="4"/>
      <c r="H574" s="5"/>
      <c r="I574" s="4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19"/>
      <c r="D575" s="219"/>
      <c r="E575" s="2"/>
      <c r="F575" s="2"/>
      <c r="G575" s="4"/>
      <c r="H575" s="5"/>
      <c r="I575" s="4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19"/>
      <c r="D576" s="219"/>
      <c r="E576" s="2"/>
      <c r="F576" s="2"/>
      <c r="G576" s="4"/>
      <c r="H576" s="5"/>
      <c r="I576" s="4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19"/>
      <c r="D577" s="219"/>
      <c r="E577" s="2"/>
      <c r="F577" s="2"/>
      <c r="G577" s="4"/>
      <c r="H577" s="5"/>
      <c r="I577" s="4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19"/>
      <c r="D578" s="219"/>
      <c r="E578" s="2"/>
      <c r="F578" s="2"/>
      <c r="G578" s="4"/>
      <c r="H578" s="5"/>
      <c r="I578" s="4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19"/>
      <c r="D579" s="219"/>
      <c r="E579" s="2"/>
      <c r="F579" s="2"/>
      <c r="G579" s="4"/>
      <c r="H579" s="5"/>
      <c r="I579" s="4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19"/>
      <c r="D580" s="219"/>
      <c r="E580" s="2"/>
      <c r="F580" s="2"/>
      <c r="G580" s="4"/>
      <c r="H580" s="5"/>
      <c r="I580" s="4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19"/>
      <c r="D581" s="219"/>
      <c r="E581" s="2"/>
      <c r="F581" s="2"/>
      <c r="G581" s="4"/>
      <c r="H581" s="5"/>
      <c r="I581" s="4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19"/>
      <c r="D582" s="219"/>
      <c r="E582" s="2"/>
      <c r="F582" s="2"/>
      <c r="G582" s="4"/>
      <c r="H582" s="5"/>
      <c r="I582" s="4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19"/>
      <c r="D583" s="219"/>
      <c r="E583" s="2"/>
      <c r="F583" s="2"/>
      <c r="G583" s="4"/>
      <c r="H583" s="5"/>
      <c r="I583" s="4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19"/>
      <c r="D584" s="219"/>
      <c r="E584" s="2"/>
      <c r="F584" s="2"/>
      <c r="G584" s="4"/>
      <c r="H584" s="5"/>
      <c r="I584" s="4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19"/>
      <c r="D585" s="219"/>
      <c r="E585" s="2"/>
      <c r="F585" s="2"/>
      <c r="G585" s="4"/>
      <c r="H585" s="5"/>
      <c r="I585" s="4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19"/>
      <c r="D586" s="219"/>
      <c r="E586" s="2"/>
      <c r="F586" s="2"/>
      <c r="G586" s="4"/>
      <c r="H586" s="5"/>
      <c r="I586" s="4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19"/>
      <c r="D587" s="219"/>
      <c r="E587" s="2"/>
      <c r="F587" s="2"/>
      <c r="G587" s="4"/>
      <c r="H587" s="5"/>
      <c r="I587" s="4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19"/>
      <c r="D588" s="219"/>
      <c r="E588" s="2"/>
      <c r="F588" s="2"/>
      <c r="G588" s="4"/>
      <c r="H588" s="5"/>
      <c r="I588" s="4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19"/>
      <c r="D589" s="219"/>
      <c r="E589" s="2"/>
      <c r="F589" s="2"/>
      <c r="G589" s="4"/>
      <c r="H589" s="5"/>
      <c r="I589" s="4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19"/>
      <c r="D590" s="219"/>
      <c r="E590" s="2"/>
      <c r="F590" s="2"/>
      <c r="G590" s="4"/>
      <c r="H590" s="5"/>
      <c r="I590" s="4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19"/>
      <c r="D591" s="219"/>
      <c r="E591" s="2"/>
      <c r="F591" s="2"/>
      <c r="G591" s="4"/>
      <c r="H591" s="5"/>
      <c r="I591" s="4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19"/>
      <c r="D592" s="219"/>
      <c r="E592" s="2"/>
      <c r="F592" s="2"/>
      <c r="G592" s="4"/>
      <c r="H592" s="5"/>
      <c r="I592" s="4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19"/>
      <c r="D593" s="219"/>
      <c r="E593" s="2"/>
      <c r="F593" s="2"/>
      <c r="G593" s="4"/>
      <c r="H593" s="5"/>
      <c r="I593" s="4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19"/>
      <c r="D594" s="219"/>
      <c r="E594" s="2"/>
      <c r="F594" s="2"/>
      <c r="G594" s="4"/>
      <c r="H594" s="5"/>
      <c r="I594" s="4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19"/>
      <c r="D595" s="219"/>
      <c r="E595" s="2"/>
      <c r="F595" s="2"/>
      <c r="G595" s="4"/>
      <c r="H595" s="5"/>
      <c r="I595" s="4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19"/>
      <c r="D596" s="219"/>
      <c r="E596" s="2"/>
      <c r="F596" s="2"/>
      <c r="G596" s="4"/>
      <c r="H596" s="5"/>
      <c r="I596" s="4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19"/>
      <c r="D597" s="219"/>
      <c r="E597" s="2"/>
      <c r="F597" s="2"/>
      <c r="G597" s="4"/>
      <c r="H597" s="5"/>
      <c r="I597" s="4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19"/>
      <c r="D598" s="219"/>
      <c r="E598" s="2"/>
      <c r="F598" s="2"/>
      <c r="G598" s="4"/>
      <c r="H598" s="5"/>
      <c r="I598" s="4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19"/>
      <c r="D599" s="219"/>
      <c r="E599" s="2"/>
      <c r="F599" s="2"/>
      <c r="G599" s="4"/>
      <c r="H599" s="5"/>
      <c r="I599" s="4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19"/>
      <c r="D600" s="219"/>
      <c r="E600" s="2"/>
      <c r="F600" s="2"/>
      <c r="G600" s="4"/>
      <c r="H600" s="5"/>
      <c r="I600" s="4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19"/>
      <c r="D601" s="219"/>
      <c r="E601" s="2"/>
      <c r="F601" s="2"/>
      <c r="G601" s="4"/>
      <c r="H601" s="5"/>
      <c r="I601" s="4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19"/>
      <c r="D602" s="219"/>
      <c r="E602" s="2"/>
      <c r="F602" s="2"/>
      <c r="G602" s="4"/>
      <c r="H602" s="5"/>
      <c r="I602" s="4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19"/>
      <c r="D603" s="219"/>
      <c r="E603" s="2"/>
      <c r="F603" s="2"/>
      <c r="G603" s="4"/>
      <c r="H603" s="5"/>
      <c r="I603" s="4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19"/>
      <c r="D604" s="219"/>
      <c r="E604" s="2"/>
      <c r="F604" s="2"/>
      <c r="G604" s="4"/>
      <c r="H604" s="5"/>
      <c r="I604" s="4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19"/>
      <c r="D605" s="219"/>
      <c r="E605" s="2"/>
      <c r="F605" s="2"/>
      <c r="G605" s="4"/>
      <c r="H605" s="5"/>
      <c r="I605" s="4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19"/>
      <c r="D606" s="219"/>
      <c r="E606" s="2"/>
      <c r="F606" s="2"/>
      <c r="G606" s="4"/>
      <c r="H606" s="5"/>
      <c r="I606" s="4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19"/>
      <c r="D607" s="219"/>
      <c r="E607" s="2"/>
      <c r="F607" s="2"/>
      <c r="G607" s="4"/>
      <c r="H607" s="5"/>
      <c r="I607" s="4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19"/>
      <c r="D608" s="219"/>
      <c r="E608" s="2"/>
      <c r="F608" s="2"/>
      <c r="G608" s="4"/>
      <c r="H608" s="5"/>
      <c r="I608" s="4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19"/>
      <c r="D609" s="219"/>
      <c r="E609" s="2"/>
      <c r="F609" s="2"/>
      <c r="G609" s="4"/>
      <c r="H609" s="5"/>
      <c r="I609" s="4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19"/>
      <c r="D610" s="219"/>
      <c r="E610" s="2"/>
      <c r="F610" s="2"/>
      <c r="G610" s="4"/>
      <c r="H610" s="5"/>
      <c r="I610" s="4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19"/>
      <c r="D611" s="219"/>
      <c r="E611" s="2"/>
      <c r="F611" s="2"/>
      <c r="G611" s="4"/>
      <c r="H611" s="5"/>
      <c r="I611" s="4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19"/>
      <c r="D612" s="219"/>
      <c r="E612" s="2"/>
      <c r="F612" s="2"/>
      <c r="G612" s="4"/>
      <c r="H612" s="5"/>
      <c r="I612" s="4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19"/>
      <c r="D613" s="219"/>
      <c r="E613" s="2"/>
      <c r="F613" s="2"/>
      <c r="G613" s="4"/>
      <c r="H613" s="5"/>
      <c r="I613" s="4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19"/>
      <c r="D614" s="219"/>
      <c r="E614" s="2"/>
      <c r="F614" s="2"/>
      <c r="G614" s="4"/>
      <c r="H614" s="5"/>
      <c r="I614" s="4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19"/>
      <c r="D615" s="219"/>
      <c r="E615" s="2"/>
      <c r="F615" s="2"/>
      <c r="G615" s="4"/>
      <c r="H615" s="5"/>
      <c r="I615" s="4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19"/>
      <c r="D616" s="219"/>
      <c r="E616" s="2"/>
      <c r="F616" s="2"/>
      <c r="G616" s="4"/>
      <c r="H616" s="5"/>
      <c r="I616" s="4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19"/>
      <c r="D617" s="219"/>
      <c r="E617" s="2"/>
      <c r="F617" s="2"/>
      <c r="G617" s="4"/>
      <c r="H617" s="5"/>
      <c r="I617" s="4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19"/>
      <c r="D618" s="219"/>
      <c r="E618" s="2"/>
      <c r="F618" s="2"/>
      <c r="G618" s="4"/>
      <c r="H618" s="5"/>
      <c r="I618" s="4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19"/>
      <c r="D619" s="219"/>
      <c r="E619" s="2"/>
      <c r="F619" s="2"/>
      <c r="G619" s="4"/>
      <c r="H619" s="5"/>
      <c r="I619" s="4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19"/>
      <c r="D620" s="219"/>
      <c r="E620" s="2"/>
      <c r="F620" s="2"/>
      <c r="G620" s="4"/>
      <c r="H620" s="5"/>
      <c r="I620" s="4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19"/>
      <c r="D621" s="219"/>
      <c r="E621" s="2"/>
      <c r="F621" s="2"/>
      <c r="G621" s="4"/>
      <c r="H621" s="5"/>
      <c r="I621" s="4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19"/>
      <c r="D622" s="219"/>
      <c r="E622" s="2"/>
      <c r="F622" s="2"/>
      <c r="G622" s="4"/>
      <c r="H622" s="5"/>
      <c r="I622" s="4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19"/>
      <c r="D623" s="219"/>
      <c r="E623" s="2"/>
      <c r="F623" s="2"/>
      <c r="G623" s="4"/>
      <c r="H623" s="5"/>
      <c r="I623" s="4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19"/>
      <c r="D624" s="219"/>
      <c r="E624" s="2"/>
      <c r="F624" s="2"/>
      <c r="G624" s="4"/>
      <c r="H624" s="5"/>
      <c r="I624" s="4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19"/>
      <c r="D625" s="219"/>
      <c r="E625" s="2"/>
      <c r="F625" s="2"/>
      <c r="G625" s="4"/>
      <c r="H625" s="5"/>
      <c r="I625" s="4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19"/>
      <c r="D626" s="219"/>
      <c r="E626" s="2"/>
      <c r="F626" s="2"/>
      <c r="G626" s="4"/>
      <c r="H626" s="5"/>
      <c r="I626" s="4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19"/>
      <c r="D627" s="219"/>
      <c r="E627" s="2"/>
      <c r="F627" s="2"/>
      <c r="G627" s="4"/>
      <c r="H627" s="5"/>
      <c r="I627" s="4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19"/>
      <c r="D628" s="219"/>
      <c r="E628" s="2"/>
      <c r="F628" s="2"/>
      <c r="G628" s="4"/>
      <c r="H628" s="5"/>
      <c r="I628" s="4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19"/>
      <c r="D629" s="219"/>
      <c r="E629" s="2"/>
      <c r="F629" s="2"/>
      <c r="G629" s="4"/>
      <c r="H629" s="5"/>
      <c r="I629" s="4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19"/>
      <c r="D630" s="219"/>
      <c r="E630" s="2"/>
      <c r="F630" s="2"/>
      <c r="G630" s="4"/>
      <c r="H630" s="5"/>
      <c r="I630" s="4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19"/>
      <c r="D631" s="219"/>
      <c r="E631" s="2"/>
      <c r="F631" s="2"/>
      <c r="G631" s="4"/>
      <c r="H631" s="5"/>
      <c r="I631" s="4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19"/>
      <c r="D632" s="219"/>
      <c r="E632" s="2"/>
      <c r="F632" s="2"/>
      <c r="G632" s="4"/>
      <c r="H632" s="5"/>
      <c r="I632" s="4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19"/>
      <c r="D633" s="219"/>
      <c r="E633" s="2"/>
      <c r="F633" s="2"/>
      <c r="G633" s="4"/>
      <c r="H633" s="5"/>
      <c r="I633" s="4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19"/>
      <c r="D634" s="219"/>
      <c r="E634" s="2"/>
      <c r="F634" s="2"/>
      <c r="G634" s="4"/>
      <c r="H634" s="5"/>
      <c r="I634" s="4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19"/>
      <c r="D635" s="219"/>
      <c r="E635" s="2"/>
      <c r="F635" s="2"/>
      <c r="G635" s="4"/>
      <c r="H635" s="5"/>
      <c r="I635" s="4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19"/>
      <c r="D636" s="219"/>
      <c r="E636" s="2"/>
      <c r="F636" s="2"/>
      <c r="G636" s="4"/>
      <c r="H636" s="5"/>
      <c r="I636" s="4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19"/>
      <c r="D637" s="219"/>
      <c r="E637" s="2"/>
      <c r="F637" s="2"/>
      <c r="G637" s="4"/>
      <c r="H637" s="5"/>
      <c r="I637" s="4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19"/>
      <c r="D638" s="219"/>
      <c r="E638" s="2"/>
      <c r="F638" s="2"/>
      <c r="G638" s="4"/>
      <c r="H638" s="5"/>
      <c r="I638" s="4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19"/>
      <c r="D639" s="219"/>
      <c r="E639" s="2"/>
      <c r="F639" s="2"/>
      <c r="G639" s="4"/>
      <c r="H639" s="5"/>
      <c r="I639" s="4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19"/>
      <c r="D640" s="219"/>
      <c r="E640" s="2"/>
      <c r="F640" s="2"/>
      <c r="G640" s="4"/>
      <c r="H640" s="5"/>
      <c r="I640" s="4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19"/>
      <c r="D641" s="219"/>
      <c r="E641" s="2"/>
      <c r="F641" s="2"/>
      <c r="G641" s="4"/>
      <c r="H641" s="5"/>
      <c r="I641" s="4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19"/>
      <c r="D642" s="219"/>
      <c r="E642" s="2"/>
      <c r="F642" s="2"/>
      <c r="G642" s="4"/>
      <c r="H642" s="5"/>
      <c r="I642" s="4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19"/>
      <c r="D643" s="219"/>
      <c r="E643" s="2"/>
      <c r="F643" s="2"/>
      <c r="G643" s="4"/>
      <c r="H643" s="5"/>
      <c r="I643" s="4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19"/>
      <c r="D644" s="219"/>
      <c r="E644" s="2"/>
      <c r="F644" s="2"/>
      <c r="G644" s="4"/>
      <c r="H644" s="5"/>
      <c r="I644" s="4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19"/>
      <c r="D645" s="219"/>
      <c r="E645" s="2"/>
      <c r="F645" s="2"/>
      <c r="G645" s="4"/>
      <c r="H645" s="5"/>
      <c r="I645" s="4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19"/>
      <c r="D646" s="219"/>
      <c r="E646" s="2"/>
      <c r="F646" s="2"/>
      <c r="G646" s="4"/>
      <c r="H646" s="5"/>
      <c r="I646" s="4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19"/>
      <c r="D647" s="219"/>
      <c r="E647" s="2"/>
      <c r="F647" s="2"/>
      <c r="G647" s="4"/>
      <c r="H647" s="5"/>
      <c r="I647" s="4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19"/>
      <c r="D648" s="219"/>
      <c r="E648" s="2"/>
      <c r="F648" s="2"/>
      <c r="G648" s="4"/>
      <c r="H648" s="5"/>
      <c r="I648" s="4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19"/>
      <c r="D649" s="219"/>
      <c r="E649" s="2"/>
      <c r="F649" s="2"/>
      <c r="G649" s="4"/>
      <c r="H649" s="5"/>
      <c r="I649" s="4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19"/>
      <c r="D650" s="219"/>
      <c r="E650" s="2"/>
      <c r="F650" s="2"/>
      <c r="G650" s="4"/>
      <c r="H650" s="5"/>
      <c r="I650" s="4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19"/>
      <c r="D651" s="219"/>
      <c r="E651" s="2"/>
      <c r="F651" s="2"/>
      <c r="G651" s="4"/>
      <c r="H651" s="5"/>
      <c r="I651" s="4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19"/>
      <c r="D652" s="219"/>
      <c r="E652" s="2"/>
      <c r="F652" s="2"/>
      <c r="G652" s="4"/>
      <c r="H652" s="5"/>
      <c r="I652" s="4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19"/>
      <c r="D653" s="219"/>
      <c r="E653" s="2"/>
      <c r="F653" s="2"/>
      <c r="G653" s="4"/>
      <c r="H653" s="5"/>
      <c r="I653" s="4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19"/>
      <c r="D654" s="219"/>
      <c r="E654" s="2"/>
      <c r="F654" s="2"/>
      <c r="G654" s="4"/>
      <c r="H654" s="5"/>
      <c r="I654" s="4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19"/>
      <c r="D655" s="219"/>
      <c r="E655" s="2"/>
      <c r="F655" s="2"/>
      <c r="G655" s="4"/>
      <c r="H655" s="5"/>
      <c r="I655" s="4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19"/>
      <c r="D656" s="219"/>
      <c r="E656" s="2"/>
      <c r="F656" s="2"/>
      <c r="G656" s="4"/>
      <c r="H656" s="5"/>
      <c r="I656" s="4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19"/>
      <c r="D657" s="219"/>
      <c r="E657" s="2"/>
      <c r="F657" s="2"/>
      <c r="G657" s="4"/>
      <c r="H657" s="5"/>
      <c r="I657" s="4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19"/>
      <c r="D658" s="219"/>
      <c r="E658" s="2"/>
      <c r="F658" s="2"/>
      <c r="G658" s="4"/>
      <c r="H658" s="5"/>
      <c r="I658" s="4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19"/>
      <c r="D659" s="219"/>
      <c r="E659" s="2"/>
      <c r="F659" s="2"/>
      <c r="G659" s="4"/>
      <c r="H659" s="5"/>
      <c r="I659" s="4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19"/>
      <c r="D660" s="219"/>
      <c r="E660" s="2"/>
      <c r="F660" s="2"/>
      <c r="G660" s="4"/>
      <c r="H660" s="5"/>
      <c r="I660" s="4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19"/>
      <c r="D661" s="219"/>
      <c r="E661" s="2"/>
      <c r="F661" s="2"/>
      <c r="G661" s="4"/>
      <c r="H661" s="5"/>
      <c r="I661" s="4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19"/>
      <c r="D662" s="219"/>
      <c r="E662" s="2"/>
      <c r="F662" s="2"/>
      <c r="G662" s="4"/>
      <c r="H662" s="5"/>
      <c r="I662" s="4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19"/>
      <c r="D663" s="219"/>
      <c r="E663" s="2"/>
      <c r="F663" s="2"/>
      <c r="G663" s="4"/>
      <c r="H663" s="5"/>
      <c r="I663" s="4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19"/>
      <c r="D664" s="219"/>
      <c r="E664" s="2"/>
      <c r="F664" s="2"/>
      <c r="G664" s="4"/>
      <c r="H664" s="5"/>
      <c r="I664" s="4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19"/>
      <c r="D665" s="219"/>
      <c r="E665" s="2"/>
      <c r="F665" s="2"/>
      <c r="G665" s="4"/>
      <c r="H665" s="5"/>
      <c r="I665" s="4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19"/>
      <c r="D666" s="219"/>
      <c r="E666" s="2"/>
      <c r="F666" s="2"/>
      <c r="G666" s="4"/>
      <c r="H666" s="5"/>
      <c r="I666" s="4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19"/>
      <c r="D667" s="219"/>
      <c r="E667" s="2"/>
      <c r="F667" s="2"/>
      <c r="G667" s="4"/>
      <c r="H667" s="5"/>
      <c r="I667" s="4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19"/>
      <c r="D668" s="219"/>
      <c r="E668" s="2"/>
      <c r="F668" s="2"/>
      <c r="G668" s="4"/>
      <c r="H668" s="5"/>
      <c r="I668" s="4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19"/>
      <c r="D669" s="219"/>
      <c r="E669" s="2"/>
      <c r="F669" s="2"/>
      <c r="G669" s="4"/>
      <c r="H669" s="5"/>
      <c r="I669" s="4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19"/>
      <c r="D670" s="219"/>
      <c r="E670" s="2"/>
      <c r="F670" s="2"/>
      <c r="G670" s="4"/>
      <c r="H670" s="5"/>
      <c r="I670" s="4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19"/>
      <c r="D671" s="219"/>
      <c r="E671" s="2"/>
      <c r="F671" s="2"/>
      <c r="G671" s="4"/>
      <c r="H671" s="5"/>
      <c r="I671" s="4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19"/>
      <c r="D672" s="219"/>
      <c r="E672" s="2"/>
      <c r="F672" s="2"/>
      <c r="G672" s="4"/>
      <c r="H672" s="5"/>
      <c r="I672" s="4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19"/>
      <c r="D673" s="219"/>
      <c r="E673" s="2"/>
      <c r="F673" s="2"/>
      <c r="G673" s="4"/>
      <c r="H673" s="5"/>
      <c r="I673" s="4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19"/>
      <c r="D674" s="219"/>
      <c r="E674" s="2"/>
      <c r="F674" s="2"/>
      <c r="G674" s="4"/>
      <c r="H674" s="5"/>
      <c r="I674" s="4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19"/>
      <c r="D675" s="219"/>
      <c r="E675" s="2"/>
      <c r="F675" s="2"/>
      <c r="G675" s="4"/>
      <c r="H675" s="5"/>
      <c r="I675" s="4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19"/>
      <c r="D676" s="219"/>
      <c r="E676" s="2"/>
      <c r="F676" s="2"/>
      <c r="G676" s="4"/>
      <c r="H676" s="5"/>
      <c r="I676" s="4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19"/>
      <c r="D677" s="219"/>
      <c r="E677" s="2"/>
      <c r="F677" s="2"/>
      <c r="G677" s="4"/>
      <c r="H677" s="5"/>
      <c r="I677" s="4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19"/>
      <c r="D678" s="219"/>
      <c r="E678" s="2"/>
      <c r="F678" s="2"/>
      <c r="G678" s="4"/>
      <c r="H678" s="5"/>
      <c r="I678" s="4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19"/>
      <c r="D679" s="219"/>
      <c r="E679" s="2"/>
      <c r="F679" s="2"/>
      <c r="G679" s="4"/>
      <c r="H679" s="5"/>
      <c r="I679" s="4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19"/>
      <c r="D680" s="219"/>
      <c r="E680" s="2"/>
      <c r="F680" s="2"/>
      <c r="G680" s="4"/>
      <c r="H680" s="5"/>
      <c r="I680" s="4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19"/>
      <c r="D681" s="219"/>
      <c r="E681" s="2"/>
      <c r="F681" s="2"/>
      <c r="G681" s="4"/>
      <c r="H681" s="5"/>
      <c r="I681" s="4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19"/>
      <c r="D682" s="219"/>
      <c r="E682" s="2"/>
      <c r="F682" s="2"/>
      <c r="G682" s="4"/>
      <c r="H682" s="5"/>
      <c r="I682" s="4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19"/>
      <c r="D683" s="219"/>
      <c r="E683" s="2"/>
      <c r="F683" s="2"/>
      <c r="G683" s="4"/>
      <c r="H683" s="5"/>
      <c r="I683" s="4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19"/>
      <c r="D684" s="219"/>
      <c r="E684" s="2"/>
      <c r="F684" s="2"/>
      <c r="G684" s="4"/>
      <c r="H684" s="5"/>
      <c r="I684" s="4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19"/>
      <c r="D685" s="219"/>
      <c r="E685" s="2"/>
      <c r="F685" s="2"/>
      <c r="G685" s="4"/>
      <c r="H685" s="5"/>
      <c r="I685" s="4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19"/>
      <c r="D686" s="219"/>
      <c r="E686" s="2"/>
      <c r="F686" s="2"/>
      <c r="G686" s="4"/>
      <c r="H686" s="5"/>
      <c r="I686" s="4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19"/>
      <c r="D687" s="219"/>
      <c r="E687" s="2"/>
      <c r="F687" s="2"/>
      <c r="G687" s="4"/>
      <c r="H687" s="5"/>
      <c r="I687" s="4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19"/>
      <c r="D688" s="219"/>
      <c r="E688" s="2"/>
      <c r="F688" s="2"/>
      <c r="G688" s="4"/>
      <c r="H688" s="5"/>
      <c r="I688" s="4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19"/>
      <c r="D689" s="219"/>
      <c r="E689" s="2"/>
      <c r="F689" s="2"/>
      <c r="G689" s="4"/>
      <c r="H689" s="5"/>
      <c r="I689" s="4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19"/>
      <c r="D690" s="219"/>
      <c r="E690" s="2"/>
      <c r="F690" s="2"/>
      <c r="G690" s="4"/>
      <c r="H690" s="5"/>
      <c r="I690" s="4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19"/>
      <c r="D691" s="219"/>
      <c r="E691" s="2"/>
      <c r="F691" s="2"/>
      <c r="G691" s="4"/>
      <c r="H691" s="5"/>
      <c r="I691" s="4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19"/>
      <c r="D692" s="219"/>
      <c r="E692" s="2"/>
      <c r="F692" s="2"/>
      <c r="G692" s="4"/>
      <c r="H692" s="5"/>
      <c r="I692" s="4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19"/>
      <c r="D693" s="219"/>
      <c r="E693" s="2"/>
      <c r="F693" s="2"/>
      <c r="G693" s="4"/>
      <c r="H693" s="5"/>
      <c r="I693" s="4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19"/>
      <c r="D694" s="219"/>
      <c r="E694" s="2"/>
      <c r="F694" s="2"/>
      <c r="G694" s="4"/>
      <c r="H694" s="5"/>
      <c r="I694" s="4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19"/>
      <c r="D695" s="219"/>
      <c r="E695" s="2"/>
      <c r="F695" s="2"/>
      <c r="G695" s="4"/>
      <c r="H695" s="5"/>
      <c r="I695" s="4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19"/>
      <c r="D696" s="219"/>
      <c r="E696" s="2"/>
      <c r="F696" s="2"/>
      <c r="G696" s="4"/>
      <c r="H696" s="5"/>
      <c r="I696" s="4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19"/>
      <c r="D697" s="219"/>
      <c r="E697" s="2"/>
      <c r="F697" s="2"/>
      <c r="G697" s="4"/>
      <c r="H697" s="5"/>
      <c r="I697" s="4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19"/>
      <c r="D698" s="219"/>
      <c r="E698" s="2"/>
      <c r="F698" s="2"/>
      <c r="G698" s="4"/>
      <c r="H698" s="5"/>
      <c r="I698" s="4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19"/>
      <c r="D699" s="219"/>
      <c r="E699" s="2"/>
      <c r="F699" s="2"/>
      <c r="G699" s="4"/>
      <c r="H699" s="5"/>
      <c r="I699" s="4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19"/>
      <c r="D700" s="219"/>
      <c r="E700" s="2"/>
      <c r="F700" s="2"/>
      <c r="G700" s="4"/>
      <c r="H700" s="5"/>
      <c r="I700" s="4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19"/>
      <c r="D701" s="219"/>
      <c r="E701" s="2"/>
      <c r="F701" s="2"/>
      <c r="G701" s="4"/>
      <c r="H701" s="5"/>
      <c r="I701" s="4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19"/>
      <c r="D702" s="219"/>
      <c r="E702" s="2"/>
      <c r="F702" s="2"/>
      <c r="G702" s="4"/>
      <c r="H702" s="5"/>
      <c r="I702" s="4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19"/>
      <c r="D703" s="219"/>
      <c r="E703" s="2"/>
      <c r="F703" s="2"/>
      <c r="G703" s="4"/>
      <c r="H703" s="5"/>
      <c r="I703" s="4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19"/>
      <c r="D704" s="219"/>
      <c r="E704" s="2"/>
      <c r="F704" s="2"/>
      <c r="G704" s="4"/>
      <c r="H704" s="5"/>
      <c r="I704" s="4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19"/>
      <c r="D705" s="219"/>
      <c r="E705" s="2"/>
      <c r="F705" s="2"/>
      <c r="G705" s="4"/>
      <c r="H705" s="5"/>
      <c r="I705" s="4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19"/>
      <c r="D706" s="219"/>
      <c r="E706" s="2"/>
      <c r="F706" s="2"/>
      <c r="G706" s="4"/>
      <c r="H706" s="5"/>
      <c r="I706" s="4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19"/>
      <c r="D707" s="219"/>
      <c r="E707" s="2"/>
      <c r="F707" s="2"/>
      <c r="G707" s="4"/>
      <c r="H707" s="5"/>
      <c r="I707" s="4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19"/>
      <c r="D708" s="219"/>
      <c r="E708" s="2"/>
      <c r="F708" s="2"/>
      <c r="G708" s="4"/>
      <c r="H708" s="5"/>
      <c r="I708" s="4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19"/>
      <c r="D709" s="219"/>
      <c r="E709" s="2"/>
      <c r="F709" s="2"/>
      <c r="G709" s="4"/>
      <c r="H709" s="5"/>
      <c r="I709" s="4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19"/>
      <c r="D710" s="219"/>
      <c r="E710" s="2"/>
      <c r="F710" s="2"/>
      <c r="G710" s="4"/>
      <c r="H710" s="5"/>
      <c r="I710" s="4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19"/>
      <c r="D711" s="219"/>
      <c r="E711" s="2"/>
      <c r="F711" s="2"/>
      <c r="G711" s="4"/>
      <c r="H711" s="5"/>
      <c r="I711" s="4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19"/>
      <c r="D712" s="219"/>
      <c r="E712" s="2"/>
      <c r="F712" s="2"/>
      <c r="G712" s="4"/>
      <c r="H712" s="5"/>
      <c r="I712" s="4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19"/>
      <c r="D713" s="219"/>
      <c r="E713" s="2"/>
      <c r="F713" s="2"/>
      <c r="G713" s="4"/>
      <c r="H713" s="5"/>
      <c r="I713" s="4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19"/>
      <c r="D714" s="219"/>
      <c r="E714" s="2"/>
      <c r="F714" s="2"/>
      <c r="G714" s="4"/>
      <c r="H714" s="5"/>
      <c r="I714" s="4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19"/>
      <c r="D715" s="219"/>
      <c r="E715" s="2"/>
      <c r="F715" s="2"/>
      <c r="G715" s="4"/>
      <c r="H715" s="5"/>
      <c r="I715" s="4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19"/>
      <c r="D716" s="219"/>
      <c r="E716" s="2"/>
      <c r="F716" s="2"/>
      <c r="G716" s="4"/>
      <c r="H716" s="5"/>
      <c r="I716" s="4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19"/>
      <c r="D717" s="219"/>
      <c r="E717" s="2"/>
      <c r="F717" s="2"/>
      <c r="G717" s="4"/>
      <c r="H717" s="5"/>
      <c r="I717" s="4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19"/>
      <c r="D718" s="219"/>
      <c r="E718" s="2"/>
      <c r="F718" s="2"/>
      <c r="G718" s="4"/>
      <c r="H718" s="5"/>
      <c r="I718" s="4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19"/>
      <c r="D719" s="219"/>
      <c r="E719" s="2"/>
      <c r="F719" s="2"/>
      <c r="G719" s="4"/>
      <c r="H719" s="5"/>
      <c r="I719" s="4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19"/>
      <c r="D720" s="219"/>
      <c r="E720" s="2"/>
      <c r="F720" s="2"/>
      <c r="G720" s="4"/>
      <c r="H720" s="5"/>
      <c r="I720" s="4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19"/>
      <c r="D721" s="219"/>
      <c r="E721" s="2"/>
      <c r="F721" s="2"/>
      <c r="G721" s="4"/>
      <c r="H721" s="5"/>
      <c r="I721" s="4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19"/>
      <c r="D722" s="219"/>
      <c r="E722" s="2"/>
      <c r="F722" s="2"/>
      <c r="G722" s="4"/>
      <c r="H722" s="5"/>
      <c r="I722" s="4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19"/>
      <c r="D723" s="219"/>
      <c r="E723" s="2"/>
      <c r="F723" s="2"/>
      <c r="G723" s="4"/>
      <c r="H723" s="5"/>
      <c r="I723" s="4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19"/>
      <c r="D724" s="219"/>
      <c r="E724" s="2"/>
      <c r="F724" s="2"/>
      <c r="G724" s="4"/>
      <c r="H724" s="5"/>
      <c r="I724" s="4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19"/>
      <c r="D725" s="219"/>
      <c r="E725" s="2"/>
      <c r="F725" s="2"/>
      <c r="G725" s="4"/>
      <c r="H725" s="5"/>
      <c r="I725" s="4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19"/>
      <c r="D726" s="219"/>
      <c r="E726" s="2"/>
      <c r="F726" s="2"/>
      <c r="G726" s="4"/>
      <c r="H726" s="5"/>
      <c r="I726" s="4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19"/>
      <c r="D727" s="219"/>
      <c r="E727" s="2"/>
      <c r="F727" s="2"/>
      <c r="G727" s="4"/>
      <c r="H727" s="5"/>
      <c r="I727" s="4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19"/>
      <c r="D728" s="219"/>
      <c r="E728" s="2"/>
      <c r="F728" s="2"/>
      <c r="G728" s="4"/>
      <c r="H728" s="5"/>
      <c r="I728" s="4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19"/>
      <c r="D729" s="219"/>
      <c r="E729" s="2"/>
      <c r="F729" s="2"/>
      <c r="G729" s="4"/>
      <c r="H729" s="5"/>
      <c r="I729" s="4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19"/>
      <c r="D730" s="219"/>
      <c r="E730" s="2"/>
      <c r="F730" s="2"/>
      <c r="G730" s="4"/>
      <c r="H730" s="5"/>
      <c r="I730" s="4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19"/>
      <c r="D731" s="219"/>
      <c r="E731" s="2"/>
      <c r="F731" s="2"/>
      <c r="G731" s="4"/>
      <c r="H731" s="5"/>
      <c r="I731" s="4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19"/>
      <c r="D732" s="219"/>
      <c r="E732" s="2"/>
      <c r="F732" s="2"/>
      <c r="G732" s="4"/>
      <c r="H732" s="5"/>
      <c r="I732" s="4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19"/>
      <c r="D733" s="219"/>
      <c r="E733" s="2"/>
      <c r="F733" s="2"/>
      <c r="G733" s="4"/>
      <c r="H733" s="5"/>
      <c r="I733" s="4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19"/>
      <c r="D734" s="219"/>
      <c r="E734" s="2"/>
      <c r="F734" s="2"/>
      <c r="G734" s="4"/>
      <c r="H734" s="5"/>
      <c r="I734" s="4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19"/>
      <c r="D735" s="219"/>
      <c r="E735" s="2"/>
      <c r="F735" s="2"/>
      <c r="G735" s="4"/>
      <c r="H735" s="5"/>
      <c r="I735" s="4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19"/>
      <c r="D736" s="219"/>
      <c r="E736" s="2"/>
      <c r="F736" s="2"/>
      <c r="G736" s="4"/>
      <c r="H736" s="5"/>
      <c r="I736" s="4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19"/>
      <c r="D737" s="219"/>
      <c r="E737" s="2"/>
      <c r="F737" s="2"/>
      <c r="G737" s="4"/>
      <c r="H737" s="5"/>
      <c r="I737" s="4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19"/>
      <c r="D738" s="219"/>
      <c r="E738" s="2"/>
      <c r="F738" s="2"/>
      <c r="G738" s="4"/>
      <c r="H738" s="5"/>
      <c r="I738" s="4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19"/>
      <c r="D739" s="219"/>
      <c r="E739" s="2"/>
      <c r="F739" s="2"/>
      <c r="G739" s="4"/>
      <c r="H739" s="5"/>
      <c r="I739" s="4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19"/>
      <c r="D740" s="219"/>
      <c r="E740" s="2"/>
      <c r="F740" s="2"/>
      <c r="G740" s="4"/>
      <c r="H740" s="5"/>
      <c r="I740" s="4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19"/>
      <c r="D741" s="219"/>
      <c r="E741" s="2"/>
      <c r="F741" s="2"/>
      <c r="G741" s="4"/>
      <c r="H741" s="5"/>
      <c r="I741" s="4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19"/>
      <c r="D742" s="219"/>
      <c r="E742" s="2"/>
      <c r="F742" s="2"/>
      <c r="G742" s="4"/>
      <c r="H742" s="5"/>
      <c r="I742" s="4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19"/>
      <c r="D743" s="219"/>
      <c r="E743" s="2"/>
      <c r="F743" s="2"/>
      <c r="G743" s="4"/>
      <c r="H743" s="5"/>
      <c r="I743" s="4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19"/>
      <c r="D744" s="219"/>
      <c r="E744" s="2"/>
      <c r="F744" s="2"/>
      <c r="G744" s="4"/>
      <c r="H744" s="5"/>
      <c r="I744" s="4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19"/>
      <c r="D745" s="219"/>
      <c r="E745" s="2"/>
      <c r="F745" s="2"/>
      <c r="G745" s="4"/>
      <c r="H745" s="5"/>
      <c r="I745" s="4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19"/>
      <c r="D746" s="219"/>
      <c r="E746" s="2"/>
      <c r="F746" s="2"/>
      <c r="G746" s="4"/>
      <c r="H746" s="5"/>
      <c r="I746" s="4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19"/>
      <c r="D747" s="219"/>
      <c r="E747" s="2"/>
      <c r="F747" s="2"/>
      <c r="G747" s="4"/>
      <c r="H747" s="5"/>
      <c r="I747" s="4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19"/>
      <c r="D748" s="219"/>
      <c r="E748" s="2"/>
      <c r="F748" s="2"/>
      <c r="G748" s="4"/>
      <c r="H748" s="5"/>
      <c r="I748" s="4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19"/>
      <c r="D749" s="219"/>
      <c r="E749" s="2"/>
      <c r="F749" s="2"/>
      <c r="G749" s="4"/>
      <c r="H749" s="5"/>
      <c r="I749" s="4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19"/>
      <c r="D750" s="219"/>
      <c r="E750" s="2"/>
      <c r="F750" s="2"/>
      <c r="G750" s="4"/>
      <c r="H750" s="5"/>
      <c r="I750" s="4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19"/>
      <c r="D751" s="219"/>
      <c r="E751" s="2"/>
      <c r="F751" s="2"/>
      <c r="G751" s="4"/>
      <c r="H751" s="5"/>
      <c r="I751" s="4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19"/>
      <c r="D752" s="219"/>
      <c r="E752" s="2"/>
      <c r="F752" s="2"/>
      <c r="G752" s="4"/>
      <c r="H752" s="5"/>
      <c r="I752" s="4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19"/>
      <c r="D753" s="219"/>
      <c r="E753" s="2"/>
      <c r="F753" s="2"/>
      <c r="G753" s="4"/>
      <c r="H753" s="5"/>
      <c r="I753" s="4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19"/>
      <c r="D754" s="219"/>
      <c r="E754" s="2"/>
      <c r="F754" s="2"/>
      <c r="G754" s="4"/>
      <c r="H754" s="5"/>
      <c r="I754" s="4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19"/>
      <c r="D755" s="219"/>
      <c r="E755" s="2"/>
      <c r="F755" s="2"/>
      <c r="G755" s="4"/>
      <c r="H755" s="5"/>
      <c r="I755" s="4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19"/>
      <c r="D756" s="219"/>
      <c r="E756" s="2"/>
      <c r="F756" s="2"/>
      <c r="G756" s="4"/>
      <c r="H756" s="5"/>
      <c r="I756" s="4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19"/>
      <c r="D757" s="219"/>
      <c r="E757" s="2"/>
      <c r="F757" s="2"/>
      <c r="G757" s="4"/>
      <c r="H757" s="5"/>
      <c r="I757" s="4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19"/>
      <c r="D758" s="219"/>
      <c r="E758" s="2"/>
      <c r="F758" s="2"/>
      <c r="G758" s="4"/>
      <c r="H758" s="5"/>
      <c r="I758" s="4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19"/>
      <c r="D759" s="219"/>
      <c r="E759" s="2"/>
      <c r="F759" s="2"/>
      <c r="G759" s="4"/>
      <c r="H759" s="5"/>
      <c r="I759" s="4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19"/>
      <c r="D760" s="219"/>
      <c r="E760" s="2"/>
      <c r="F760" s="2"/>
      <c r="G760" s="4"/>
      <c r="H760" s="5"/>
      <c r="I760" s="4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19"/>
      <c r="D761" s="219"/>
      <c r="E761" s="2"/>
      <c r="F761" s="2"/>
      <c r="G761" s="4"/>
      <c r="H761" s="5"/>
      <c r="I761" s="4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19"/>
      <c r="D762" s="219"/>
      <c r="E762" s="2"/>
      <c r="F762" s="2"/>
      <c r="G762" s="4"/>
      <c r="H762" s="5"/>
      <c r="I762" s="4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19"/>
      <c r="D763" s="219"/>
      <c r="E763" s="2"/>
      <c r="F763" s="2"/>
      <c r="G763" s="4"/>
      <c r="H763" s="5"/>
      <c r="I763" s="4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19"/>
      <c r="D764" s="219"/>
      <c r="E764" s="2"/>
      <c r="F764" s="2"/>
      <c r="G764" s="4"/>
      <c r="H764" s="5"/>
      <c r="I764" s="4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19"/>
      <c r="D765" s="219"/>
      <c r="E765" s="2"/>
      <c r="F765" s="2"/>
      <c r="G765" s="4"/>
      <c r="H765" s="5"/>
      <c r="I765" s="4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19"/>
      <c r="D766" s="219"/>
      <c r="E766" s="2"/>
      <c r="F766" s="2"/>
      <c r="G766" s="4"/>
      <c r="H766" s="5"/>
      <c r="I766" s="4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19"/>
      <c r="D767" s="219"/>
      <c r="E767" s="2"/>
      <c r="F767" s="2"/>
      <c r="G767" s="4"/>
      <c r="H767" s="5"/>
      <c r="I767" s="4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19"/>
      <c r="D768" s="219"/>
      <c r="E768" s="2"/>
      <c r="F768" s="2"/>
      <c r="G768" s="4"/>
      <c r="H768" s="5"/>
      <c r="I768" s="4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19"/>
      <c r="D769" s="219"/>
      <c r="E769" s="2"/>
      <c r="F769" s="2"/>
      <c r="G769" s="4"/>
      <c r="H769" s="5"/>
      <c r="I769" s="4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19"/>
      <c r="D770" s="219"/>
      <c r="E770" s="2"/>
      <c r="F770" s="2"/>
      <c r="G770" s="4"/>
      <c r="H770" s="5"/>
      <c r="I770" s="4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19"/>
      <c r="D771" s="219"/>
      <c r="E771" s="2"/>
      <c r="F771" s="2"/>
      <c r="G771" s="4"/>
      <c r="H771" s="5"/>
      <c r="I771" s="4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19"/>
      <c r="D772" s="219"/>
      <c r="E772" s="2"/>
      <c r="F772" s="2"/>
      <c r="G772" s="4"/>
      <c r="H772" s="5"/>
      <c r="I772" s="4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19"/>
      <c r="D773" s="219"/>
      <c r="E773" s="2"/>
      <c r="F773" s="2"/>
      <c r="G773" s="4"/>
      <c r="H773" s="5"/>
      <c r="I773" s="4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19"/>
      <c r="D774" s="219"/>
      <c r="E774" s="2"/>
      <c r="F774" s="2"/>
      <c r="G774" s="4"/>
      <c r="H774" s="5"/>
      <c r="I774" s="4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19"/>
      <c r="D775" s="219"/>
      <c r="E775" s="2"/>
      <c r="F775" s="2"/>
      <c r="G775" s="4"/>
      <c r="H775" s="5"/>
      <c r="I775" s="4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19"/>
      <c r="D776" s="219"/>
      <c r="E776" s="2"/>
      <c r="F776" s="2"/>
      <c r="G776" s="4"/>
      <c r="H776" s="5"/>
      <c r="I776" s="4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19"/>
      <c r="D777" s="219"/>
      <c r="E777" s="2"/>
      <c r="F777" s="2"/>
      <c r="G777" s="4"/>
      <c r="H777" s="5"/>
      <c r="I777" s="4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19"/>
      <c r="D778" s="219"/>
      <c r="E778" s="2"/>
      <c r="F778" s="2"/>
      <c r="G778" s="4"/>
      <c r="H778" s="5"/>
      <c r="I778" s="4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19"/>
      <c r="D779" s="219"/>
      <c r="E779" s="2"/>
      <c r="F779" s="2"/>
      <c r="G779" s="4"/>
      <c r="H779" s="5"/>
      <c r="I779" s="4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19"/>
      <c r="D780" s="219"/>
      <c r="E780" s="2"/>
      <c r="F780" s="2"/>
      <c r="G780" s="4"/>
      <c r="H780" s="5"/>
      <c r="I780" s="4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19"/>
      <c r="D781" s="219"/>
      <c r="E781" s="2"/>
      <c r="F781" s="2"/>
      <c r="G781" s="4"/>
      <c r="H781" s="5"/>
      <c r="I781" s="4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19"/>
      <c r="D782" s="219"/>
      <c r="E782" s="2"/>
      <c r="F782" s="2"/>
      <c r="G782" s="4"/>
      <c r="H782" s="5"/>
      <c r="I782" s="4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19"/>
      <c r="D783" s="219"/>
      <c r="E783" s="2"/>
      <c r="F783" s="2"/>
      <c r="G783" s="4"/>
      <c r="H783" s="5"/>
      <c r="I783" s="4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19"/>
      <c r="D784" s="219"/>
      <c r="E784" s="2"/>
      <c r="F784" s="2"/>
      <c r="G784" s="4"/>
      <c r="H784" s="5"/>
      <c r="I784" s="4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19"/>
      <c r="D785" s="219"/>
      <c r="E785" s="2"/>
      <c r="F785" s="2"/>
      <c r="G785" s="4"/>
      <c r="H785" s="5"/>
      <c r="I785" s="4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19"/>
      <c r="D786" s="219"/>
      <c r="E786" s="2"/>
      <c r="F786" s="2"/>
      <c r="G786" s="4"/>
      <c r="H786" s="5"/>
      <c r="I786" s="4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19"/>
      <c r="D787" s="219"/>
      <c r="E787" s="2"/>
      <c r="F787" s="2"/>
      <c r="G787" s="4"/>
      <c r="H787" s="5"/>
      <c r="I787" s="4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19"/>
      <c r="D788" s="219"/>
      <c r="E788" s="2"/>
      <c r="F788" s="2"/>
      <c r="G788" s="4"/>
      <c r="H788" s="5"/>
      <c r="I788" s="4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19"/>
      <c r="D789" s="219"/>
      <c r="E789" s="2"/>
      <c r="F789" s="2"/>
      <c r="G789" s="4"/>
      <c r="H789" s="5"/>
      <c r="I789" s="4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19"/>
      <c r="D790" s="219"/>
      <c r="E790" s="2"/>
      <c r="F790" s="2"/>
      <c r="G790" s="4"/>
      <c r="H790" s="5"/>
      <c r="I790" s="4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19"/>
      <c r="D791" s="219"/>
      <c r="E791" s="2"/>
      <c r="F791" s="2"/>
      <c r="G791" s="4"/>
      <c r="H791" s="5"/>
      <c r="I791" s="4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19"/>
      <c r="D792" s="219"/>
      <c r="E792" s="2"/>
      <c r="F792" s="2"/>
      <c r="G792" s="4"/>
      <c r="H792" s="5"/>
      <c r="I792" s="4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19"/>
      <c r="D793" s="219"/>
      <c r="E793" s="2"/>
      <c r="F793" s="2"/>
      <c r="G793" s="4"/>
      <c r="H793" s="5"/>
      <c r="I793" s="4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19"/>
      <c r="D794" s="219"/>
      <c r="E794" s="2"/>
      <c r="F794" s="2"/>
      <c r="G794" s="4"/>
      <c r="H794" s="5"/>
      <c r="I794" s="4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19"/>
      <c r="D795" s="219"/>
      <c r="E795" s="2"/>
      <c r="F795" s="2"/>
      <c r="G795" s="4"/>
      <c r="H795" s="5"/>
      <c r="I795" s="4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19"/>
      <c r="D796" s="219"/>
      <c r="E796" s="2"/>
      <c r="F796" s="2"/>
      <c r="G796" s="4"/>
      <c r="H796" s="5"/>
      <c r="I796" s="4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19"/>
      <c r="D797" s="219"/>
      <c r="E797" s="2"/>
      <c r="F797" s="2"/>
      <c r="G797" s="4"/>
      <c r="H797" s="5"/>
      <c r="I797" s="4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19"/>
      <c r="D798" s="219"/>
      <c r="E798" s="2"/>
      <c r="F798" s="2"/>
      <c r="G798" s="4"/>
      <c r="H798" s="5"/>
      <c r="I798" s="4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19"/>
      <c r="D799" s="219"/>
      <c r="E799" s="2"/>
      <c r="F799" s="2"/>
      <c r="G799" s="4"/>
      <c r="H799" s="5"/>
      <c r="I799" s="4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19"/>
      <c r="D800" s="219"/>
      <c r="E800" s="2"/>
      <c r="F800" s="2"/>
      <c r="G800" s="4"/>
      <c r="H800" s="5"/>
      <c r="I800" s="4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19"/>
      <c r="D801" s="219"/>
      <c r="E801" s="2"/>
      <c r="F801" s="2"/>
      <c r="G801" s="4"/>
      <c r="H801" s="5"/>
      <c r="I801" s="4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19"/>
      <c r="D802" s="219"/>
      <c r="E802" s="2"/>
      <c r="F802" s="2"/>
      <c r="G802" s="4"/>
      <c r="H802" s="5"/>
      <c r="I802" s="4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19"/>
      <c r="D803" s="219"/>
      <c r="E803" s="2"/>
      <c r="F803" s="2"/>
      <c r="G803" s="4"/>
      <c r="H803" s="5"/>
      <c r="I803" s="4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19"/>
      <c r="D804" s="219"/>
      <c r="E804" s="2"/>
      <c r="F804" s="2"/>
      <c r="G804" s="4"/>
      <c r="H804" s="5"/>
      <c r="I804" s="4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19"/>
      <c r="D805" s="219"/>
      <c r="E805" s="2"/>
      <c r="F805" s="2"/>
      <c r="G805" s="4"/>
      <c r="H805" s="5"/>
      <c r="I805" s="4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19"/>
      <c r="D806" s="219"/>
      <c r="E806" s="2"/>
      <c r="F806" s="2"/>
      <c r="G806" s="4"/>
      <c r="H806" s="5"/>
      <c r="I806" s="4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19"/>
      <c r="D807" s="219"/>
      <c r="E807" s="2"/>
      <c r="F807" s="2"/>
      <c r="G807" s="4"/>
      <c r="H807" s="5"/>
      <c r="I807" s="4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19"/>
      <c r="D808" s="219"/>
      <c r="E808" s="2"/>
      <c r="F808" s="2"/>
      <c r="G808" s="4"/>
      <c r="H808" s="5"/>
      <c r="I808" s="4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19"/>
      <c r="D809" s="219"/>
      <c r="E809" s="2"/>
      <c r="F809" s="2"/>
      <c r="G809" s="4"/>
      <c r="H809" s="5"/>
      <c r="I809" s="4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19"/>
      <c r="D810" s="219"/>
      <c r="E810" s="2"/>
      <c r="F810" s="2"/>
      <c r="G810" s="4"/>
      <c r="H810" s="5"/>
      <c r="I810" s="4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19"/>
      <c r="D811" s="219"/>
      <c r="E811" s="2"/>
      <c r="F811" s="2"/>
      <c r="G811" s="4"/>
      <c r="H811" s="5"/>
      <c r="I811" s="4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19"/>
      <c r="D812" s="219"/>
      <c r="E812" s="2"/>
      <c r="F812" s="2"/>
      <c r="G812" s="4"/>
      <c r="H812" s="5"/>
      <c r="I812" s="4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19"/>
      <c r="D813" s="219"/>
      <c r="E813" s="2"/>
      <c r="F813" s="2"/>
      <c r="G813" s="4"/>
      <c r="H813" s="5"/>
      <c r="I813" s="4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19"/>
      <c r="D814" s="219"/>
      <c r="E814" s="2"/>
      <c r="F814" s="2"/>
      <c r="G814" s="4"/>
      <c r="H814" s="5"/>
      <c r="I814" s="4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19"/>
      <c r="D815" s="219"/>
      <c r="E815" s="2"/>
      <c r="F815" s="2"/>
      <c r="G815" s="4"/>
      <c r="H815" s="5"/>
      <c r="I815" s="4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19"/>
      <c r="D816" s="219"/>
      <c r="E816" s="2"/>
      <c r="F816" s="2"/>
      <c r="G816" s="4"/>
      <c r="H816" s="5"/>
      <c r="I816" s="4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19"/>
      <c r="D817" s="219"/>
      <c r="E817" s="2"/>
      <c r="F817" s="2"/>
      <c r="G817" s="4"/>
      <c r="H817" s="5"/>
      <c r="I817" s="4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19"/>
      <c r="D818" s="219"/>
      <c r="E818" s="2"/>
      <c r="F818" s="2"/>
      <c r="G818" s="4"/>
      <c r="H818" s="5"/>
      <c r="I818" s="4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19"/>
      <c r="D819" s="219"/>
      <c r="E819" s="2"/>
      <c r="F819" s="2"/>
      <c r="G819" s="4"/>
      <c r="H819" s="5"/>
      <c r="I819" s="4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19"/>
      <c r="D820" s="219"/>
      <c r="E820" s="2"/>
      <c r="F820" s="2"/>
      <c r="G820" s="4"/>
      <c r="H820" s="5"/>
      <c r="I820" s="4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19"/>
      <c r="D821" s="219"/>
      <c r="E821" s="2"/>
      <c r="F821" s="2"/>
      <c r="G821" s="4"/>
      <c r="H821" s="5"/>
      <c r="I821" s="4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19"/>
      <c r="D822" s="219"/>
      <c r="E822" s="2"/>
      <c r="F822" s="2"/>
      <c r="G822" s="4"/>
      <c r="H822" s="5"/>
      <c r="I822" s="4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19"/>
      <c r="D823" s="219"/>
      <c r="E823" s="2"/>
      <c r="F823" s="2"/>
      <c r="G823" s="4"/>
      <c r="H823" s="5"/>
      <c r="I823" s="4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19"/>
      <c r="D824" s="219"/>
      <c r="E824" s="2"/>
      <c r="F824" s="2"/>
      <c r="G824" s="4"/>
      <c r="H824" s="5"/>
      <c r="I824" s="4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19"/>
      <c r="D825" s="219"/>
      <c r="E825" s="2"/>
      <c r="F825" s="2"/>
      <c r="G825" s="4"/>
      <c r="H825" s="5"/>
      <c r="I825" s="4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19"/>
      <c r="D826" s="219"/>
      <c r="E826" s="2"/>
      <c r="F826" s="2"/>
      <c r="G826" s="4"/>
      <c r="H826" s="5"/>
      <c r="I826" s="4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19"/>
      <c r="D827" s="219"/>
      <c r="E827" s="2"/>
      <c r="F827" s="2"/>
      <c r="G827" s="4"/>
      <c r="H827" s="5"/>
      <c r="I827" s="4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19"/>
      <c r="D828" s="219"/>
      <c r="E828" s="2"/>
      <c r="F828" s="2"/>
      <c r="G828" s="4"/>
      <c r="H828" s="5"/>
      <c r="I828" s="4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19"/>
      <c r="D829" s="219"/>
      <c r="E829" s="2"/>
      <c r="F829" s="2"/>
      <c r="G829" s="4"/>
      <c r="H829" s="5"/>
      <c r="I829" s="4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19"/>
      <c r="D830" s="219"/>
      <c r="E830" s="2"/>
      <c r="F830" s="2"/>
      <c r="G830" s="4"/>
      <c r="H830" s="5"/>
      <c r="I830" s="4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19"/>
      <c r="D831" s="219"/>
      <c r="E831" s="2"/>
      <c r="F831" s="2"/>
      <c r="G831" s="4"/>
      <c r="H831" s="5"/>
      <c r="I831" s="4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19"/>
      <c r="D832" s="219"/>
      <c r="E832" s="2"/>
      <c r="F832" s="2"/>
      <c r="G832" s="4"/>
      <c r="H832" s="5"/>
      <c r="I832" s="4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19"/>
      <c r="D833" s="219"/>
      <c r="E833" s="2"/>
      <c r="F833" s="2"/>
      <c r="G833" s="4"/>
      <c r="H833" s="5"/>
      <c r="I833" s="4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19"/>
      <c r="D834" s="219"/>
      <c r="E834" s="2"/>
      <c r="F834" s="2"/>
      <c r="G834" s="4"/>
      <c r="H834" s="5"/>
      <c r="I834" s="4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19"/>
      <c r="D835" s="219"/>
      <c r="E835" s="2"/>
      <c r="F835" s="2"/>
      <c r="G835" s="4"/>
      <c r="H835" s="5"/>
      <c r="I835" s="4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19"/>
      <c r="D836" s="219"/>
      <c r="E836" s="2"/>
      <c r="F836" s="2"/>
      <c r="G836" s="4"/>
      <c r="H836" s="5"/>
      <c r="I836" s="4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19"/>
      <c r="D837" s="219"/>
      <c r="E837" s="2"/>
      <c r="F837" s="2"/>
      <c r="G837" s="4"/>
      <c r="H837" s="5"/>
      <c r="I837" s="4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19"/>
      <c r="D838" s="219"/>
      <c r="E838" s="2"/>
      <c r="F838" s="2"/>
      <c r="G838" s="4"/>
      <c r="H838" s="5"/>
      <c r="I838" s="4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19"/>
      <c r="D839" s="219"/>
      <c r="E839" s="2"/>
      <c r="F839" s="2"/>
      <c r="G839" s="4"/>
      <c r="H839" s="5"/>
      <c r="I839" s="4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19"/>
      <c r="D840" s="219"/>
      <c r="E840" s="2"/>
      <c r="F840" s="2"/>
      <c r="G840" s="4"/>
      <c r="H840" s="5"/>
      <c r="I840" s="4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19"/>
      <c r="D841" s="219"/>
      <c r="E841" s="2"/>
      <c r="F841" s="2"/>
      <c r="G841" s="4"/>
      <c r="H841" s="5"/>
      <c r="I841" s="4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19"/>
      <c r="D842" s="219"/>
      <c r="E842" s="2"/>
      <c r="F842" s="2"/>
      <c r="G842" s="4"/>
      <c r="H842" s="5"/>
      <c r="I842" s="4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19"/>
      <c r="D843" s="219"/>
      <c r="E843" s="2"/>
      <c r="F843" s="2"/>
      <c r="G843" s="4"/>
      <c r="H843" s="5"/>
      <c r="I843" s="4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19"/>
      <c r="D844" s="219"/>
      <c r="E844" s="2"/>
      <c r="F844" s="2"/>
      <c r="G844" s="4"/>
      <c r="H844" s="5"/>
      <c r="I844" s="4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19"/>
      <c r="D845" s="219"/>
      <c r="E845" s="2"/>
      <c r="F845" s="2"/>
      <c r="G845" s="4"/>
      <c r="H845" s="5"/>
      <c r="I845" s="4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19"/>
      <c r="D846" s="219"/>
      <c r="E846" s="2"/>
      <c r="F846" s="2"/>
      <c r="G846" s="4"/>
      <c r="H846" s="5"/>
      <c r="I846" s="4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19"/>
      <c r="D847" s="219"/>
      <c r="E847" s="2"/>
      <c r="F847" s="2"/>
      <c r="G847" s="4"/>
      <c r="H847" s="5"/>
      <c r="I847" s="4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19"/>
      <c r="D848" s="219"/>
      <c r="E848" s="2"/>
      <c r="F848" s="2"/>
      <c r="G848" s="4"/>
      <c r="H848" s="5"/>
      <c r="I848" s="4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19"/>
      <c r="D849" s="219"/>
      <c r="E849" s="2"/>
      <c r="F849" s="2"/>
      <c r="G849" s="4"/>
      <c r="H849" s="5"/>
      <c r="I849" s="4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19"/>
      <c r="D850" s="219"/>
      <c r="E850" s="2"/>
      <c r="F850" s="2"/>
      <c r="G850" s="4"/>
      <c r="H850" s="5"/>
      <c r="I850" s="4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19"/>
      <c r="D851" s="219"/>
      <c r="E851" s="2"/>
      <c r="F851" s="2"/>
      <c r="G851" s="4"/>
      <c r="H851" s="5"/>
      <c r="I851" s="4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19"/>
      <c r="D852" s="219"/>
      <c r="E852" s="2"/>
      <c r="F852" s="2"/>
      <c r="G852" s="4"/>
      <c r="H852" s="5"/>
      <c r="I852" s="4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19"/>
      <c r="D853" s="219"/>
      <c r="E853" s="2"/>
      <c r="F853" s="2"/>
      <c r="G853" s="4"/>
      <c r="H853" s="5"/>
      <c r="I853" s="4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19"/>
      <c r="D854" s="219"/>
      <c r="E854" s="2"/>
      <c r="F854" s="2"/>
      <c r="G854" s="4"/>
      <c r="H854" s="5"/>
      <c r="I854" s="4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19"/>
      <c r="D855" s="219"/>
      <c r="E855" s="2"/>
      <c r="F855" s="2"/>
      <c r="G855" s="4"/>
      <c r="H855" s="5"/>
      <c r="I855" s="4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19"/>
      <c r="D856" s="219"/>
      <c r="E856" s="2"/>
      <c r="F856" s="2"/>
      <c r="G856" s="4"/>
      <c r="H856" s="5"/>
      <c r="I856" s="4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19"/>
      <c r="D857" s="219"/>
      <c r="E857" s="2"/>
      <c r="F857" s="2"/>
      <c r="G857" s="4"/>
      <c r="H857" s="5"/>
      <c r="I857" s="4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19"/>
      <c r="D858" s="219"/>
      <c r="E858" s="2"/>
      <c r="F858" s="2"/>
      <c r="G858" s="4"/>
      <c r="H858" s="5"/>
      <c r="I858" s="4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19"/>
      <c r="D859" s="219"/>
      <c r="E859" s="2"/>
      <c r="F859" s="2"/>
      <c r="G859" s="4"/>
      <c r="H859" s="5"/>
      <c r="I859" s="4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19"/>
      <c r="D860" s="219"/>
      <c r="E860" s="2"/>
      <c r="F860" s="2"/>
      <c r="G860" s="4"/>
      <c r="H860" s="5"/>
      <c r="I860" s="4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19"/>
      <c r="D861" s="219"/>
      <c r="E861" s="2"/>
      <c r="F861" s="2"/>
      <c r="G861" s="4"/>
      <c r="H861" s="5"/>
      <c r="I861" s="4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19"/>
      <c r="D862" s="219"/>
      <c r="E862" s="2"/>
      <c r="F862" s="2"/>
      <c r="G862" s="4"/>
      <c r="H862" s="5"/>
      <c r="I862" s="4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19"/>
      <c r="D863" s="219"/>
      <c r="E863" s="2"/>
      <c r="F863" s="2"/>
      <c r="G863" s="4"/>
      <c r="H863" s="5"/>
      <c r="I863" s="4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19"/>
      <c r="D864" s="219"/>
      <c r="E864" s="2"/>
      <c r="F864" s="2"/>
      <c r="G864" s="4"/>
      <c r="H864" s="5"/>
      <c r="I864" s="4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19"/>
      <c r="D865" s="219"/>
      <c r="E865" s="2"/>
      <c r="F865" s="2"/>
      <c r="G865" s="4"/>
      <c r="H865" s="5"/>
      <c r="I865" s="4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19"/>
      <c r="D866" s="219"/>
      <c r="E866" s="2"/>
      <c r="F866" s="2"/>
      <c r="G866" s="4"/>
      <c r="H866" s="5"/>
      <c r="I866" s="4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19"/>
      <c r="D867" s="219"/>
      <c r="E867" s="2"/>
      <c r="F867" s="2"/>
      <c r="G867" s="4"/>
      <c r="H867" s="5"/>
      <c r="I867" s="4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19"/>
      <c r="D868" s="219"/>
      <c r="E868" s="2"/>
      <c r="F868" s="2"/>
      <c r="G868" s="4"/>
      <c r="H868" s="5"/>
      <c r="I868" s="4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19"/>
      <c r="D869" s="219"/>
      <c r="E869" s="2"/>
      <c r="F869" s="2"/>
      <c r="G869" s="4"/>
      <c r="H869" s="5"/>
      <c r="I869" s="4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19"/>
      <c r="D870" s="219"/>
      <c r="E870" s="2"/>
      <c r="F870" s="2"/>
      <c r="G870" s="4"/>
      <c r="H870" s="5"/>
      <c r="I870" s="4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19"/>
      <c r="D871" s="219"/>
      <c r="E871" s="2"/>
      <c r="F871" s="2"/>
      <c r="G871" s="4"/>
      <c r="H871" s="5"/>
      <c r="I871" s="4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19"/>
      <c r="D872" s="219"/>
      <c r="E872" s="2"/>
      <c r="F872" s="2"/>
      <c r="G872" s="4"/>
      <c r="H872" s="5"/>
      <c r="I872" s="4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19"/>
      <c r="D873" s="219"/>
      <c r="E873" s="2"/>
      <c r="F873" s="2"/>
      <c r="G873" s="4"/>
      <c r="H873" s="5"/>
      <c r="I873" s="4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19"/>
      <c r="D874" s="219"/>
      <c r="E874" s="2"/>
      <c r="F874" s="2"/>
      <c r="G874" s="4"/>
      <c r="H874" s="5"/>
      <c r="I874" s="4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19"/>
      <c r="D875" s="219"/>
      <c r="E875" s="2"/>
      <c r="F875" s="2"/>
      <c r="G875" s="4"/>
      <c r="H875" s="5"/>
      <c r="I875" s="4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19"/>
      <c r="D876" s="219"/>
      <c r="E876" s="2"/>
      <c r="F876" s="2"/>
      <c r="G876" s="4"/>
      <c r="H876" s="5"/>
      <c r="I876" s="4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19"/>
      <c r="D877" s="219"/>
      <c r="E877" s="2"/>
      <c r="F877" s="2"/>
      <c r="G877" s="4"/>
      <c r="H877" s="5"/>
      <c r="I877" s="4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19"/>
      <c r="D878" s="219"/>
      <c r="E878" s="2"/>
      <c r="F878" s="2"/>
      <c r="G878" s="4"/>
      <c r="H878" s="5"/>
      <c r="I878" s="4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19"/>
      <c r="D879" s="219"/>
      <c r="E879" s="2"/>
      <c r="F879" s="2"/>
      <c r="G879" s="4"/>
      <c r="H879" s="5"/>
      <c r="I879" s="4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19"/>
      <c r="D880" s="219"/>
      <c r="E880" s="2"/>
      <c r="F880" s="2"/>
      <c r="G880" s="4"/>
      <c r="H880" s="5"/>
      <c r="I880" s="4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19"/>
      <c r="D881" s="219"/>
      <c r="E881" s="2"/>
      <c r="F881" s="2"/>
      <c r="G881" s="4"/>
      <c r="H881" s="5"/>
      <c r="I881" s="4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19"/>
      <c r="D882" s="219"/>
      <c r="E882" s="2"/>
      <c r="F882" s="2"/>
      <c r="G882" s="4"/>
      <c r="H882" s="5"/>
      <c r="I882" s="4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19"/>
      <c r="D883" s="219"/>
      <c r="E883" s="2"/>
      <c r="F883" s="2"/>
      <c r="G883" s="4"/>
      <c r="H883" s="5"/>
      <c r="I883" s="4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19"/>
      <c r="D884" s="219"/>
      <c r="E884" s="2"/>
      <c r="F884" s="2"/>
      <c r="G884" s="4"/>
      <c r="H884" s="5"/>
      <c r="I884" s="4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19"/>
      <c r="D885" s="219"/>
      <c r="E885" s="2"/>
      <c r="F885" s="2"/>
      <c r="G885" s="4"/>
      <c r="H885" s="5"/>
      <c r="I885" s="4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19"/>
      <c r="D886" s="219"/>
      <c r="E886" s="2"/>
      <c r="F886" s="2"/>
      <c r="G886" s="4"/>
      <c r="H886" s="5"/>
      <c r="I886" s="4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19"/>
      <c r="D887" s="219"/>
      <c r="E887" s="2"/>
      <c r="F887" s="2"/>
      <c r="G887" s="4"/>
      <c r="H887" s="5"/>
      <c r="I887" s="4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19"/>
      <c r="D888" s="219"/>
      <c r="E888" s="2"/>
      <c r="F888" s="2"/>
      <c r="G888" s="4"/>
      <c r="H888" s="5"/>
      <c r="I888" s="4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19"/>
      <c r="D889" s="219"/>
      <c r="E889" s="2"/>
      <c r="F889" s="2"/>
      <c r="G889" s="4"/>
      <c r="H889" s="5"/>
      <c r="I889" s="4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19"/>
      <c r="D890" s="219"/>
      <c r="E890" s="2"/>
      <c r="F890" s="2"/>
      <c r="G890" s="4"/>
      <c r="H890" s="5"/>
      <c r="I890" s="4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19"/>
      <c r="D891" s="219"/>
      <c r="E891" s="2"/>
      <c r="F891" s="2"/>
      <c r="G891" s="4"/>
      <c r="H891" s="5"/>
      <c r="I891" s="4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19"/>
      <c r="D892" s="219"/>
      <c r="E892" s="2"/>
      <c r="F892" s="2"/>
      <c r="G892" s="4"/>
      <c r="H892" s="5"/>
      <c r="I892" s="4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19"/>
      <c r="D893" s="219"/>
      <c r="E893" s="2"/>
      <c r="F893" s="2"/>
      <c r="G893" s="4"/>
      <c r="H893" s="5"/>
      <c r="I893" s="4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19"/>
      <c r="D894" s="219"/>
      <c r="E894" s="2"/>
      <c r="F894" s="2"/>
      <c r="G894" s="4"/>
      <c r="H894" s="5"/>
      <c r="I894" s="4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19"/>
      <c r="D895" s="219"/>
      <c r="E895" s="2"/>
      <c r="F895" s="2"/>
      <c r="G895" s="4"/>
      <c r="H895" s="5"/>
      <c r="I895" s="4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19"/>
      <c r="D896" s="219"/>
      <c r="E896" s="2"/>
      <c r="F896" s="2"/>
      <c r="G896" s="4"/>
      <c r="H896" s="5"/>
      <c r="I896" s="4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19"/>
      <c r="D897" s="219"/>
      <c r="E897" s="2"/>
      <c r="F897" s="2"/>
      <c r="G897" s="4"/>
      <c r="H897" s="5"/>
      <c r="I897" s="4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19"/>
      <c r="D898" s="219"/>
      <c r="E898" s="2"/>
      <c r="F898" s="2"/>
      <c r="G898" s="4"/>
      <c r="H898" s="5"/>
      <c r="I898" s="4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19"/>
      <c r="D899" s="219"/>
      <c r="E899" s="2"/>
      <c r="F899" s="2"/>
      <c r="G899" s="4"/>
      <c r="H899" s="5"/>
      <c r="I899" s="4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19"/>
      <c r="D900" s="219"/>
      <c r="E900" s="2"/>
      <c r="F900" s="2"/>
      <c r="G900" s="4"/>
      <c r="H900" s="5"/>
      <c r="I900" s="4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19"/>
      <c r="D901" s="219"/>
      <c r="E901" s="2"/>
      <c r="F901" s="2"/>
      <c r="G901" s="4"/>
      <c r="H901" s="5"/>
      <c r="I901" s="4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19"/>
      <c r="D902" s="219"/>
      <c r="E902" s="2"/>
      <c r="F902" s="2"/>
      <c r="G902" s="4"/>
      <c r="H902" s="5"/>
      <c r="I902" s="4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19"/>
      <c r="D903" s="219"/>
      <c r="E903" s="2"/>
      <c r="F903" s="2"/>
      <c r="G903" s="4"/>
      <c r="H903" s="5"/>
      <c r="I903" s="4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19"/>
      <c r="D904" s="219"/>
      <c r="E904" s="2"/>
      <c r="F904" s="2"/>
      <c r="G904" s="4"/>
      <c r="H904" s="5"/>
      <c r="I904" s="4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19"/>
      <c r="D905" s="219"/>
      <c r="E905" s="2"/>
      <c r="F905" s="2"/>
      <c r="G905" s="4"/>
      <c r="H905" s="5"/>
      <c r="I905" s="4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19"/>
      <c r="D906" s="219"/>
      <c r="E906" s="2"/>
      <c r="F906" s="2"/>
      <c r="G906" s="4"/>
      <c r="H906" s="5"/>
      <c r="I906" s="4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19"/>
      <c r="D907" s="219"/>
      <c r="E907" s="2"/>
      <c r="F907" s="2"/>
      <c r="G907" s="4"/>
      <c r="H907" s="5"/>
      <c r="I907" s="4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19"/>
      <c r="D908" s="219"/>
      <c r="E908" s="2"/>
      <c r="F908" s="2"/>
      <c r="G908" s="4"/>
      <c r="H908" s="5"/>
      <c r="I908" s="4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19"/>
      <c r="D909" s="219"/>
      <c r="E909" s="2"/>
      <c r="F909" s="2"/>
      <c r="G909" s="4"/>
      <c r="H909" s="5"/>
      <c r="I909" s="4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19"/>
      <c r="D910" s="219"/>
      <c r="E910" s="2"/>
      <c r="F910" s="2"/>
      <c r="G910" s="4"/>
      <c r="H910" s="5"/>
      <c r="I910" s="4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19"/>
      <c r="D911" s="219"/>
      <c r="E911" s="2"/>
      <c r="F911" s="2"/>
      <c r="G911" s="4"/>
      <c r="H911" s="5"/>
      <c r="I911" s="4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19"/>
      <c r="D912" s="219"/>
      <c r="E912" s="2"/>
      <c r="F912" s="2"/>
      <c r="G912" s="4"/>
      <c r="H912" s="5"/>
      <c r="I912" s="4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19"/>
      <c r="D913" s="219"/>
      <c r="E913" s="2"/>
      <c r="F913" s="2"/>
      <c r="G913" s="4"/>
      <c r="H913" s="5"/>
      <c r="I913" s="4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19"/>
      <c r="D914" s="219"/>
      <c r="E914" s="2"/>
      <c r="F914" s="2"/>
      <c r="G914" s="4"/>
      <c r="H914" s="5"/>
      <c r="I914" s="4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19"/>
      <c r="D915" s="219"/>
      <c r="E915" s="2"/>
      <c r="F915" s="2"/>
      <c r="G915" s="4"/>
      <c r="H915" s="5"/>
      <c r="I915" s="4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19"/>
      <c r="D916" s="219"/>
      <c r="E916" s="2"/>
      <c r="F916" s="2"/>
      <c r="G916" s="4"/>
      <c r="H916" s="5"/>
      <c r="I916" s="4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19"/>
      <c r="D917" s="219"/>
      <c r="E917" s="2"/>
      <c r="F917" s="2"/>
      <c r="G917" s="4"/>
      <c r="H917" s="5"/>
      <c r="I917" s="4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19"/>
      <c r="D918" s="219"/>
      <c r="E918" s="2"/>
      <c r="F918" s="2"/>
      <c r="G918" s="4"/>
      <c r="H918" s="5"/>
      <c r="I918" s="4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19"/>
      <c r="D919" s="219"/>
      <c r="E919" s="2"/>
      <c r="F919" s="2"/>
      <c r="G919" s="4"/>
      <c r="H919" s="5"/>
      <c r="I919" s="4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19"/>
      <c r="D920" s="219"/>
      <c r="E920" s="2"/>
      <c r="F920" s="2"/>
      <c r="G920" s="4"/>
      <c r="H920" s="5"/>
      <c r="I920" s="4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19"/>
      <c r="D921" s="219"/>
      <c r="E921" s="2"/>
      <c r="F921" s="2"/>
      <c r="G921" s="4"/>
      <c r="H921" s="5"/>
      <c r="I921" s="4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19"/>
      <c r="D922" s="219"/>
      <c r="E922" s="2"/>
      <c r="F922" s="2"/>
      <c r="G922" s="4"/>
      <c r="H922" s="5"/>
      <c r="I922" s="4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19"/>
      <c r="D923" s="219"/>
      <c r="E923" s="2"/>
      <c r="F923" s="2"/>
      <c r="G923" s="4"/>
      <c r="H923" s="5"/>
      <c r="I923" s="4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19"/>
      <c r="D924" s="219"/>
      <c r="E924" s="2"/>
      <c r="F924" s="2"/>
      <c r="G924" s="4"/>
      <c r="H924" s="5"/>
      <c r="I924" s="4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19"/>
      <c r="D925" s="219"/>
      <c r="E925" s="2"/>
      <c r="F925" s="2"/>
      <c r="G925" s="4"/>
      <c r="H925" s="5"/>
      <c r="I925" s="4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19"/>
      <c r="D926" s="219"/>
      <c r="E926" s="2"/>
      <c r="F926" s="2"/>
      <c r="G926" s="4"/>
      <c r="H926" s="5"/>
      <c r="I926" s="4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19"/>
      <c r="D927" s="219"/>
      <c r="E927" s="2"/>
      <c r="F927" s="2"/>
      <c r="G927" s="4"/>
      <c r="H927" s="5"/>
      <c r="I927" s="4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19"/>
      <c r="D928" s="219"/>
      <c r="E928" s="2"/>
      <c r="F928" s="2"/>
      <c r="G928" s="4"/>
      <c r="H928" s="5"/>
      <c r="I928" s="4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19"/>
      <c r="D929" s="219"/>
      <c r="E929" s="2"/>
      <c r="F929" s="2"/>
      <c r="G929" s="4"/>
      <c r="H929" s="5"/>
      <c r="I929" s="4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19"/>
      <c r="D930" s="219"/>
      <c r="E930" s="2"/>
      <c r="F930" s="2"/>
      <c r="G930" s="4"/>
      <c r="H930" s="5"/>
      <c r="I930" s="4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19"/>
      <c r="D931" s="219"/>
      <c r="E931" s="2"/>
      <c r="F931" s="2"/>
      <c r="G931" s="4"/>
      <c r="H931" s="5"/>
      <c r="I931" s="4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19"/>
      <c r="D932" s="219"/>
      <c r="E932" s="2"/>
      <c r="F932" s="2"/>
      <c r="G932" s="4"/>
      <c r="H932" s="5"/>
      <c r="I932" s="4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19"/>
      <c r="D933" s="219"/>
      <c r="E933" s="2"/>
      <c r="F933" s="2"/>
      <c r="G933" s="4"/>
      <c r="H933" s="5"/>
      <c r="I933" s="4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19"/>
      <c r="D934" s="219"/>
      <c r="E934" s="2"/>
      <c r="F934" s="2"/>
      <c r="G934" s="4"/>
      <c r="H934" s="5"/>
      <c r="I934" s="4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19"/>
      <c r="D935" s="219"/>
      <c r="E935" s="2"/>
      <c r="F935" s="2"/>
      <c r="G935" s="4"/>
      <c r="H935" s="5"/>
      <c r="I935" s="4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19"/>
      <c r="D936" s="219"/>
      <c r="E936" s="2"/>
      <c r="F936" s="2"/>
      <c r="G936" s="4"/>
      <c r="H936" s="5"/>
      <c r="I936" s="4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19"/>
      <c r="D937" s="219"/>
      <c r="E937" s="2"/>
      <c r="F937" s="2"/>
      <c r="G937" s="4"/>
      <c r="H937" s="5"/>
      <c r="I937" s="4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19"/>
      <c r="D938" s="219"/>
      <c r="E938" s="2"/>
      <c r="F938" s="2"/>
      <c r="G938" s="4"/>
      <c r="H938" s="5"/>
      <c r="I938" s="4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19"/>
      <c r="D939" s="219"/>
      <c r="E939" s="2"/>
      <c r="F939" s="2"/>
      <c r="G939" s="4"/>
      <c r="H939" s="5"/>
      <c r="I939" s="4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19"/>
      <c r="D940" s="219"/>
      <c r="E940" s="2"/>
      <c r="F940" s="2"/>
      <c r="G940" s="4"/>
      <c r="H940" s="5"/>
      <c r="I940" s="4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19"/>
      <c r="D941" s="219"/>
      <c r="E941" s="2"/>
      <c r="F941" s="2"/>
      <c r="G941" s="4"/>
      <c r="H941" s="5"/>
      <c r="I941" s="4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19"/>
      <c r="D942" s="219"/>
      <c r="E942" s="2"/>
      <c r="F942" s="2"/>
      <c r="G942" s="4"/>
      <c r="H942" s="5"/>
      <c r="I942" s="4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19"/>
      <c r="D943" s="219"/>
      <c r="E943" s="2"/>
      <c r="F943" s="2"/>
      <c r="G943" s="4"/>
      <c r="H943" s="5"/>
      <c r="I943" s="4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19"/>
      <c r="D944" s="219"/>
      <c r="E944" s="2"/>
      <c r="F944" s="2"/>
      <c r="G944" s="4"/>
      <c r="H944" s="5"/>
      <c r="I944" s="4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19"/>
      <c r="D945" s="219"/>
      <c r="E945" s="2"/>
      <c r="F945" s="2"/>
      <c r="G945" s="4"/>
      <c r="H945" s="5"/>
      <c r="I945" s="4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19"/>
      <c r="D946" s="219"/>
      <c r="E946" s="2"/>
      <c r="F946" s="2"/>
      <c r="G946" s="4"/>
      <c r="H946" s="5"/>
      <c r="I946" s="4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19"/>
      <c r="D947" s="219"/>
      <c r="E947" s="2"/>
      <c r="F947" s="2"/>
      <c r="G947" s="4"/>
      <c r="H947" s="5"/>
      <c r="I947" s="4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19"/>
      <c r="D948" s="219"/>
      <c r="E948" s="2"/>
      <c r="F948" s="2"/>
      <c r="G948" s="4"/>
      <c r="H948" s="5"/>
      <c r="I948" s="4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19"/>
      <c r="D949" s="219"/>
      <c r="E949" s="2"/>
      <c r="F949" s="2"/>
      <c r="G949" s="4"/>
      <c r="H949" s="5"/>
      <c r="I949" s="4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19"/>
      <c r="D950" s="219"/>
      <c r="E950" s="2"/>
      <c r="F950" s="2"/>
      <c r="G950" s="4"/>
      <c r="H950" s="5"/>
      <c r="I950" s="4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19"/>
      <c r="D951" s="219"/>
      <c r="E951" s="2"/>
      <c r="F951" s="2"/>
      <c r="G951" s="4"/>
      <c r="H951" s="5"/>
      <c r="I951" s="4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19"/>
      <c r="D952" s="219"/>
      <c r="E952" s="2"/>
      <c r="F952" s="2"/>
      <c r="G952" s="4"/>
      <c r="H952" s="5"/>
      <c r="I952" s="4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19"/>
      <c r="D953" s="219"/>
      <c r="E953" s="2"/>
      <c r="F953" s="2"/>
      <c r="G953" s="4"/>
      <c r="H953" s="5"/>
      <c r="I953" s="4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19"/>
      <c r="D954" s="219"/>
      <c r="E954" s="2"/>
      <c r="F954" s="2"/>
      <c r="G954" s="4"/>
      <c r="H954" s="5"/>
      <c r="I954" s="4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19"/>
      <c r="D955" s="219"/>
      <c r="E955" s="2"/>
      <c r="F955" s="2"/>
      <c r="G955" s="4"/>
      <c r="H955" s="5"/>
      <c r="I955" s="4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19"/>
      <c r="D956" s="219"/>
      <c r="E956" s="2"/>
      <c r="F956" s="2"/>
      <c r="G956" s="4"/>
      <c r="H956" s="5"/>
      <c r="I956" s="4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19"/>
      <c r="D957" s="219"/>
      <c r="E957" s="2"/>
      <c r="F957" s="2"/>
      <c r="G957" s="4"/>
      <c r="H957" s="5"/>
      <c r="I957" s="4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19"/>
      <c r="D958" s="219"/>
      <c r="E958" s="2"/>
      <c r="F958" s="2"/>
      <c r="G958" s="4"/>
      <c r="H958" s="5"/>
      <c r="I958" s="4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19"/>
      <c r="D959" s="219"/>
      <c r="E959" s="2"/>
      <c r="F959" s="2"/>
      <c r="G959" s="4"/>
      <c r="H959" s="5"/>
      <c r="I959" s="4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19"/>
      <c r="D960" s="219"/>
      <c r="E960" s="2"/>
      <c r="F960" s="2"/>
      <c r="G960" s="4"/>
      <c r="H960" s="5"/>
      <c r="I960" s="4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19"/>
      <c r="D961" s="219"/>
      <c r="E961" s="2"/>
      <c r="F961" s="2"/>
      <c r="G961" s="4"/>
      <c r="H961" s="5"/>
      <c r="I961" s="4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19"/>
      <c r="D962" s="219"/>
      <c r="E962" s="2"/>
      <c r="F962" s="2"/>
      <c r="G962" s="4"/>
      <c r="H962" s="5"/>
      <c r="I962" s="4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19"/>
      <c r="D963" s="219"/>
      <c r="E963" s="2"/>
      <c r="F963" s="2"/>
      <c r="G963" s="4"/>
      <c r="H963" s="5"/>
      <c r="I963" s="4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19"/>
      <c r="D964" s="219"/>
      <c r="E964" s="2"/>
      <c r="F964" s="2"/>
      <c r="G964" s="4"/>
      <c r="H964" s="5"/>
      <c r="I964" s="4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19"/>
      <c r="D965" s="219"/>
      <c r="E965" s="2"/>
      <c r="F965" s="2"/>
      <c r="G965" s="4"/>
      <c r="H965" s="5"/>
      <c r="I965" s="4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19"/>
      <c r="D966" s="219"/>
      <c r="E966" s="2"/>
      <c r="F966" s="2"/>
      <c r="G966" s="4"/>
      <c r="H966" s="5"/>
      <c r="I966" s="4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19"/>
      <c r="D967" s="219"/>
      <c r="E967" s="2"/>
      <c r="F967" s="2"/>
      <c r="G967" s="4"/>
      <c r="H967" s="5"/>
      <c r="I967" s="4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19"/>
      <c r="D968" s="219"/>
      <c r="E968" s="2"/>
      <c r="F968" s="2"/>
      <c r="G968" s="4"/>
      <c r="H968" s="5"/>
      <c r="I968" s="4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19"/>
      <c r="D969" s="219"/>
      <c r="E969" s="2"/>
      <c r="F969" s="2"/>
      <c r="G969" s="4"/>
      <c r="H969" s="5"/>
      <c r="I969" s="4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19"/>
      <c r="D970" s="219"/>
      <c r="E970" s="2"/>
      <c r="F970" s="2"/>
      <c r="G970" s="4"/>
      <c r="H970" s="5"/>
      <c r="I970" s="4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19"/>
      <c r="D971" s="219"/>
      <c r="E971" s="2"/>
      <c r="F971" s="2"/>
      <c r="G971" s="4"/>
      <c r="H971" s="5"/>
      <c r="I971" s="4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19"/>
      <c r="D972" s="219"/>
      <c r="E972" s="2"/>
      <c r="F972" s="2"/>
      <c r="G972" s="4"/>
      <c r="H972" s="5"/>
      <c r="I972" s="4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19"/>
      <c r="D973" s="219"/>
      <c r="E973" s="2"/>
      <c r="F973" s="2"/>
      <c r="G973" s="4"/>
      <c r="H973" s="5"/>
      <c r="I973" s="4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19"/>
      <c r="D974" s="219"/>
      <c r="E974" s="2"/>
      <c r="F974" s="2"/>
      <c r="G974" s="4"/>
      <c r="H974" s="5"/>
      <c r="I974" s="4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19"/>
      <c r="D975" s="219"/>
      <c r="E975" s="2"/>
      <c r="F975" s="2"/>
      <c r="G975" s="4"/>
      <c r="H975" s="5"/>
      <c r="I975" s="4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19"/>
      <c r="D976" s="219"/>
      <c r="E976" s="2"/>
      <c r="F976" s="2"/>
      <c r="G976" s="4"/>
      <c r="H976" s="5"/>
      <c r="I976" s="4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19"/>
      <c r="D977" s="219"/>
      <c r="E977" s="2"/>
      <c r="F977" s="2"/>
      <c r="G977" s="4"/>
      <c r="H977" s="5"/>
      <c r="I977" s="4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19"/>
      <c r="D978" s="219"/>
      <c r="E978" s="2"/>
      <c r="F978" s="2"/>
      <c r="G978" s="4"/>
      <c r="H978" s="5"/>
      <c r="I978" s="4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19"/>
      <c r="D979" s="219"/>
      <c r="E979" s="2"/>
      <c r="F979" s="2"/>
      <c r="G979" s="4"/>
      <c r="H979" s="5"/>
      <c r="I979" s="4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19"/>
      <c r="D980" s="219"/>
      <c r="E980" s="2"/>
      <c r="F980" s="2"/>
      <c r="G980" s="4"/>
      <c r="H980" s="5"/>
      <c r="I980" s="4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19"/>
      <c r="D981" s="219"/>
      <c r="E981" s="2"/>
      <c r="F981" s="2"/>
      <c r="G981" s="4"/>
      <c r="H981" s="5"/>
      <c r="I981" s="4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19"/>
      <c r="D982" s="219"/>
      <c r="E982" s="2"/>
      <c r="F982" s="2"/>
      <c r="G982" s="4"/>
      <c r="H982" s="5"/>
      <c r="I982" s="4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19"/>
      <c r="D983" s="219"/>
      <c r="E983" s="2"/>
      <c r="F983" s="2"/>
      <c r="G983" s="4"/>
      <c r="H983" s="5"/>
      <c r="I983" s="4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19"/>
      <c r="D984" s="219"/>
      <c r="E984" s="2"/>
      <c r="F984" s="2"/>
      <c r="G984" s="4"/>
      <c r="H984" s="5"/>
      <c r="I984" s="4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19"/>
      <c r="D985" s="219"/>
      <c r="E985" s="2"/>
      <c r="F985" s="2"/>
      <c r="G985" s="4"/>
      <c r="H985" s="5"/>
      <c r="I985" s="4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19"/>
      <c r="D986" s="219"/>
      <c r="E986" s="2"/>
      <c r="F986" s="2"/>
      <c r="G986" s="4"/>
      <c r="H986" s="5"/>
      <c r="I986" s="4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19"/>
      <c r="D987" s="219"/>
      <c r="E987" s="2"/>
      <c r="F987" s="2"/>
      <c r="G987" s="4"/>
      <c r="H987" s="5"/>
      <c r="I987" s="4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19"/>
      <c r="D988" s="219"/>
      <c r="E988" s="2"/>
      <c r="F988" s="2"/>
      <c r="G988" s="4"/>
      <c r="H988" s="5"/>
      <c r="I988" s="4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19"/>
      <c r="D989" s="219"/>
      <c r="E989" s="2"/>
      <c r="F989" s="2"/>
      <c r="G989" s="4"/>
      <c r="H989" s="5"/>
      <c r="I989" s="4"/>
      <c r="J989" s="2"/>
      <c r="K989" s="7"/>
      <c r="L989" s="2"/>
      <c r="M989" s="2"/>
      <c r="N989" s="2"/>
      <c r="O989" s="2"/>
      <c r="P989" s="2"/>
      <c r="Q989" s="2"/>
      <c r="R989" s="2"/>
      <c r="S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19"/>
      <c r="D990" s="219"/>
      <c r="E990" s="2"/>
      <c r="F990" s="2"/>
      <c r="G990" s="4"/>
      <c r="H990" s="5"/>
      <c r="I990" s="4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19"/>
      <c r="D991" s="219"/>
      <c r="E991" s="2"/>
      <c r="F991" s="2"/>
      <c r="G991" s="4"/>
      <c r="H991" s="5"/>
      <c r="I991" s="4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19"/>
      <c r="D992" s="219"/>
      <c r="E992" s="2"/>
      <c r="F992" s="2"/>
      <c r="G992" s="4"/>
      <c r="H992" s="5"/>
      <c r="I992" s="4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19"/>
      <c r="D993" s="219"/>
      <c r="E993" s="2"/>
      <c r="F993" s="2"/>
      <c r="G993" s="4"/>
      <c r="H993" s="5"/>
      <c r="I993" s="4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19"/>
      <c r="D994" s="219"/>
      <c r="E994" s="2"/>
      <c r="F994" s="2"/>
      <c r="G994" s="4"/>
      <c r="H994" s="5"/>
      <c r="I994" s="4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19"/>
      <c r="D995" s="219"/>
      <c r="E995" s="2"/>
      <c r="F995" s="2"/>
      <c r="G995" s="4"/>
      <c r="H995" s="5"/>
      <c r="I995" s="4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19"/>
      <c r="D996" s="219"/>
      <c r="E996" s="2"/>
      <c r="F996" s="2"/>
      <c r="G996" s="4"/>
      <c r="H996" s="5"/>
      <c r="I996" s="4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19"/>
      <c r="D997" s="219"/>
      <c r="E997" s="2"/>
      <c r="F997" s="2"/>
      <c r="G997" s="4"/>
      <c r="H997" s="5"/>
      <c r="I997" s="4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19"/>
      <c r="D998" s="219"/>
      <c r="E998" s="2"/>
      <c r="F998" s="2"/>
      <c r="G998" s="4"/>
      <c r="H998" s="5"/>
      <c r="I998" s="4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19"/>
      <c r="D999" s="219"/>
      <c r="E999" s="2"/>
      <c r="F999" s="2"/>
      <c r="G999" s="220"/>
      <c r="I999" s="4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19"/>
      <c r="D1000" s="219"/>
      <c r="E1000" s="2"/>
      <c r="F1000" s="2"/>
      <c r="G1000" s="220"/>
      <c r="I1000" s="220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Y1000" s="7"/>
      <c r="Z1000" s="7"/>
      <c r="AA1000" s="7"/>
      <c r="AB1000" s="7"/>
    </row>
    <row r="1001">
      <c r="G1001" s="220"/>
      <c r="I1001" s="220"/>
      <c r="L1001" s="220"/>
      <c r="M1001" s="220"/>
      <c r="N1001" s="220"/>
      <c r="O1001" s="220"/>
      <c r="P1001" s="220"/>
      <c r="Q1001" s="220"/>
      <c r="R1001" s="220"/>
    </row>
  </sheetData>
  <mergeCells count="6">
    <mergeCell ref="A2:J2"/>
    <mergeCell ref="A3:J3"/>
    <mergeCell ref="K3:R3"/>
    <mergeCell ref="T21:U21"/>
    <mergeCell ref="L95:N95"/>
    <mergeCell ref="O95:P95"/>
  </mergeCells>
  <dataValidations>
    <dataValidation type="list" allowBlank="1" showErrorMessage="1" sqref="F7:F92">
      <formula1>"White board,Cartoon ,3D ,3D personalizado,3D Premium,VSL,Logo,Post,3D Estatico ,3D Realista,Edição audio,Pov,Flow,Mascote,locução,Influencer  JOÃO,Gerenciamento,Influencer Mel"</formula1>
    </dataValidation>
    <dataValidation type="list" allowBlank="1" showErrorMessage="1" sqref="B7:B92">
      <formula1>"Pix,Cartão,Pacote ,Pago "</formula1>
    </dataValidation>
    <dataValidation type="list" allowBlank="1" showErrorMessage="1" sqref="A7:A92">
      <formula1>"Nobre,INFLUENZI"</formula1>
    </dataValidation>
    <dataValidation type="list" allowBlank="1" showErrorMessage="1" sqref="E7:E92 E209:F1000">
      <formula1>"Vinicius,Kaua,Caio,Julia,Jhonatas,Diogo,Caio Ferreira,Pamelah,Caio Alves,Camila,Wiliam ,Gabriel ,Fernanda,Kaua Pessoni,Gabriel Batista,Gustavo Pereira"</formula1>
    </dataValidation>
    <dataValidation type="list" allowBlank="1" showErrorMessage="1" sqref="J7:J92">
      <formula1>"Mel,Flavia,Fernanda,Giovanna,Miria"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5.38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329" t="s">
        <v>1148</v>
      </c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221"/>
      <c r="I4" s="5"/>
      <c r="J4" s="4"/>
      <c r="K4" s="5"/>
      <c r="L4" s="4"/>
      <c r="M4" s="4"/>
      <c r="N4" s="4"/>
      <c r="O4" s="4"/>
      <c r="P4" s="18"/>
      <c r="Q4" s="4"/>
      <c r="R4" s="4"/>
      <c r="S4" s="19"/>
      <c r="T4" s="20"/>
      <c r="U4" s="21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2"/>
      <c r="F5" s="23"/>
      <c r="G5" s="24"/>
      <c r="H5" s="222"/>
      <c r="I5" s="223"/>
      <c r="J5" s="26"/>
      <c r="K5" s="27"/>
      <c r="L5" s="26"/>
      <c r="M5" s="26"/>
      <c r="N5" s="26"/>
      <c r="O5" s="26"/>
      <c r="P5" s="26"/>
      <c r="Q5" s="26"/>
      <c r="R5" s="23"/>
      <c r="S5" s="28"/>
      <c r="T5" s="7"/>
      <c r="U5" s="7"/>
      <c r="V5" s="7"/>
      <c r="W5" s="7"/>
      <c r="X5" s="7"/>
      <c r="Y5" s="7"/>
      <c r="Z5" s="7"/>
      <c r="AA5" s="7"/>
      <c r="AB5" s="7"/>
    </row>
    <row r="6">
      <c r="A6" s="29" t="s">
        <v>2</v>
      </c>
      <c r="B6" s="29" t="s">
        <v>36</v>
      </c>
      <c r="C6" s="30" t="s">
        <v>0</v>
      </c>
      <c r="D6" s="31" t="s">
        <v>37</v>
      </c>
      <c r="E6" s="32" t="s">
        <v>1</v>
      </c>
      <c r="F6" s="29" t="s">
        <v>38</v>
      </c>
      <c r="G6" s="32" t="s">
        <v>2</v>
      </c>
      <c r="H6" s="32" t="s">
        <v>3</v>
      </c>
      <c r="I6" s="29" t="s">
        <v>4</v>
      </c>
      <c r="J6" s="29" t="s">
        <v>5</v>
      </c>
      <c r="K6" s="33" t="s">
        <v>6</v>
      </c>
      <c r="L6" s="34" t="s">
        <v>7</v>
      </c>
      <c r="M6" s="35" t="s">
        <v>8</v>
      </c>
      <c r="N6" s="36" t="s">
        <v>9</v>
      </c>
      <c r="O6" s="37" t="s">
        <v>10</v>
      </c>
      <c r="P6" s="38" t="s">
        <v>11</v>
      </c>
      <c r="Q6" s="39" t="s">
        <v>12</v>
      </c>
      <c r="R6" s="40" t="s">
        <v>13</v>
      </c>
      <c r="S6" s="34" t="s">
        <v>14</v>
      </c>
      <c r="T6" s="7"/>
      <c r="U6" s="7"/>
      <c r="V6" s="41"/>
      <c r="Y6" s="7"/>
      <c r="Z6" s="7"/>
      <c r="AA6" s="7"/>
      <c r="AB6" s="7"/>
    </row>
    <row r="7">
      <c r="A7" s="42" t="s">
        <v>39</v>
      </c>
      <c r="B7" s="42" t="s">
        <v>40</v>
      </c>
      <c r="C7" s="43"/>
      <c r="D7" s="44"/>
      <c r="E7" s="45" t="s">
        <v>53</v>
      </c>
      <c r="F7" s="42" t="s">
        <v>49</v>
      </c>
      <c r="G7" s="224" t="s">
        <v>2448</v>
      </c>
      <c r="H7" s="225" t="s">
        <v>2449</v>
      </c>
      <c r="I7" s="48" t="s">
        <v>2450</v>
      </c>
      <c r="J7" s="42" t="s">
        <v>69</v>
      </c>
      <c r="K7" s="49"/>
      <c r="L7" s="50"/>
      <c r="M7" s="35"/>
      <c r="N7" s="36"/>
      <c r="O7" s="51"/>
      <c r="P7" s="52"/>
      <c r="Q7" s="53">
        <v>350.0</v>
      </c>
      <c r="R7" s="54"/>
      <c r="S7" s="55">
        <v>50.0</v>
      </c>
      <c r="T7" s="56" t="s">
        <v>6</v>
      </c>
      <c r="U7" s="57">
        <f>SUM(K7:K92)</f>
        <v>1099.7</v>
      </c>
      <c r="V7" s="7"/>
      <c r="Y7" s="7"/>
      <c r="Z7" s="7"/>
      <c r="AA7" s="7"/>
      <c r="AB7" s="7"/>
    </row>
    <row r="8">
      <c r="A8" s="42" t="s">
        <v>39</v>
      </c>
      <c r="B8" s="42" t="s">
        <v>40</v>
      </c>
      <c r="C8" s="43"/>
      <c r="D8" s="44" t="s">
        <v>2451</v>
      </c>
      <c r="E8" s="45" t="s">
        <v>80</v>
      </c>
      <c r="F8" s="42" t="s">
        <v>49</v>
      </c>
      <c r="G8" s="224" t="s">
        <v>2452</v>
      </c>
      <c r="H8" s="226" t="s">
        <v>2453</v>
      </c>
      <c r="I8" s="227" t="s">
        <v>2454</v>
      </c>
      <c r="J8" s="42" t="s">
        <v>69</v>
      </c>
      <c r="K8" s="60"/>
      <c r="L8" s="50"/>
      <c r="M8" s="61"/>
      <c r="N8" s="62"/>
      <c r="O8" s="51">
        <v>350.0</v>
      </c>
      <c r="P8" s="52"/>
      <c r="Q8" s="53"/>
      <c r="R8" s="63"/>
      <c r="S8" s="55">
        <v>50.0</v>
      </c>
      <c r="T8" s="56" t="s">
        <v>7</v>
      </c>
      <c r="U8" s="57">
        <f>SUM(L97)</f>
        <v>0</v>
      </c>
      <c r="V8" s="7"/>
      <c r="Y8" s="7"/>
      <c r="Z8" s="7"/>
      <c r="AA8" s="7"/>
      <c r="AB8" s="7"/>
    </row>
    <row r="9">
      <c r="A9" s="42" t="s">
        <v>39</v>
      </c>
      <c r="B9" s="42" t="s">
        <v>40</v>
      </c>
      <c r="C9" s="64"/>
      <c r="D9" s="44" t="s">
        <v>2455</v>
      </c>
      <c r="E9" s="45" t="s">
        <v>103</v>
      </c>
      <c r="F9" s="42" t="s">
        <v>49</v>
      </c>
      <c r="G9" s="259" t="s">
        <v>2456</v>
      </c>
      <c r="H9" s="226"/>
      <c r="I9" s="65" t="s">
        <v>849</v>
      </c>
      <c r="J9" s="42" t="s">
        <v>46</v>
      </c>
      <c r="K9" s="60">
        <v>249.9</v>
      </c>
      <c r="L9" s="50"/>
      <c r="M9" s="61"/>
      <c r="N9" s="62"/>
      <c r="O9" s="51"/>
      <c r="P9" s="52"/>
      <c r="Q9" s="53"/>
      <c r="R9" s="63"/>
      <c r="S9" s="55">
        <v>50.0</v>
      </c>
      <c r="T9" s="56" t="s">
        <v>8</v>
      </c>
      <c r="U9" s="57">
        <f>SUM(M98)</f>
        <v>1254</v>
      </c>
      <c r="V9" s="7"/>
      <c r="Y9" s="7"/>
      <c r="Z9" s="7"/>
      <c r="AA9" s="7"/>
      <c r="AB9" s="7"/>
    </row>
    <row r="10" ht="16.5" customHeight="1">
      <c r="A10" s="42" t="s">
        <v>39</v>
      </c>
      <c r="B10" s="42" t="s">
        <v>40</v>
      </c>
      <c r="C10" s="66"/>
      <c r="D10" s="67" t="s">
        <v>2455</v>
      </c>
      <c r="E10" s="45" t="s">
        <v>103</v>
      </c>
      <c r="F10" s="42" t="s">
        <v>49</v>
      </c>
      <c r="G10" s="224" t="s">
        <v>2457</v>
      </c>
      <c r="H10" s="225"/>
      <c r="I10" s="48" t="s">
        <v>849</v>
      </c>
      <c r="J10" s="42" t="s">
        <v>46</v>
      </c>
      <c r="K10" s="49">
        <v>249.9</v>
      </c>
      <c r="L10" s="68"/>
      <c r="M10" s="35"/>
      <c r="N10" s="36"/>
      <c r="O10" s="51"/>
      <c r="P10" s="69"/>
      <c r="Q10" s="70"/>
      <c r="R10" s="54"/>
      <c r="S10" s="55">
        <v>50.0</v>
      </c>
      <c r="T10" s="71" t="s">
        <v>9</v>
      </c>
      <c r="U10" s="57">
        <f>SUM(N99)</f>
        <v>500</v>
      </c>
      <c r="V10" s="7"/>
      <c r="W10" s="7"/>
      <c r="X10" s="7"/>
      <c r="Y10" s="7"/>
      <c r="Z10" s="7"/>
      <c r="AA10" s="7"/>
      <c r="AB10" s="7"/>
    </row>
    <row r="11">
      <c r="A11" s="42" t="s">
        <v>39</v>
      </c>
      <c r="B11" s="42" t="s">
        <v>40</v>
      </c>
      <c r="C11" s="43"/>
      <c r="D11" s="76"/>
      <c r="E11" s="45" t="s">
        <v>103</v>
      </c>
      <c r="F11" s="42" t="s">
        <v>49</v>
      </c>
      <c r="G11" s="228" t="s">
        <v>2458</v>
      </c>
      <c r="H11" s="225" t="s">
        <v>2459</v>
      </c>
      <c r="I11" s="227" t="s">
        <v>2460</v>
      </c>
      <c r="J11" s="42" t="s">
        <v>46</v>
      </c>
      <c r="K11" s="49"/>
      <c r="L11" s="50"/>
      <c r="M11" s="35"/>
      <c r="N11" s="36"/>
      <c r="O11" s="51"/>
      <c r="P11" s="52"/>
      <c r="Q11" s="53">
        <v>350.0</v>
      </c>
      <c r="R11" s="54"/>
      <c r="S11" s="55">
        <v>50.0</v>
      </c>
      <c r="T11" s="72" t="s">
        <v>15</v>
      </c>
      <c r="U11" s="73">
        <f>SUM(U7:U10)</f>
        <v>2853.7</v>
      </c>
      <c r="V11" s="7"/>
      <c r="Y11" s="7"/>
      <c r="Z11" s="7"/>
      <c r="AA11" s="7"/>
      <c r="AB11" s="7"/>
    </row>
    <row r="12">
      <c r="A12" s="42" t="s">
        <v>39</v>
      </c>
      <c r="B12" s="42" t="s">
        <v>40</v>
      </c>
      <c r="C12" s="43"/>
      <c r="D12" s="44"/>
      <c r="E12" s="45" t="s">
        <v>103</v>
      </c>
      <c r="F12" s="42" t="s">
        <v>49</v>
      </c>
      <c r="G12" s="224" t="s">
        <v>2461</v>
      </c>
      <c r="H12" s="225" t="s">
        <v>2462</v>
      </c>
      <c r="I12" s="65" t="s">
        <v>2463</v>
      </c>
      <c r="J12" s="42" t="s">
        <v>46</v>
      </c>
      <c r="K12" s="49"/>
      <c r="L12" s="50"/>
      <c r="M12" s="61"/>
      <c r="N12" s="62"/>
      <c r="O12" s="51"/>
      <c r="P12" s="52"/>
      <c r="Q12" s="53">
        <v>350.0</v>
      </c>
      <c r="R12" s="63"/>
      <c r="S12" s="55">
        <v>50.0</v>
      </c>
      <c r="V12" s="7"/>
      <c r="W12" s="7"/>
      <c r="X12" s="7"/>
      <c r="Y12" s="7"/>
      <c r="Z12" s="7"/>
      <c r="AA12" s="7"/>
      <c r="AB12" s="7"/>
    </row>
    <row r="13">
      <c r="A13" s="42" t="s">
        <v>39</v>
      </c>
      <c r="B13" s="42" t="s">
        <v>40</v>
      </c>
      <c r="C13" s="43"/>
      <c r="D13" s="44"/>
      <c r="E13" s="45" t="s">
        <v>58</v>
      </c>
      <c r="F13" s="42" t="s">
        <v>49</v>
      </c>
      <c r="G13" s="224" t="s">
        <v>2464</v>
      </c>
      <c r="H13" s="226" t="s">
        <v>2465</v>
      </c>
      <c r="I13" s="48" t="s">
        <v>2466</v>
      </c>
      <c r="J13" s="42" t="s">
        <v>46</v>
      </c>
      <c r="K13" s="49"/>
      <c r="L13" s="50"/>
      <c r="M13" s="61"/>
      <c r="N13" s="62"/>
      <c r="O13" s="51">
        <v>294.0</v>
      </c>
      <c r="P13" s="52"/>
      <c r="Q13" s="53"/>
      <c r="R13" s="63"/>
      <c r="S13" s="55">
        <v>50.0</v>
      </c>
      <c r="V13" s="7"/>
      <c r="W13" s="7"/>
      <c r="X13" s="7"/>
      <c r="Y13" s="7"/>
      <c r="Z13" s="7"/>
      <c r="AA13" s="7"/>
      <c r="AB13" s="7"/>
    </row>
    <row r="14">
      <c r="A14" s="42" t="s">
        <v>39</v>
      </c>
      <c r="B14" s="42" t="s">
        <v>40</v>
      </c>
      <c r="C14" s="66"/>
      <c r="D14" s="44" t="s">
        <v>2467</v>
      </c>
      <c r="E14" s="45" t="s">
        <v>29</v>
      </c>
      <c r="F14" s="42" t="s">
        <v>49</v>
      </c>
      <c r="G14" s="224" t="s">
        <v>2468</v>
      </c>
      <c r="H14" s="226" t="s">
        <v>2469</v>
      </c>
      <c r="I14" s="48" t="s">
        <v>2470</v>
      </c>
      <c r="J14" s="42" t="s">
        <v>46</v>
      </c>
      <c r="K14" s="49"/>
      <c r="L14" s="50"/>
      <c r="M14" s="35">
        <v>390.0</v>
      </c>
      <c r="N14" s="36"/>
      <c r="O14" s="51"/>
      <c r="P14" s="52"/>
      <c r="Q14" s="53"/>
      <c r="R14" s="54"/>
      <c r="S14" s="55">
        <v>50.0</v>
      </c>
      <c r="V14" s="7"/>
      <c r="W14" s="7"/>
      <c r="X14" s="7"/>
      <c r="Y14" s="7"/>
      <c r="Z14" s="7"/>
      <c r="AA14" s="7"/>
      <c r="AB14" s="7"/>
    </row>
    <row r="15">
      <c r="A15" s="42" t="s">
        <v>39</v>
      </c>
      <c r="B15" s="42" t="s">
        <v>40</v>
      </c>
      <c r="C15" s="66"/>
      <c r="D15" s="44" t="s">
        <v>2471</v>
      </c>
      <c r="E15" s="45" t="s">
        <v>165</v>
      </c>
      <c r="F15" s="42" t="s">
        <v>49</v>
      </c>
      <c r="G15" s="229" t="s">
        <v>2472</v>
      </c>
      <c r="H15" s="74" t="s">
        <v>2473</v>
      </c>
      <c r="I15" s="227" t="s">
        <v>2474</v>
      </c>
      <c r="J15" s="42" t="s">
        <v>46</v>
      </c>
      <c r="K15" s="49"/>
      <c r="L15" s="50"/>
      <c r="M15" s="61"/>
      <c r="N15" s="62"/>
      <c r="O15" s="51">
        <v>250.0</v>
      </c>
      <c r="P15" s="52"/>
      <c r="Q15" s="53"/>
      <c r="R15" s="63"/>
      <c r="S15" s="55">
        <v>100.0</v>
      </c>
      <c r="T15" s="75" t="s">
        <v>10</v>
      </c>
      <c r="U15" s="44">
        <f>SUM(O100)</f>
        <v>2158</v>
      </c>
      <c r="V15" s="7"/>
      <c r="W15" s="7"/>
      <c r="X15" s="7"/>
      <c r="Y15" s="7"/>
      <c r="Z15" s="7"/>
      <c r="AA15" s="7"/>
      <c r="AB15" s="7"/>
    </row>
    <row r="16">
      <c r="A16" s="42" t="s">
        <v>39</v>
      </c>
      <c r="B16" s="42" t="s">
        <v>40</v>
      </c>
      <c r="C16" s="43"/>
      <c r="D16" s="76"/>
      <c r="E16" s="45" t="s">
        <v>90</v>
      </c>
      <c r="F16" s="42" t="s">
        <v>49</v>
      </c>
      <c r="G16" s="229" t="s">
        <v>2475</v>
      </c>
      <c r="H16" s="74"/>
      <c r="I16" s="227" t="s">
        <v>2476</v>
      </c>
      <c r="J16" s="42" t="s">
        <v>29</v>
      </c>
      <c r="K16" s="49"/>
      <c r="L16" s="50"/>
      <c r="M16" s="61"/>
      <c r="N16" s="62">
        <v>250.0</v>
      </c>
      <c r="O16" s="51"/>
      <c r="P16" s="52"/>
      <c r="Q16" s="53"/>
      <c r="R16" s="63"/>
      <c r="S16" s="55">
        <v>100.0</v>
      </c>
      <c r="T16" s="77" t="s">
        <v>11</v>
      </c>
      <c r="U16" s="78">
        <f>SUM(P7:P92)</f>
        <v>0</v>
      </c>
      <c r="V16" s="7"/>
      <c r="W16" s="7"/>
      <c r="X16" s="79"/>
      <c r="Y16" s="7"/>
      <c r="Z16" s="7"/>
      <c r="AA16" s="7"/>
      <c r="AB16" s="7"/>
    </row>
    <row r="17" ht="15.75" customHeight="1">
      <c r="A17" s="42" t="s">
        <v>39</v>
      </c>
      <c r="B17" s="42" t="s">
        <v>40</v>
      </c>
      <c r="C17" s="43"/>
      <c r="D17" s="44" t="s">
        <v>2477</v>
      </c>
      <c r="E17" s="45" t="s">
        <v>53</v>
      </c>
      <c r="F17" s="42" t="s">
        <v>49</v>
      </c>
      <c r="G17" s="224" t="s">
        <v>2478</v>
      </c>
      <c r="H17" s="226" t="s">
        <v>2479</v>
      </c>
      <c r="I17" s="65" t="s">
        <v>2480</v>
      </c>
      <c r="J17" s="42" t="s">
        <v>69</v>
      </c>
      <c r="K17" s="49"/>
      <c r="L17" s="80"/>
      <c r="M17" s="81"/>
      <c r="N17" s="82"/>
      <c r="O17" s="51">
        <v>370.0</v>
      </c>
      <c r="P17" s="83"/>
      <c r="Q17" s="84"/>
      <c r="R17" s="85"/>
      <c r="S17" s="55">
        <v>50.0</v>
      </c>
      <c r="T17" s="86" t="s">
        <v>12</v>
      </c>
      <c r="U17" s="78">
        <f>SUM(Q2:Q87)</f>
        <v>1050</v>
      </c>
      <c r="V17" s="7"/>
      <c r="W17" s="7"/>
      <c r="X17" s="7"/>
      <c r="Y17" s="7"/>
      <c r="Z17" s="7"/>
      <c r="AA17" s="7"/>
      <c r="AB17" s="7"/>
    </row>
    <row r="18" ht="17.25" customHeight="1">
      <c r="A18" s="42" t="s">
        <v>39</v>
      </c>
      <c r="B18" s="42" t="s">
        <v>40</v>
      </c>
      <c r="C18" s="43"/>
      <c r="D18" s="44" t="s">
        <v>2481</v>
      </c>
      <c r="E18" s="45" t="s">
        <v>53</v>
      </c>
      <c r="F18" s="42" t="s">
        <v>49</v>
      </c>
      <c r="G18" s="229" t="s">
        <v>2482</v>
      </c>
      <c r="H18" s="74" t="s">
        <v>2483</v>
      </c>
      <c r="I18" s="227" t="s">
        <v>2484</v>
      </c>
      <c r="J18" s="42" t="s">
        <v>69</v>
      </c>
      <c r="K18" s="49"/>
      <c r="L18" s="80"/>
      <c r="M18" s="61">
        <v>294.0</v>
      </c>
      <c r="N18" s="62"/>
      <c r="O18" s="51"/>
      <c r="P18" s="83"/>
      <c r="Q18" s="84"/>
      <c r="R18" s="63"/>
      <c r="S18" s="55">
        <v>147.0</v>
      </c>
      <c r="T18" s="87" t="s">
        <v>16</v>
      </c>
      <c r="U18" s="88">
        <f>SUM(U15,U16,U17)</f>
        <v>3208</v>
      </c>
      <c r="V18" s="7"/>
      <c r="W18" s="7"/>
      <c r="X18" s="7"/>
      <c r="Y18" s="7"/>
      <c r="Z18" s="7"/>
      <c r="AA18" s="7"/>
      <c r="AB18" s="7"/>
    </row>
    <row r="19">
      <c r="A19" s="42" t="s">
        <v>39</v>
      </c>
      <c r="B19" s="42" t="s">
        <v>40</v>
      </c>
      <c r="C19" s="43"/>
      <c r="D19" s="44" t="s">
        <v>2485</v>
      </c>
      <c r="E19" s="45" t="s">
        <v>29</v>
      </c>
      <c r="F19" s="42" t="s">
        <v>49</v>
      </c>
      <c r="G19" s="224" t="s">
        <v>2486</v>
      </c>
      <c r="H19" s="226" t="s">
        <v>2469</v>
      </c>
      <c r="I19" s="48" t="s">
        <v>2487</v>
      </c>
      <c r="J19" s="42" t="s">
        <v>46</v>
      </c>
      <c r="K19" s="49"/>
      <c r="L19" s="50"/>
      <c r="M19" s="61">
        <v>320.0</v>
      </c>
      <c r="N19" s="62"/>
      <c r="O19" s="51"/>
      <c r="P19" s="52"/>
      <c r="Q19" s="53"/>
      <c r="R19" s="63"/>
      <c r="S19" s="55">
        <v>50.0</v>
      </c>
      <c r="V19" s="7"/>
      <c r="W19" s="7"/>
      <c r="X19" s="7"/>
      <c r="Y19" s="7"/>
      <c r="Z19" s="7"/>
      <c r="AA19" s="7"/>
      <c r="AB19" s="7"/>
    </row>
    <row r="20">
      <c r="A20" s="42" t="s">
        <v>39</v>
      </c>
      <c r="B20" s="42" t="s">
        <v>40</v>
      </c>
      <c r="C20" s="43"/>
      <c r="D20" s="44" t="s">
        <v>2488</v>
      </c>
      <c r="E20" s="45" t="s">
        <v>58</v>
      </c>
      <c r="F20" s="42" t="s">
        <v>49</v>
      </c>
      <c r="G20" s="224" t="s">
        <v>2489</v>
      </c>
      <c r="H20" s="226"/>
      <c r="I20" s="65" t="s">
        <v>2490</v>
      </c>
      <c r="J20" s="42" t="s">
        <v>46</v>
      </c>
      <c r="K20" s="49"/>
      <c r="L20" s="50"/>
      <c r="M20" s="61"/>
      <c r="N20" s="62"/>
      <c r="O20" s="51">
        <v>600.0</v>
      </c>
      <c r="P20" s="52"/>
      <c r="Q20" s="53"/>
      <c r="R20" s="63"/>
      <c r="S20" s="55">
        <v>100.0</v>
      </c>
      <c r="T20" s="89"/>
      <c r="U20" s="90"/>
      <c r="V20" s="7"/>
      <c r="W20" s="7"/>
      <c r="X20" s="7"/>
      <c r="Y20" s="7"/>
      <c r="Z20" s="7"/>
      <c r="AA20" s="7"/>
      <c r="AB20" s="7"/>
    </row>
    <row r="21" ht="18.0" customHeight="1">
      <c r="A21" s="42" t="s">
        <v>39</v>
      </c>
      <c r="B21" s="42" t="s">
        <v>40</v>
      </c>
      <c r="C21" s="43"/>
      <c r="D21" s="44" t="s">
        <v>2491</v>
      </c>
      <c r="E21" s="45" t="s">
        <v>73</v>
      </c>
      <c r="F21" s="42" t="s">
        <v>49</v>
      </c>
      <c r="G21" s="224" t="s">
        <v>2492</v>
      </c>
      <c r="H21" s="226" t="s">
        <v>2493</v>
      </c>
      <c r="I21" s="65" t="s">
        <v>2494</v>
      </c>
      <c r="J21" s="42" t="s">
        <v>1524</v>
      </c>
      <c r="K21" s="49"/>
      <c r="L21" s="50"/>
      <c r="M21" s="61">
        <v>250.0</v>
      </c>
      <c r="N21" s="62"/>
      <c r="O21" s="51"/>
      <c r="P21" s="52"/>
      <c r="Q21" s="53"/>
      <c r="R21" s="63"/>
      <c r="S21" s="55">
        <v>50.0</v>
      </c>
      <c r="T21" s="91" t="s">
        <v>17</v>
      </c>
      <c r="U21" s="10"/>
      <c r="V21" s="7"/>
      <c r="W21" s="7"/>
      <c r="X21" s="7"/>
      <c r="Y21" s="7"/>
      <c r="Z21" s="7"/>
      <c r="AA21" s="7"/>
      <c r="AB21" s="7"/>
    </row>
    <row r="22">
      <c r="A22" s="42" t="s">
        <v>39</v>
      </c>
      <c r="B22" s="42" t="s">
        <v>40</v>
      </c>
      <c r="C22" s="43"/>
      <c r="D22" s="44"/>
      <c r="E22" s="45" t="s">
        <v>90</v>
      </c>
      <c r="F22" s="42" t="s">
        <v>49</v>
      </c>
      <c r="G22" s="224" t="s">
        <v>2495</v>
      </c>
      <c r="H22" s="226"/>
      <c r="I22" s="48" t="s">
        <v>1864</v>
      </c>
      <c r="J22" s="42" t="s">
        <v>69</v>
      </c>
      <c r="K22" s="49"/>
      <c r="L22" s="50"/>
      <c r="M22" s="61"/>
      <c r="N22" s="62"/>
      <c r="O22" s="51"/>
      <c r="P22" s="52"/>
      <c r="Q22" s="53"/>
      <c r="R22" s="63">
        <v>200.0</v>
      </c>
      <c r="S22" s="324">
        <v>200.0</v>
      </c>
      <c r="T22" s="92" t="s">
        <v>18</v>
      </c>
      <c r="U22" s="93">
        <f t="shared" ref="U22:U23" si="1">SUM(U7,U9)</f>
        <v>2353.7</v>
      </c>
      <c r="V22" s="7"/>
      <c r="W22" s="7"/>
      <c r="X22" s="7"/>
      <c r="Y22" s="7"/>
      <c r="Z22" s="7"/>
      <c r="AA22" s="7"/>
      <c r="AB22" s="7"/>
    </row>
    <row r="23" ht="17.25" customHeight="1">
      <c r="A23" s="42" t="s">
        <v>39</v>
      </c>
      <c r="B23" s="42" t="s">
        <v>40</v>
      </c>
      <c r="C23" s="43"/>
      <c r="D23" s="94" t="s">
        <v>2496</v>
      </c>
      <c r="E23" s="45" t="s">
        <v>53</v>
      </c>
      <c r="F23" s="42" t="s">
        <v>49</v>
      </c>
      <c r="G23" s="224" t="s">
        <v>2497</v>
      </c>
      <c r="H23" s="226"/>
      <c r="I23" s="65" t="s">
        <v>2498</v>
      </c>
      <c r="J23" s="42" t="s">
        <v>69</v>
      </c>
      <c r="K23" s="60">
        <v>249.9</v>
      </c>
      <c r="L23" s="50"/>
      <c r="M23" s="61"/>
      <c r="N23" s="62"/>
      <c r="O23" s="51"/>
      <c r="P23" s="52"/>
      <c r="Q23" s="53"/>
      <c r="R23" s="63"/>
      <c r="S23" s="55">
        <v>124.5</v>
      </c>
      <c r="T23" s="92" t="s">
        <v>19</v>
      </c>
      <c r="U23" s="93">
        <f t="shared" si="1"/>
        <v>500</v>
      </c>
      <c r="V23" s="7"/>
      <c r="W23" s="7"/>
      <c r="X23" s="7"/>
      <c r="Y23" s="7"/>
      <c r="Z23" s="7"/>
      <c r="AA23" s="7"/>
      <c r="AB23" s="7"/>
    </row>
    <row r="24" ht="15.75" customHeight="1">
      <c r="A24" s="42" t="s">
        <v>39</v>
      </c>
      <c r="B24" s="42" t="s">
        <v>40</v>
      </c>
      <c r="C24" s="43"/>
      <c r="D24" s="94" t="s">
        <v>2499</v>
      </c>
      <c r="E24" s="45" t="s">
        <v>90</v>
      </c>
      <c r="F24" s="42" t="s">
        <v>49</v>
      </c>
      <c r="G24" s="224" t="s">
        <v>2500</v>
      </c>
      <c r="H24" s="226" t="s">
        <v>179</v>
      </c>
      <c r="I24" s="48" t="s">
        <v>2501</v>
      </c>
      <c r="J24" s="42" t="s">
        <v>69</v>
      </c>
      <c r="K24" s="49"/>
      <c r="L24" s="68"/>
      <c r="M24" s="61"/>
      <c r="N24" s="62"/>
      <c r="O24" s="51">
        <v>294.0</v>
      </c>
      <c r="P24" s="69"/>
      <c r="Q24" s="70"/>
      <c r="R24" s="63"/>
      <c r="S24" s="55">
        <v>50.0</v>
      </c>
      <c r="T24" s="95" t="s">
        <v>20</v>
      </c>
      <c r="U24" s="96">
        <f>SUM(U15,U16)</f>
        <v>2158</v>
      </c>
      <c r="V24" s="7"/>
      <c r="W24" s="7"/>
      <c r="X24" s="7"/>
      <c r="Y24" s="7"/>
      <c r="Z24" s="7"/>
      <c r="AA24" s="7"/>
      <c r="AB24" s="7"/>
    </row>
    <row r="25">
      <c r="A25" s="42" t="s">
        <v>39</v>
      </c>
      <c r="B25" s="42" t="s">
        <v>40</v>
      </c>
      <c r="C25" s="66"/>
      <c r="D25" s="76"/>
      <c r="E25" s="45" t="s">
        <v>90</v>
      </c>
      <c r="F25" s="42" t="s">
        <v>49</v>
      </c>
      <c r="G25" s="224" t="s">
        <v>2502</v>
      </c>
      <c r="H25" s="226"/>
      <c r="I25" s="58" t="s">
        <v>2503</v>
      </c>
      <c r="J25" s="42" t="s">
        <v>29</v>
      </c>
      <c r="K25" s="60"/>
      <c r="L25" s="50"/>
      <c r="M25" s="61"/>
      <c r="N25" s="62">
        <v>250.0</v>
      </c>
      <c r="O25" s="51"/>
      <c r="P25" s="97"/>
      <c r="Q25" s="98"/>
      <c r="R25" s="85"/>
      <c r="S25" s="55">
        <v>50.0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2" t="s">
        <v>39</v>
      </c>
      <c r="B26" s="42" t="s">
        <v>40</v>
      </c>
      <c r="C26" s="66"/>
      <c r="D26" s="44" t="s">
        <v>2504</v>
      </c>
      <c r="E26" s="45" t="s">
        <v>53</v>
      </c>
      <c r="F26" s="42" t="s">
        <v>49</v>
      </c>
      <c r="G26" s="224" t="s">
        <v>2505</v>
      </c>
      <c r="H26" s="226"/>
      <c r="I26" s="58" t="s">
        <v>2506</v>
      </c>
      <c r="J26" s="42" t="s">
        <v>69</v>
      </c>
      <c r="K26" s="49">
        <v>350.0</v>
      </c>
      <c r="L26" s="80"/>
      <c r="M26" s="61"/>
      <c r="N26" s="62"/>
      <c r="O26" s="51"/>
      <c r="P26" s="83"/>
      <c r="Q26" s="84"/>
      <c r="R26" s="63"/>
      <c r="S26" s="55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2"/>
      <c r="B27" s="42"/>
      <c r="C27" s="66"/>
      <c r="D27" s="76"/>
      <c r="E27" s="45"/>
      <c r="F27" s="42" t="s">
        <v>49</v>
      </c>
      <c r="G27" s="58"/>
      <c r="H27" s="226"/>
      <c r="I27" s="227"/>
      <c r="J27" s="42"/>
      <c r="K27" s="99"/>
      <c r="L27" s="50"/>
      <c r="M27" s="61"/>
      <c r="N27" s="62"/>
      <c r="O27" s="51"/>
      <c r="P27" s="52"/>
      <c r="Q27" s="53"/>
      <c r="R27" s="63"/>
      <c r="S27" s="55"/>
      <c r="T27" s="7"/>
      <c r="U27" s="7"/>
      <c r="V27" s="7"/>
      <c r="W27" s="7"/>
      <c r="X27" s="7"/>
      <c r="Y27" s="7"/>
      <c r="Z27" s="7"/>
      <c r="AA27" s="7"/>
      <c r="AB27" s="7"/>
    </row>
    <row r="28">
      <c r="A28" s="42"/>
      <c r="B28" s="42"/>
      <c r="C28" s="66"/>
      <c r="D28" s="67"/>
      <c r="E28" s="45"/>
      <c r="F28" s="42"/>
      <c r="G28" s="58"/>
      <c r="H28" s="226"/>
      <c r="I28" s="227"/>
      <c r="J28" s="42"/>
      <c r="K28" s="49"/>
      <c r="L28" s="50"/>
      <c r="M28" s="61"/>
      <c r="N28" s="62"/>
      <c r="O28" s="51"/>
      <c r="P28" s="52"/>
      <c r="Q28" s="53"/>
      <c r="R28" s="63"/>
      <c r="S28" s="55"/>
      <c r="T28" s="7"/>
      <c r="U28" s="7"/>
      <c r="V28" s="7"/>
      <c r="W28" s="7"/>
      <c r="X28" s="7"/>
      <c r="Y28" s="7"/>
      <c r="Z28" s="7"/>
      <c r="AA28" s="7"/>
      <c r="AB28" s="7"/>
    </row>
    <row r="29">
      <c r="A29" s="42"/>
      <c r="B29" s="42"/>
      <c r="C29" s="43"/>
      <c r="D29" s="111"/>
      <c r="E29" s="103"/>
      <c r="F29" s="42"/>
      <c r="G29" s="58"/>
      <c r="H29" s="226"/>
      <c r="I29" s="58"/>
      <c r="J29" s="105"/>
      <c r="K29" s="49"/>
      <c r="L29" s="50"/>
      <c r="M29" s="61"/>
      <c r="N29" s="62"/>
      <c r="O29" s="51"/>
      <c r="P29" s="52"/>
      <c r="Q29" s="53"/>
      <c r="R29" s="63"/>
      <c r="S29" s="55"/>
      <c r="T29" s="87" t="s">
        <v>21</v>
      </c>
      <c r="U29" s="101">
        <f>SUM(U11,U18)</f>
        <v>6061.7</v>
      </c>
      <c r="V29" s="7"/>
      <c r="W29" s="7"/>
      <c r="X29" s="7"/>
      <c r="Y29" s="7"/>
      <c r="Z29" s="7"/>
      <c r="AA29" s="7"/>
      <c r="AB29" s="7"/>
    </row>
    <row r="30">
      <c r="A30" s="42"/>
      <c r="B30" s="42"/>
      <c r="C30" s="94"/>
      <c r="D30" s="67"/>
      <c r="E30" s="45"/>
      <c r="F30" s="42"/>
      <c r="G30" s="58"/>
      <c r="H30" s="226"/>
      <c r="I30" s="58"/>
      <c r="J30" s="105"/>
      <c r="K30" s="49"/>
      <c r="L30" s="50"/>
      <c r="M30" s="35"/>
      <c r="N30" s="36"/>
      <c r="O30" s="51"/>
      <c r="P30" s="52"/>
      <c r="Q30" s="53"/>
      <c r="R30" s="54"/>
      <c r="S30" s="55"/>
      <c r="T30" s="7"/>
      <c r="U30" s="7"/>
      <c r="V30" s="7"/>
      <c r="W30" s="7"/>
      <c r="X30" s="7"/>
      <c r="Y30" s="7"/>
      <c r="Z30" s="7"/>
      <c r="AA30" s="7"/>
      <c r="AB30" s="7"/>
    </row>
    <row r="31">
      <c r="A31" s="42"/>
      <c r="B31" s="42"/>
      <c r="C31" s="43"/>
      <c r="D31" s="67"/>
      <c r="E31" s="103"/>
      <c r="F31" s="42"/>
      <c r="G31" s="104"/>
      <c r="H31" s="235"/>
      <c r="I31" s="58"/>
      <c r="J31" s="105"/>
      <c r="K31" s="49"/>
      <c r="L31" s="108"/>
      <c r="M31" s="61"/>
      <c r="N31" s="62"/>
      <c r="O31" s="51"/>
      <c r="P31" s="106"/>
      <c r="Q31" s="120"/>
      <c r="R31" s="63"/>
      <c r="S31" s="55"/>
      <c r="V31" s="7"/>
      <c r="W31" s="7"/>
      <c r="X31" s="7"/>
      <c r="Y31" s="7"/>
      <c r="Z31" s="7"/>
      <c r="AA31" s="7"/>
      <c r="AB31" s="7"/>
    </row>
    <row r="32">
      <c r="A32" s="42"/>
      <c r="B32" s="42"/>
      <c r="C32" s="107"/>
      <c r="D32" s="44"/>
      <c r="E32" s="45"/>
      <c r="F32" s="42"/>
      <c r="G32" s="58"/>
      <c r="H32" s="226"/>
      <c r="I32" s="58"/>
      <c r="J32" s="105"/>
      <c r="K32" s="49"/>
      <c r="L32" s="108"/>
      <c r="M32" s="61"/>
      <c r="N32" s="62"/>
      <c r="O32" s="51"/>
      <c r="P32" s="106"/>
      <c r="Q32" s="120"/>
      <c r="R32" s="63"/>
      <c r="S32" s="45"/>
      <c r="V32" s="7"/>
      <c r="W32" s="7"/>
      <c r="X32" s="7"/>
      <c r="Y32" s="7"/>
      <c r="Z32" s="7"/>
      <c r="AA32" s="7"/>
      <c r="AB32" s="7"/>
    </row>
    <row r="33">
      <c r="A33" s="42"/>
      <c r="B33" s="42"/>
      <c r="C33" s="43"/>
      <c r="D33" s="124"/>
      <c r="E33" s="45"/>
      <c r="F33" s="42"/>
      <c r="G33" s="58"/>
      <c r="H33" s="226"/>
      <c r="I33" s="58"/>
      <c r="J33" s="42"/>
      <c r="K33" s="49"/>
      <c r="L33" s="80"/>
      <c r="M33" s="81"/>
      <c r="N33" s="82"/>
      <c r="O33" s="51"/>
      <c r="P33" s="83"/>
      <c r="Q33" s="84"/>
      <c r="R33" s="85"/>
      <c r="S33" s="45"/>
      <c r="V33" s="7"/>
      <c r="W33" s="7"/>
      <c r="X33" s="7"/>
      <c r="Y33" s="7"/>
      <c r="Z33" s="7"/>
      <c r="AA33" s="7"/>
      <c r="AB33" s="7"/>
    </row>
    <row r="34">
      <c r="A34" s="42"/>
      <c r="B34" s="42"/>
      <c r="C34" s="43"/>
      <c r="D34" s="110"/>
      <c r="E34" s="103"/>
      <c r="F34" s="42"/>
      <c r="G34" s="58"/>
      <c r="H34" s="226"/>
      <c r="I34" s="226"/>
      <c r="J34" s="105"/>
      <c r="K34" s="49"/>
      <c r="L34" s="68"/>
      <c r="M34" s="35"/>
      <c r="N34" s="36"/>
      <c r="O34" s="51"/>
      <c r="P34" s="69"/>
      <c r="Q34" s="70"/>
      <c r="R34" s="54"/>
      <c r="S34" s="45"/>
      <c r="V34" s="7"/>
      <c r="W34" s="7"/>
      <c r="X34" s="7"/>
      <c r="Y34" s="7"/>
      <c r="Z34" s="7"/>
      <c r="AA34" s="7"/>
      <c r="AB34" s="7"/>
    </row>
    <row r="35">
      <c r="A35" s="42"/>
      <c r="B35" s="42"/>
      <c r="C35" s="66"/>
      <c r="D35" s="110"/>
      <c r="E35" s="103"/>
      <c r="F35" s="42"/>
      <c r="G35" s="58"/>
      <c r="H35" s="226"/>
      <c r="I35" s="226"/>
      <c r="J35" s="105"/>
      <c r="K35" s="60"/>
      <c r="L35" s="50"/>
      <c r="M35" s="61"/>
      <c r="N35" s="62"/>
      <c r="O35" s="51"/>
      <c r="P35" s="52"/>
      <c r="Q35" s="53"/>
      <c r="R35" s="63"/>
      <c r="S35" s="45"/>
      <c r="T35" s="7"/>
      <c r="U35" s="7"/>
      <c r="V35" s="7"/>
      <c r="W35" s="7"/>
      <c r="X35" s="7"/>
      <c r="Y35" s="7"/>
      <c r="Z35" s="7"/>
      <c r="AA35" s="7"/>
      <c r="AB35" s="7"/>
    </row>
    <row r="36">
      <c r="A36" s="42"/>
      <c r="B36" s="42"/>
      <c r="C36" s="66"/>
      <c r="D36" s="111"/>
      <c r="E36" s="45"/>
      <c r="F36" s="42"/>
      <c r="G36" s="354"/>
      <c r="H36" s="310"/>
      <c r="I36" s="226"/>
      <c r="J36" s="105"/>
      <c r="K36" s="60"/>
      <c r="L36" s="50"/>
      <c r="M36" s="61"/>
      <c r="N36" s="62"/>
      <c r="O36" s="51"/>
      <c r="P36" s="52"/>
      <c r="Q36" s="53"/>
      <c r="R36" s="63"/>
      <c r="S36" s="45"/>
      <c r="T36" s="7"/>
      <c r="U36" s="7"/>
      <c r="V36" s="7"/>
      <c r="W36" s="7"/>
      <c r="X36" s="7"/>
      <c r="Y36" s="7"/>
      <c r="Z36" s="7"/>
      <c r="AA36" s="7"/>
      <c r="AB36" s="7"/>
    </row>
    <row r="37">
      <c r="A37" s="42"/>
      <c r="B37" s="42"/>
      <c r="C37" s="66"/>
      <c r="D37" s="111"/>
      <c r="E37" s="45"/>
      <c r="F37" s="42"/>
      <c r="G37" s="112"/>
      <c r="H37" s="238"/>
      <c r="I37" s="58"/>
      <c r="J37" s="42"/>
      <c r="K37" s="49"/>
      <c r="L37" s="50"/>
      <c r="M37" s="81"/>
      <c r="N37" s="82"/>
      <c r="O37" s="51"/>
      <c r="P37" s="52"/>
      <c r="Q37" s="53"/>
      <c r="R37" s="85"/>
      <c r="S37" s="45"/>
      <c r="T37" s="7"/>
      <c r="U37" s="7"/>
      <c r="V37" s="7"/>
      <c r="W37" s="7"/>
      <c r="X37" s="7"/>
      <c r="Y37" s="7"/>
      <c r="Z37" s="7"/>
      <c r="AA37" s="7"/>
      <c r="AB37" s="7"/>
    </row>
    <row r="38">
      <c r="A38" s="42"/>
      <c r="B38" s="42"/>
      <c r="C38" s="43"/>
      <c r="D38" s="67"/>
      <c r="E38" s="45"/>
      <c r="F38" s="42"/>
      <c r="G38" s="58"/>
      <c r="H38" s="226"/>
      <c r="I38" s="58"/>
      <c r="J38" s="105"/>
      <c r="K38" s="49"/>
      <c r="L38" s="50"/>
      <c r="M38" s="113"/>
      <c r="N38" s="114"/>
      <c r="O38" s="51"/>
      <c r="P38" s="52"/>
      <c r="Q38" s="53"/>
      <c r="R38" s="115"/>
      <c r="S38" s="45"/>
      <c r="T38" s="7"/>
      <c r="U38" s="7"/>
      <c r="V38" s="7"/>
      <c r="W38" s="7"/>
      <c r="X38" s="7"/>
      <c r="Y38" s="7"/>
      <c r="Z38" s="7"/>
      <c r="AA38" s="7"/>
      <c r="AB38" s="7"/>
    </row>
    <row r="39">
      <c r="A39" s="42"/>
      <c r="B39" s="42"/>
      <c r="C39" s="43"/>
      <c r="D39" s="111"/>
      <c r="E39" s="45"/>
      <c r="F39" s="42"/>
      <c r="G39" s="58"/>
      <c r="H39" s="226"/>
      <c r="I39" s="45"/>
      <c r="J39" s="105"/>
      <c r="K39" s="99"/>
      <c r="L39" s="50"/>
      <c r="M39" s="61"/>
      <c r="N39" s="62"/>
      <c r="O39" s="51"/>
      <c r="P39" s="52"/>
      <c r="Q39" s="53"/>
      <c r="R39" s="63"/>
      <c r="S39" s="45"/>
      <c r="T39" s="7"/>
      <c r="U39" s="7"/>
      <c r="V39" s="7"/>
      <c r="W39" s="7"/>
      <c r="X39" s="7"/>
      <c r="Y39" s="7"/>
      <c r="Z39" s="7"/>
      <c r="AA39" s="7"/>
      <c r="AB39" s="7"/>
    </row>
    <row r="40">
      <c r="A40" s="42"/>
      <c r="B40" s="42"/>
      <c r="C40" s="43"/>
      <c r="D40" s="76"/>
      <c r="E40" s="103"/>
      <c r="F40" s="42"/>
      <c r="G40" s="58"/>
      <c r="H40" s="226"/>
      <c r="I40" s="58"/>
      <c r="J40" s="105"/>
      <c r="K40" s="49"/>
      <c r="L40" s="68"/>
      <c r="M40" s="61"/>
      <c r="N40" s="62"/>
      <c r="O40" s="51"/>
      <c r="P40" s="69"/>
      <c r="Q40" s="70"/>
      <c r="R40" s="63"/>
      <c r="S40" s="45"/>
      <c r="T40" s="7"/>
      <c r="U40" s="7"/>
      <c r="V40" s="7"/>
      <c r="W40" s="7"/>
      <c r="X40" s="7"/>
      <c r="Y40" s="7"/>
      <c r="Z40" s="7"/>
      <c r="AA40" s="7"/>
      <c r="AB40" s="7"/>
    </row>
    <row r="41">
      <c r="A41" s="42"/>
      <c r="B41" s="42"/>
      <c r="C41" s="43"/>
      <c r="D41" s="111"/>
      <c r="E41" s="45"/>
      <c r="F41" s="42"/>
      <c r="G41" s="58"/>
      <c r="H41" s="226"/>
      <c r="I41" s="58"/>
      <c r="J41" s="105"/>
      <c r="K41" s="49"/>
      <c r="L41" s="50"/>
      <c r="M41" s="61"/>
      <c r="N41" s="62"/>
      <c r="O41" s="51"/>
      <c r="P41" s="52"/>
      <c r="Q41" s="53"/>
      <c r="R41" s="63"/>
      <c r="S41" s="45"/>
      <c r="T41" s="7"/>
      <c r="U41" s="7"/>
      <c r="V41" s="7"/>
      <c r="W41" s="7"/>
      <c r="X41" s="7"/>
      <c r="Y41" s="7"/>
      <c r="Z41" s="7"/>
      <c r="AA41" s="7"/>
      <c r="AB41" s="7"/>
    </row>
    <row r="42">
      <c r="A42" s="42"/>
      <c r="B42" s="42"/>
      <c r="C42" s="66"/>
      <c r="D42" s="116"/>
      <c r="E42" s="103"/>
      <c r="F42" s="42"/>
      <c r="G42" s="117"/>
      <c r="H42" s="239"/>
      <c r="I42" s="238"/>
      <c r="J42" s="105"/>
      <c r="K42" s="118"/>
      <c r="L42" s="50"/>
      <c r="M42" s="61"/>
      <c r="N42" s="62"/>
      <c r="O42" s="51"/>
      <c r="P42" s="52"/>
      <c r="Q42" s="53"/>
      <c r="R42" s="63"/>
      <c r="S42" s="45"/>
      <c r="T42" s="7"/>
      <c r="U42" s="7"/>
      <c r="V42" s="7"/>
      <c r="W42" s="7"/>
      <c r="X42" s="7"/>
      <c r="Y42" s="7"/>
      <c r="Z42" s="7"/>
      <c r="AA42" s="7"/>
      <c r="AB42" s="7"/>
    </row>
    <row r="43">
      <c r="A43" s="42"/>
      <c r="B43" s="42"/>
      <c r="C43" s="66"/>
      <c r="D43" s="76"/>
      <c r="E43" s="45"/>
      <c r="F43" s="42"/>
      <c r="G43" s="58"/>
      <c r="H43" s="226"/>
      <c r="I43" s="58"/>
      <c r="J43" s="42"/>
      <c r="K43" s="49"/>
      <c r="L43" s="50"/>
      <c r="M43" s="61"/>
      <c r="N43" s="62"/>
      <c r="O43" s="51"/>
      <c r="P43" s="52"/>
      <c r="Q43" s="53"/>
      <c r="R43" s="63"/>
      <c r="S43" s="45"/>
      <c r="T43" s="7"/>
      <c r="U43" s="7"/>
      <c r="V43" s="7"/>
      <c r="W43" s="7"/>
      <c r="X43" s="7"/>
      <c r="Y43" s="7"/>
      <c r="Z43" s="7"/>
      <c r="AA43" s="7"/>
      <c r="AB43" s="7"/>
    </row>
    <row r="44">
      <c r="A44" s="42"/>
      <c r="B44" s="42"/>
      <c r="C44" s="43"/>
      <c r="D44" s="76"/>
      <c r="E44" s="103"/>
      <c r="F44" s="42"/>
      <c r="G44" s="58"/>
      <c r="H44" s="226"/>
      <c r="I44" s="58"/>
      <c r="J44" s="42"/>
      <c r="K44" s="60"/>
      <c r="L44" s="50"/>
      <c r="M44" s="61"/>
      <c r="N44" s="62"/>
      <c r="O44" s="51"/>
      <c r="P44" s="52"/>
      <c r="Q44" s="53"/>
      <c r="R44" s="63"/>
      <c r="S44" s="45"/>
      <c r="T44" s="7"/>
      <c r="U44" s="7"/>
      <c r="V44" s="7"/>
      <c r="W44" s="7"/>
      <c r="X44" s="7"/>
      <c r="Y44" s="7"/>
      <c r="Z44" s="7"/>
      <c r="AA44" s="7"/>
      <c r="AB44" s="7"/>
    </row>
    <row r="45">
      <c r="A45" s="42"/>
      <c r="B45" s="42"/>
      <c r="C45" s="43"/>
      <c r="D45" s="109"/>
      <c r="E45" s="103"/>
      <c r="F45" s="42"/>
      <c r="G45" s="58"/>
      <c r="H45" s="226"/>
      <c r="I45" s="58"/>
      <c r="J45" s="42"/>
      <c r="K45" s="49"/>
      <c r="L45" s="50"/>
      <c r="M45" s="61"/>
      <c r="N45" s="62"/>
      <c r="O45" s="51"/>
      <c r="P45" s="52"/>
      <c r="Q45" s="53"/>
      <c r="R45" s="63"/>
      <c r="S45" s="45"/>
      <c r="T45" s="7"/>
      <c r="U45" s="7"/>
      <c r="V45" s="7"/>
      <c r="W45" s="7"/>
      <c r="X45" s="7"/>
      <c r="Y45" s="7"/>
      <c r="Z45" s="7"/>
      <c r="AA45" s="7"/>
      <c r="AB45" s="7"/>
    </row>
    <row r="46">
      <c r="A46" s="42"/>
      <c r="B46" s="42"/>
      <c r="C46" s="43"/>
      <c r="D46" s="111"/>
      <c r="E46" s="103"/>
      <c r="F46" s="42"/>
      <c r="G46" s="119"/>
      <c r="H46" s="240"/>
      <c r="I46" s="58"/>
      <c r="J46" s="105"/>
      <c r="K46" s="49"/>
      <c r="L46" s="108"/>
      <c r="M46" s="81"/>
      <c r="N46" s="82"/>
      <c r="O46" s="51"/>
      <c r="P46" s="106"/>
      <c r="Q46" s="120"/>
      <c r="R46" s="85"/>
      <c r="S46" s="45"/>
      <c r="T46" s="7"/>
      <c r="U46" s="7"/>
      <c r="V46" s="7"/>
      <c r="W46" s="7"/>
      <c r="X46" s="7"/>
      <c r="Y46" s="7"/>
      <c r="Z46" s="7"/>
      <c r="AA46" s="7"/>
      <c r="AB46" s="7"/>
    </row>
    <row r="47">
      <c r="A47" s="42"/>
      <c r="B47" s="42"/>
      <c r="C47" s="66"/>
      <c r="D47" s="111"/>
      <c r="E47" s="103"/>
      <c r="F47" s="42"/>
      <c r="G47" s="58"/>
      <c r="H47" s="226"/>
      <c r="I47" s="226"/>
      <c r="J47" s="105"/>
      <c r="K47" s="49"/>
      <c r="L47" s="121"/>
      <c r="M47" s="61"/>
      <c r="N47" s="62"/>
      <c r="O47" s="51"/>
      <c r="P47" s="122"/>
      <c r="Q47" s="123"/>
      <c r="R47" s="63"/>
      <c r="S47" s="45"/>
      <c r="T47" s="7"/>
      <c r="U47" s="7"/>
      <c r="V47" s="7"/>
      <c r="W47" s="7"/>
      <c r="X47" s="7"/>
      <c r="Y47" s="7"/>
      <c r="Z47" s="7"/>
      <c r="AA47" s="7"/>
      <c r="AB47" s="7"/>
    </row>
    <row r="48">
      <c r="A48" s="42"/>
      <c r="B48" s="42"/>
      <c r="C48" s="43"/>
      <c r="D48" s="111"/>
      <c r="E48" s="103"/>
      <c r="F48" s="42"/>
      <c r="G48" s="58"/>
      <c r="H48" s="226"/>
      <c r="I48" s="226"/>
      <c r="J48" s="105"/>
      <c r="K48" s="49"/>
      <c r="L48" s="121"/>
      <c r="M48" s="35"/>
      <c r="N48" s="36"/>
      <c r="O48" s="51"/>
      <c r="P48" s="122"/>
      <c r="Q48" s="123"/>
      <c r="R48" s="54"/>
      <c r="S48" s="45"/>
      <c r="T48" s="7"/>
      <c r="U48" s="7"/>
      <c r="V48" s="7"/>
      <c r="W48" s="7"/>
      <c r="X48" s="7"/>
      <c r="Y48" s="7"/>
      <c r="Z48" s="7"/>
      <c r="AA48" s="7"/>
      <c r="AB48" s="7"/>
    </row>
    <row r="49">
      <c r="A49" s="42"/>
      <c r="B49" s="42"/>
      <c r="C49" s="43"/>
      <c r="D49" s="124"/>
      <c r="E49" s="45"/>
      <c r="F49" s="42"/>
      <c r="G49" s="58"/>
      <c r="H49" s="226"/>
      <c r="I49" s="241"/>
      <c r="J49" s="42"/>
      <c r="K49" s="60"/>
      <c r="L49" s="121"/>
      <c r="M49" s="81"/>
      <c r="N49" s="82"/>
      <c r="O49" s="51"/>
      <c r="P49" s="122"/>
      <c r="Q49" s="123"/>
      <c r="R49" s="85"/>
      <c r="S49" s="45"/>
      <c r="T49" s="7"/>
      <c r="U49" s="7"/>
      <c r="V49" s="7"/>
      <c r="W49" s="7"/>
      <c r="X49" s="7"/>
      <c r="Y49" s="7"/>
      <c r="Z49" s="7"/>
      <c r="AA49" s="7"/>
      <c r="AB49" s="7"/>
    </row>
    <row r="50">
      <c r="A50" s="42"/>
      <c r="B50" s="42"/>
      <c r="C50" s="43"/>
      <c r="D50" s="125"/>
      <c r="E50" s="103"/>
      <c r="F50" s="42"/>
      <c r="G50" s="58"/>
      <c r="H50" s="226"/>
      <c r="I50" s="58"/>
      <c r="J50" s="105"/>
      <c r="K50" s="60"/>
      <c r="L50" s="126"/>
      <c r="M50" s="81"/>
      <c r="N50" s="82"/>
      <c r="O50" s="51"/>
      <c r="P50" s="127"/>
      <c r="Q50" s="128"/>
      <c r="R50" s="85"/>
      <c r="S50" s="45"/>
      <c r="T50" s="7"/>
      <c r="U50" s="7"/>
      <c r="V50" s="7"/>
      <c r="W50" s="7"/>
      <c r="X50" s="7"/>
      <c r="Y50" s="7"/>
      <c r="Z50" s="7"/>
      <c r="AA50" s="7"/>
      <c r="AB50" s="7"/>
    </row>
    <row r="51">
      <c r="A51" s="42"/>
      <c r="B51" s="42"/>
      <c r="C51" s="43"/>
      <c r="D51" s="66"/>
      <c r="E51" s="103"/>
      <c r="F51" s="42"/>
      <c r="G51" s="58"/>
      <c r="H51" s="226"/>
      <c r="I51" s="58"/>
      <c r="J51" s="105"/>
      <c r="K51" s="49"/>
      <c r="L51" s="121"/>
      <c r="M51" s="61"/>
      <c r="N51" s="62"/>
      <c r="O51" s="51"/>
      <c r="P51" s="122"/>
      <c r="Q51" s="123"/>
      <c r="R51" s="63"/>
      <c r="S51" s="45"/>
      <c r="T51" s="7"/>
      <c r="U51" s="7"/>
      <c r="V51" s="7"/>
      <c r="W51" s="7"/>
      <c r="X51" s="7"/>
      <c r="Y51" s="7"/>
      <c r="Z51" s="7"/>
      <c r="AA51" s="7"/>
      <c r="AB51" s="7"/>
    </row>
    <row r="52">
      <c r="A52" s="42"/>
      <c r="B52" s="42"/>
      <c r="C52" s="43"/>
      <c r="D52" s="43"/>
      <c r="E52" s="103"/>
      <c r="F52" s="42"/>
      <c r="G52" s="47"/>
      <c r="H52" s="225"/>
      <c r="I52" s="58"/>
      <c r="J52" s="105"/>
      <c r="K52" s="118"/>
      <c r="L52" s="121"/>
      <c r="M52" s="81"/>
      <c r="N52" s="82"/>
      <c r="O52" s="51"/>
      <c r="P52" s="122"/>
      <c r="Q52" s="123"/>
      <c r="R52" s="85"/>
      <c r="S52" s="45"/>
      <c r="T52" s="7"/>
      <c r="U52" s="7"/>
      <c r="V52" s="7"/>
      <c r="W52" s="7"/>
      <c r="X52" s="7"/>
      <c r="Y52" s="7"/>
      <c r="Z52" s="7"/>
      <c r="AA52" s="7"/>
      <c r="AB52" s="7"/>
    </row>
    <row r="53">
      <c r="A53" s="42"/>
      <c r="B53" s="42"/>
      <c r="C53" s="43"/>
      <c r="D53" s="43"/>
      <c r="E53" s="129"/>
      <c r="F53" s="42"/>
      <c r="G53" s="58"/>
      <c r="H53" s="226"/>
      <c r="I53" s="58"/>
      <c r="J53" s="105"/>
      <c r="K53" s="49"/>
      <c r="L53" s="121"/>
      <c r="M53" s="61"/>
      <c r="N53" s="62"/>
      <c r="O53" s="51"/>
      <c r="P53" s="122"/>
      <c r="Q53" s="123"/>
      <c r="R53" s="63"/>
      <c r="S53" s="55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2"/>
      <c r="B54" s="42"/>
      <c r="C54" s="43"/>
      <c r="D54" s="43"/>
      <c r="E54" s="22"/>
      <c r="F54" s="42"/>
      <c r="G54" s="130"/>
      <c r="H54" s="242"/>
      <c r="I54" s="58"/>
      <c r="J54" s="105"/>
      <c r="K54" s="49"/>
      <c r="L54" s="121"/>
      <c r="M54" s="61"/>
      <c r="N54" s="62"/>
      <c r="O54" s="51"/>
      <c r="P54" s="122"/>
      <c r="Q54" s="123"/>
      <c r="R54" s="63"/>
      <c r="S54" s="45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2"/>
      <c r="B55" s="42"/>
      <c r="C55" s="43"/>
      <c r="D55" s="43"/>
      <c r="E55" s="22"/>
      <c r="F55" s="42"/>
      <c r="G55" s="58"/>
      <c r="H55" s="226"/>
      <c r="I55" s="58"/>
      <c r="J55" s="105"/>
      <c r="K55" s="131"/>
      <c r="L55" s="121"/>
      <c r="M55" s="113"/>
      <c r="N55" s="114"/>
      <c r="O55" s="51"/>
      <c r="P55" s="122"/>
      <c r="Q55" s="123"/>
      <c r="R55" s="115"/>
      <c r="S55" s="45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2"/>
      <c r="B56" s="42"/>
      <c r="C56" s="43"/>
      <c r="D56" s="43"/>
      <c r="E56" s="22"/>
      <c r="F56" s="42"/>
      <c r="G56" s="58"/>
      <c r="H56" s="226"/>
      <c r="I56" s="58"/>
      <c r="J56" s="105"/>
      <c r="K56" s="132"/>
      <c r="L56" s="121"/>
      <c r="M56" s="113"/>
      <c r="N56" s="114"/>
      <c r="O56" s="51"/>
      <c r="P56" s="122"/>
      <c r="Q56" s="123"/>
      <c r="R56" s="115"/>
      <c r="S56" s="45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2"/>
      <c r="B57" s="42"/>
      <c r="C57" s="43"/>
      <c r="D57" s="43"/>
      <c r="E57" s="22"/>
      <c r="F57" s="42"/>
      <c r="G57" s="58"/>
      <c r="H57" s="226"/>
      <c r="I57" s="58"/>
      <c r="J57" s="105"/>
      <c r="K57" s="131"/>
      <c r="L57" s="133"/>
      <c r="M57" s="61"/>
      <c r="N57" s="62"/>
      <c r="O57" s="51"/>
      <c r="P57" s="134"/>
      <c r="Q57" s="135"/>
      <c r="R57" s="63"/>
      <c r="S57" s="45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2"/>
      <c r="B58" s="42"/>
      <c r="C58" s="43"/>
      <c r="D58" s="94"/>
      <c r="E58" s="22"/>
      <c r="F58" s="42"/>
      <c r="G58" s="58"/>
      <c r="H58" s="226"/>
      <c r="I58" s="58"/>
      <c r="J58" s="105"/>
      <c r="K58" s="131"/>
      <c r="L58" s="121"/>
      <c r="M58" s="81"/>
      <c r="N58" s="82"/>
      <c r="O58" s="51"/>
      <c r="P58" s="122"/>
      <c r="Q58" s="123"/>
      <c r="R58" s="85"/>
      <c r="S58" s="45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2"/>
      <c r="B59" s="42"/>
      <c r="C59" s="66"/>
      <c r="D59" s="43"/>
      <c r="E59" s="22"/>
      <c r="F59" s="42"/>
      <c r="G59" s="58"/>
      <c r="H59" s="226"/>
      <c r="I59" s="58"/>
      <c r="J59" s="105"/>
      <c r="K59" s="131"/>
      <c r="L59" s="121"/>
      <c r="M59" s="81"/>
      <c r="N59" s="82"/>
      <c r="O59" s="51"/>
      <c r="P59" s="122"/>
      <c r="Q59" s="123"/>
      <c r="R59" s="85"/>
      <c r="S59" s="45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2"/>
      <c r="B60" s="42"/>
      <c r="C60" s="43"/>
      <c r="D60" s="43"/>
      <c r="E60" s="22"/>
      <c r="F60" s="42"/>
      <c r="G60" s="58"/>
      <c r="H60" s="226"/>
      <c r="I60" s="58"/>
      <c r="J60" s="105"/>
      <c r="K60" s="131"/>
      <c r="L60" s="121"/>
      <c r="M60" s="81"/>
      <c r="N60" s="82"/>
      <c r="O60" s="51"/>
      <c r="P60" s="122"/>
      <c r="Q60" s="123"/>
      <c r="R60" s="85"/>
      <c r="S60" s="45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2"/>
      <c r="B61" s="42"/>
      <c r="C61" s="43"/>
      <c r="D61" s="43"/>
      <c r="E61" s="22"/>
      <c r="F61" s="42"/>
      <c r="G61" s="58"/>
      <c r="H61" s="226"/>
      <c r="I61" s="58"/>
      <c r="J61" s="105"/>
      <c r="K61" s="131"/>
      <c r="L61" s="121"/>
      <c r="M61" s="81"/>
      <c r="N61" s="82"/>
      <c r="O61" s="51"/>
      <c r="P61" s="122"/>
      <c r="Q61" s="123"/>
      <c r="R61" s="85"/>
      <c r="S61" s="45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2"/>
      <c r="B62" s="42"/>
      <c r="C62" s="43"/>
      <c r="D62" s="43"/>
      <c r="E62" s="22"/>
      <c r="F62" s="42"/>
      <c r="G62" s="58"/>
      <c r="H62" s="226"/>
      <c r="I62" s="58"/>
      <c r="J62" s="105"/>
      <c r="K62" s="131"/>
      <c r="L62" s="126"/>
      <c r="M62" s="61"/>
      <c r="N62" s="62"/>
      <c r="O62" s="51"/>
      <c r="P62" s="127"/>
      <c r="Q62" s="128"/>
      <c r="R62" s="63"/>
      <c r="S62" s="45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2"/>
      <c r="B63" s="42"/>
      <c r="C63" s="43"/>
      <c r="D63" s="43"/>
      <c r="E63" s="22"/>
      <c r="F63" s="42"/>
      <c r="G63" s="58"/>
      <c r="H63" s="226"/>
      <c r="I63" s="58"/>
      <c r="J63" s="105"/>
      <c r="K63" s="131"/>
      <c r="L63" s="126"/>
      <c r="M63" s="81"/>
      <c r="N63" s="82"/>
      <c r="O63" s="51"/>
      <c r="P63" s="127"/>
      <c r="Q63" s="128"/>
      <c r="R63" s="85"/>
      <c r="S63" s="136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2"/>
      <c r="B64" s="42"/>
      <c r="C64" s="43"/>
      <c r="D64" s="43"/>
      <c r="E64" s="22"/>
      <c r="F64" s="42"/>
      <c r="G64" s="58"/>
      <c r="H64" s="226"/>
      <c r="I64" s="58"/>
      <c r="J64" s="105"/>
      <c r="K64" s="132"/>
      <c r="L64" s="121"/>
      <c r="M64" s="61"/>
      <c r="N64" s="62"/>
      <c r="O64" s="51"/>
      <c r="P64" s="122"/>
      <c r="Q64" s="123"/>
      <c r="R64" s="63"/>
      <c r="S64" s="45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2"/>
      <c r="B65" s="42"/>
      <c r="C65" s="43"/>
      <c r="D65" s="43"/>
      <c r="E65" s="22"/>
      <c r="F65" s="42"/>
      <c r="G65" s="58"/>
      <c r="H65" s="226"/>
      <c r="I65" s="58"/>
      <c r="J65" s="105"/>
      <c r="K65" s="132"/>
      <c r="L65" s="126"/>
      <c r="M65" s="81"/>
      <c r="N65" s="82"/>
      <c r="O65" s="51"/>
      <c r="P65" s="127"/>
      <c r="Q65" s="128"/>
      <c r="R65" s="85"/>
      <c r="S65" s="45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2"/>
      <c r="B66" s="42"/>
      <c r="C66" s="43"/>
      <c r="D66" s="43"/>
      <c r="E66" s="22"/>
      <c r="F66" s="42"/>
      <c r="G66" s="58"/>
      <c r="H66" s="226"/>
      <c r="I66" s="58"/>
      <c r="J66" s="105"/>
      <c r="K66" s="131"/>
      <c r="L66" s="126"/>
      <c r="M66" s="81"/>
      <c r="N66" s="82"/>
      <c r="O66" s="51"/>
      <c r="P66" s="127"/>
      <c r="Q66" s="128"/>
      <c r="R66" s="85"/>
      <c r="S66" s="45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2"/>
      <c r="B67" s="42"/>
      <c r="C67" s="43"/>
      <c r="D67" s="43"/>
      <c r="E67" s="137"/>
      <c r="F67" s="42"/>
      <c r="G67" s="58"/>
      <c r="H67" s="226"/>
      <c r="I67" s="58"/>
      <c r="J67" s="105"/>
      <c r="K67" s="138"/>
      <c r="L67" s="121"/>
      <c r="M67" s="61"/>
      <c r="N67" s="62"/>
      <c r="O67" s="51"/>
      <c r="P67" s="122"/>
      <c r="Q67" s="123"/>
      <c r="R67" s="63"/>
      <c r="S67" s="45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2"/>
      <c r="B68" s="42"/>
      <c r="C68" s="43"/>
      <c r="D68" s="43"/>
      <c r="E68" s="137"/>
      <c r="F68" s="42"/>
      <c r="G68" s="58"/>
      <c r="H68" s="226"/>
      <c r="I68" s="58"/>
      <c r="J68" s="105"/>
      <c r="K68" s="139"/>
      <c r="L68" s="126"/>
      <c r="M68" s="81"/>
      <c r="N68" s="82"/>
      <c r="O68" s="51"/>
      <c r="P68" s="127"/>
      <c r="Q68" s="128"/>
      <c r="R68" s="85"/>
      <c r="S68" s="45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2"/>
      <c r="B69" s="42"/>
      <c r="C69" s="43"/>
      <c r="D69" s="43"/>
      <c r="E69" s="137"/>
      <c r="F69" s="42"/>
      <c r="G69" s="58"/>
      <c r="H69" s="226"/>
      <c r="I69" s="58"/>
      <c r="J69" s="105"/>
      <c r="K69" s="131"/>
      <c r="L69" s="140"/>
      <c r="M69" s="81"/>
      <c r="N69" s="82"/>
      <c r="O69" s="51"/>
      <c r="P69" s="141"/>
      <c r="Q69" s="142"/>
      <c r="R69" s="85"/>
      <c r="S69" s="55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2"/>
      <c r="B70" s="42"/>
      <c r="C70" s="43"/>
      <c r="D70" s="43"/>
      <c r="E70" s="137"/>
      <c r="F70" s="42"/>
      <c r="G70" s="58"/>
      <c r="H70" s="226"/>
      <c r="I70" s="58"/>
      <c r="J70" s="105"/>
      <c r="K70" s="138"/>
      <c r="L70" s="126"/>
      <c r="M70" s="81"/>
      <c r="N70" s="82"/>
      <c r="O70" s="51"/>
      <c r="P70" s="127"/>
      <c r="Q70" s="128"/>
      <c r="R70" s="85"/>
      <c r="S70" s="45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2"/>
      <c r="B71" s="42"/>
      <c r="C71" s="143"/>
      <c r="D71" s="96"/>
      <c r="E71" s="137"/>
      <c r="F71" s="42"/>
      <c r="G71" s="58"/>
      <c r="H71" s="226"/>
      <c r="I71" s="58"/>
      <c r="J71" s="105"/>
      <c r="K71" s="144"/>
      <c r="L71" s="145"/>
      <c r="M71" s="81"/>
      <c r="N71" s="82"/>
      <c r="O71" s="51"/>
      <c r="P71" s="146"/>
      <c r="Q71" s="147"/>
      <c r="R71" s="85"/>
      <c r="S71" s="45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2"/>
      <c r="B72" s="42"/>
      <c r="C72" s="143"/>
      <c r="D72" s="43"/>
      <c r="E72" s="137"/>
      <c r="F72" s="42"/>
      <c r="G72" s="58"/>
      <c r="H72" s="226"/>
      <c r="I72" s="58"/>
      <c r="J72" s="105"/>
      <c r="K72" s="148"/>
      <c r="L72" s="145"/>
      <c r="M72" s="113"/>
      <c r="N72" s="114"/>
      <c r="O72" s="51"/>
      <c r="P72" s="146"/>
      <c r="Q72" s="147"/>
      <c r="R72" s="115"/>
      <c r="S72" s="136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2"/>
      <c r="B73" s="42"/>
      <c r="C73" s="143"/>
      <c r="D73" s="76"/>
      <c r="E73" s="137"/>
      <c r="F73" s="42"/>
      <c r="G73" s="58"/>
      <c r="H73" s="226"/>
      <c r="I73" s="226"/>
      <c r="J73" s="105"/>
      <c r="K73" s="144"/>
      <c r="L73" s="149"/>
      <c r="M73" s="81"/>
      <c r="N73" s="82"/>
      <c r="O73" s="51"/>
      <c r="P73" s="150"/>
      <c r="Q73" s="151"/>
      <c r="R73" s="85"/>
      <c r="S73" s="136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2"/>
      <c r="B74" s="42"/>
      <c r="C74" s="143"/>
      <c r="D74" s="43"/>
      <c r="E74" s="137"/>
      <c r="F74" s="42"/>
      <c r="G74" s="58"/>
      <c r="H74" s="226"/>
      <c r="I74" s="226"/>
      <c r="J74" s="105"/>
      <c r="K74" s="144"/>
      <c r="L74" s="145"/>
      <c r="M74" s="81"/>
      <c r="N74" s="82"/>
      <c r="O74" s="51"/>
      <c r="P74" s="146"/>
      <c r="Q74" s="147"/>
      <c r="R74" s="85"/>
      <c r="S74" s="136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2"/>
      <c r="B75" s="42"/>
      <c r="C75" s="143"/>
      <c r="D75" s="43"/>
      <c r="E75" s="137"/>
      <c r="F75" s="42"/>
      <c r="G75" s="58"/>
      <c r="H75" s="226"/>
      <c r="I75" s="226"/>
      <c r="J75" s="105"/>
      <c r="K75" s="148"/>
      <c r="L75" s="145"/>
      <c r="M75" s="81"/>
      <c r="N75" s="82"/>
      <c r="O75" s="51"/>
      <c r="P75" s="146"/>
      <c r="Q75" s="147"/>
      <c r="R75" s="85"/>
      <c r="S75" s="136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2"/>
      <c r="B76" s="42"/>
      <c r="C76" s="143"/>
      <c r="D76" s="43"/>
      <c r="E76" s="22"/>
      <c r="F76" s="42"/>
      <c r="G76" s="58"/>
      <c r="H76" s="226"/>
      <c r="I76" s="226"/>
      <c r="J76" s="105"/>
      <c r="K76" s="148"/>
      <c r="L76" s="145"/>
      <c r="M76" s="81"/>
      <c r="N76" s="82"/>
      <c r="O76" s="51"/>
      <c r="P76" s="146"/>
      <c r="Q76" s="147"/>
      <c r="R76" s="85"/>
      <c r="S76" s="152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2"/>
      <c r="B77" s="42"/>
      <c r="C77" s="143"/>
      <c r="D77" s="43"/>
      <c r="E77" s="22"/>
      <c r="F77" s="42"/>
      <c r="G77" s="58"/>
      <c r="H77" s="226"/>
      <c r="I77" s="226"/>
      <c r="J77" s="105"/>
      <c r="K77" s="148"/>
      <c r="L77" s="145"/>
      <c r="M77" s="81"/>
      <c r="N77" s="82"/>
      <c r="O77" s="51"/>
      <c r="P77" s="146"/>
      <c r="Q77" s="147"/>
      <c r="R77" s="85"/>
      <c r="S77" s="136"/>
      <c r="T77" s="7"/>
      <c r="U77" s="7"/>
      <c r="V77" s="7"/>
      <c r="W77" s="7"/>
      <c r="X77" s="7"/>
      <c r="Y77" s="7"/>
      <c r="Z77" s="7"/>
      <c r="AA77" s="7"/>
      <c r="AB77" s="7"/>
    </row>
    <row r="78">
      <c r="A78" s="105"/>
      <c r="B78" s="42"/>
      <c r="C78" s="143"/>
      <c r="D78" s="43"/>
      <c r="E78" s="22"/>
      <c r="F78" s="42"/>
      <c r="G78" s="153"/>
      <c r="H78" s="243"/>
      <c r="I78" s="243"/>
      <c r="J78" s="105"/>
      <c r="K78" s="144"/>
      <c r="L78" s="145"/>
      <c r="M78" s="81"/>
      <c r="N78" s="82"/>
      <c r="O78" s="51"/>
      <c r="P78" s="146"/>
      <c r="Q78" s="147"/>
      <c r="R78" s="85"/>
      <c r="S78" s="154"/>
      <c r="T78" s="7"/>
      <c r="U78" s="7"/>
      <c r="V78" s="7"/>
      <c r="W78" s="7"/>
      <c r="X78" s="7"/>
      <c r="Y78" s="7"/>
      <c r="Z78" s="7"/>
      <c r="AA78" s="7"/>
      <c r="AB78" s="7"/>
    </row>
    <row r="79">
      <c r="A79" s="105"/>
      <c r="B79" s="42"/>
      <c r="C79" s="143"/>
      <c r="D79" s="43"/>
      <c r="E79" s="22"/>
      <c r="F79" s="42"/>
      <c r="G79" s="153"/>
      <c r="H79" s="243"/>
      <c r="I79" s="243"/>
      <c r="J79" s="105"/>
      <c r="K79" s="144"/>
      <c r="L79" s="145"/>
      <c r="M79" s="81"/>
      <c r="N79" s="82"/>
      <c r="O79" s="51"/>
      <c r="P79" s="146"/>
      <c r="Q79" s="147"/>
      <c r="R79" s="85"/>
      <c r="S79" s="155"/>
      <c r="T79" s="7"/>
      <c r="U79" s="7"/>
      <c r="V79" s="7"/>
      <c r="W79" s="7"/>
      <c r="X79" s="7"/>
      <c r="Y79" s="7"/>
      <c r="Z79" s="7"/>
      <c r="AA79" s="7"/>
      <c r="AB79" s="7"/>
    </row>
    <row r="80">
      <c r="A80" s="105"/>
      <c r="B80" s="42"/>
      <c r="C80" s="143"/>
      <c r="D80" s="43"/>
      <c r="E80" s="22"/>
      <c r="F80" s="42"/>
      <c r="G80" s="153"/>
      <c r="H80" s="243"/>
      <c r="I80" s="243"/>
      <c r="J80" s="105"/>
      <c r="K80" s="144"/>
      <c r="L80" s="145"/>
      <c r="M80" s="81"/>
      <c r="N80" s="82"/>
      <c r="O80" s="51"/>
      <c r="P80" s="146"/>
      <c r="Q80" s="147"/>
      <c r="R80" s="85"/>
      <c r="S80" s="155"/>
      <c r="T80" s="7"/>
      <c r="U80" s="7"/>
      <c r="V80" s="7"/>
      <c r="W80" s="7"/>
      <c r="X80" s="7"/>
      <c r="Y80" s="7"/>
      <c r="Z80" s="7"/>
      <c r="AA80" s="7"/>
      <c r="AB80" s="7"/>
    </row>
    <row r="81">
      <c r="A81" s="105"/>
      <c r="B81" s="42"/>
      <c r="C81" s="143"/>
      <c r="D81" s="43"/>
      <c r="E81" s="22"/>
      <c r="F81" s="42"/>
      <c r="G81" s="153"/>
      <c r="H81" s="243"/>
      <c r="I81" s="243"/>
      <c r="J81" s="105"/>
      <c r="K81" s="156"/>
      <c r="L81" s="157"/>
      <c r="M81" s="158"/>
      <c r="N81" s="159"/>
      <c r="O81" s="51"/>
      <c r="P81" s="160"/>
      <c r="Q81" s="161"/>
      <c r="R81" s="162"/>
      <c r="S81" s="155"/>
      <c r="T81" s="7"/>
      <c r="U81" s="7"/>
      <c r="V81" s="7"/>
      <c r="W81" s="7"/>
      <c r="X81" s="7"/>
      <c r="Y81" s="7"/>
      <c r="Z81" s="7"/>
      <c r="AA81" s="7"/>
      <c r="AB81" s="7"/>
    </row>
    <row r="82">
      <c r="A82" s="105"/>
      <c r="B82" s="42"/>
      <c r="C82" s="143"/>
      <c r="D82" s="43"/>
      <c r="E82" s="22"/>
      <c r="F82" s="42"/>
      <c r="G82" s="153"/>
      <c r="H82" s="243"/>
      <c r="I82" s="243"/>
      <c r="J82" s="105"/>
      <c r="K82" s="156"/>
      <c r="L82" s="157"/>
      <c r="M82" s="158"/>
      <c r="N82" s="159"/>
      <c r="O82" s="51"/>
      <c r="P82" s="160"/>
      <c r="Q82" s="161"/>
      <c r="R82" s="162"/>
      <c r="S82" s="155"/>
      <c r="T82" s="7"/>
      <c r="U82" s="7"/>
      <c r="V82" s="7"/>
      <c r="W82" s="7"/>
      <c r="X82" s="7"/>
      <c r="Y82" s="7"/>
      <c r="Z82" s="7"/>
      <c r="AA82" s="7"/>
      <c r="AB82" s="7"/>
    </row>
    <row r="83">
      <c r="A83" s="105"/>
      <c r="B83" s="42"/>
      <c r="C83" s="143"/>
      <c r="D83" s="43"/>
      <c r="E83" s="22"/>
      <c r="F83" s="42"/>
      <c r="G83" s="153"/>
      <c r="H83" s="243"/>
      <c r="I83" s="243"/>
      <c r="J83" s="105"/>
      <c r="K83" s="156"/>
      <c r="L83" s="157"/>
      <c r="M83" s="158"/>
      <c r="N83" s="159"/>
      <c r="O83" s="51"/>
      <c r="P83" s="160"/>
      <c r="Q83" s="161"/>
      <c r="R83" s="162"/>
      <c r="S83" s="155"/>
      <c r="T83" s="7"/>
      <c r="U83" s="7"/>
      <c r="V83" s="7"/>
      <c r="W83" s="7"/>
      <c r="X83" s="7"/>
      <c r="Y83" s="7"/>
      <c r="Z83" s="7"/>
      <c r="AA83" s="7"/>
      <c r="AB83" s="7"/>
    </row>
    <row r="84">
      <c r="A84" s="105"/>
      <c r="B84" s="42"/>
      <c r="C84" s="143"/>
      <c r="D84" s="43"/>
      <c r="E84" s="22"/>
      <c r="F84" s="42"/>
      <c r="G84" s="153"/>
      <c r="H84" s="243"/>
      <c r="I84" s="243"/>
      <c r="J84" s="105"/>
      <c r="K84" s="163"/>
      <c r="L84" s="164"/>
      <c r="M84" s="165"/>
      <c r="N84" s="166"/>
      <c r="O84" s="51"/>
      <c r="P84" s="167"/>
      <c r="Q84" s="168"/>
      <c r="R84" s="169"/>
      <c r="S84" s="155"/>
      <c r="T84" s="7"/>
      <c r="U84" s="7"/>
      <c r="V84" s="7"/>
      <c r="W84" s="7"/>
      <c r="X84" s="7"/>
      <c r="Y84" s="7"/>
      <c r="Z84" s="7"/>
      <c r="AA84" s="7"/>
      <c r="AB84" s="7"/>
    </row>
    <row r="85">
      <c r="A85" s="105"/>
      <c r="B85" s="42"/>
      <c r="C85" s="143"/>
      <c r="D85" s="43"/>
      <c r="E85" s="137"/>
      <c r="F85" s="42"/>
      <c r="G85" s="153"/>
      <c r="H85" s="243"/>
      <c r="I85" s="243"/>
      <c r="J85" s="105"/>
      <c r="K85" s="156"/>
      <c r="L85" s="157"/>
      <c r="M85" s="170"/>
      <c r="N85" s="171"/>
      <c r="O85" s="51"/>
      <c r="P85" s="160"/>
      <c r="Q85" s="161"/>
      <c r="R85" s="172"/>
      <c r="S85" s="155"/>
      <c r="T85" s="7"/>
      <c r="U85" s="7"/>
      <c r="V85" s="7"/>
      <c r="W85" s="7"/>
      <c r="X85" s="7"/>
      <c r="Y85" s="7"/>
      <c r="Z85" s="7"/>
      <c r="AA85" s="7"/>
      <c r="AB85" s="7"/>
    </row>
    <row r="86">
      <c r="A86" s="105"/>
      <c r="B86" s="42"/>
      <c r="C86" s="143"/>
      <c r="D86" s="43"/>
      <c r="E86" s="137"/>
      <c r="F86" s="42"/>
      <c r="G86" s="153"/>
      <c r="H86" s="243"/>
      <c r="I86" s="243"/>
      <c r="J86" s="105"/>
      <c r="K86" s="156"/>
      <c r="L86" s="157"/>
      <c r="M86" s="170"/>
      <c r="N86" s="171"/>
      <c r="O86" s="51"/>
      <c r="P86" s="160"/>
      <c r="Q86" s="161"/>
      <c r="R86" s="172"/>
      <c r="S86" s="155"/>
      <c r="T86" s="7"/>
      <c r="U86" s="7"/>
      <c r="V86" s="7"/>
      <c r="W86" s="7"/>
      <c r="X86" s="7"/>
      <c r="Y86" s="7"/>
      <c r="Z86" s="7"/>
      <c r="AA86" s="7"/>
      <c r="AB86" s="7"/>
    </row>
    <row r="87">
      <c r="A87" s="105"/>
      <c r="B87" s="42"/>
      <c r="C87" s="143"/>
      <c r="D87" s="43"/>
      <c r="E87" s="137"/>
      <c r="F87" s="42"/>
      <c r="G87" s="153"/>
      <c r="H87" s="243"/>
      <c r="I87" s="243"/>
      <c r="J87" s="105"/>
      <c r="K87" s="156"/>
      <c r="L87" s="157"/>
      <c r="M87" s="170"/>
      <c r="N87" s="171"/>
      <c r="O87" s="51"/>
      <c r="P87" s="160"/>
      <c r="Q87" s="161"/>
      <c r="R87" s="172"/>
      <c r="S87" s="155"/>
      <c r="T87" s="7"/>
      <c r="U87" s="7"/>
      <c r="V87" s="7"/>
      <c r="W87" s="7"/>
      <c r="X87" s="7"/>
      <c r="Y87" s="7"/>
      <c r="Z87" s="7"/>
      <c r="AA87" s="7"/>
      <c r="AB87" s="7"/>
    </row>
    <row r="88">
      <c r="A88" s="105"/>
      <c r="B88" s="42"/>
      <c r="C88" s="143"/>
      <c r="D88" s="43"/>
      <c r="E88" s="137"/>
      <c r="F88" s="42"/>
      <c r="G88" s="153"/>
      <c r="H88" s="243"/>
      <c r="I88" s="243"/>
      <c r="J88" s="105"/>
      <c r="K88" s="156"/>
      <c r="L88" s="157"/>
      <c r="M88" s="170"/>
      <c r="N88" s="171"/>
      <c r="O88" s="51"/>
      <c r="P88" s="160"/>
      <c r="Q88" s="161"/>
      <c r="R88" s="172"/>
      <c r="S88" s="155"/>
      <c r="T88" s="7"/>
      <c r="U88" s="7"/>
      <c r="V88" s="7"/>
      <c r="W88" s="7"/>
      <c r="X88" s="7"/>
      <c r="Y88" s="7"/>
      <c r="Z88" s="7"/>
      <c r="AA88" s="7"/>
      <c r="AB88" s="7"/>
    </row>
    <row r="89">
      <c r="A89" s="105"/>
      <c r="B89" s="42"/>
      <c r="C89" s="143"/>
      <c r="D89" s="43"/>
      <c r="E89" s="137"/>
      <c r="F89" s="42"/>
      <c r="G89" s="153"/>
      <c r="H89" s="243"/>
      <c r="I89" s="243"/>
      <c r="J89" s="105"/>
      <c r="K89" s="156"/>
      <c r="L89" s="157"/>
      <c r="M89" s="170"/>
      <c r="N89" s="171"/>
      <c r="O89" s="51"/>
      <c r="P89" s="160"/>
      <c r="Q89" s="161"/>
      <c r="R89" s="172"/>
      <c r="S89" s="155"/>
      <c r="T89" s="7"/>
      <c r="U89" s="7"/>
      <c r="V89" s="7"/>
      <c r="W89" s="7"/>
      <c r="X89" s="7"/>
      <c r="Y89" s="7"/>
      <c r="Z89" s="7"/>
      <c r="AA89" s="7"/>
      <c r="AB89" s="7"/>
    </row>
    <row r="90">
      <c r="A90" s="105"/>
      <c r="B90" s="42"/>
      <c r="C90" s="143"/>
      <c r="D90" s="43"/>
      <c r="E90" s="137"/>
      <c r="F90" s="42"/>
      <c r="G90" s="153"/>
      <c r="H90" s="243"/>
      <c r="I90" s="243"/>
      <c r="J90" s="105"/>
      <c r="K90" s="156"/>
      <c r="L90" s="157"/>
      <c r="M90" s="170"/>
      <c r="N90" s="171"/>
      <c r="O90" s="51"/>
      <c r="P90" s="160"/>
      <c r="Q90" s="161"/>
      <c r="R90" s="172"/>
      <c r="S90" s="155"/>
      <c r="T90" s="7"/>
      <c r="U90" s="7"/>
      <c r="V90" s="7"/>
      <c r="W90" s="7"/>
      <c r="X90" s="7"/>
      <c r="Y90" s="7"/>
      <c r="Z90" s="7"/>
      <c r="AA90" s="7"/>
      <c r="AB90" s="7"/>
    </row>
    <row r="91">
      <c r="A91" s="105"/>
      <c r="B91" s="42"/>
      <c r="C91" s="143"/>
      <c r="D91" s="43"/>
      <c r="E91" s="137"/>
      <c r="F91" s="42"/>
      <c r="G91" s="153"/>
      <c r="H91" s="243"/>
      <c r="I91" s="243"/>
      <c r="J91" s="105"/>
      <c r="K91" s="156"/>
      <c r="L91" s="157"/>
      <c r="M91" s="170"/>
      <c r="N91" s="171"/>
      <c r="O91" s="51"/>
      <c r="P91" s="160"/>
      <c r="Q91" s="161"/>
      <c r="R91" s="172"/>
      <c r="S91" s="155"/>
      <c r="T91" s="7"/>
      <c r="U91" s="7"/>
      <c r="V91" s="7"/>
      <c r="W91" s="7"/>
      <c r="X91" s="7"/>
      <c r="Y91" s="7"/>
      <c r="Z91" s="7"/>
      <c r="AA91" s="7"/>
      <c r="AB91" s="7"/>
    </row>
    <row r="92">
      <c r="A92" s="105"/>
      <c r="B92" s="42"/>
      <c r="C92" s="143"/>
      <c r="D92" s="43"/>
      <c r="E92" s="137"/>
      <c r="F92" s="42"/>
      <c r="G92" s="153"/>
      <c r="H92" s="243"/>
      <c r="I92" s="243"/>
      <c r="J92" s="105"/>
      <c r="K92" s="156"/>
      <c r="L92" s="157"/>
      <c r="M92" s="170"/>
      <c r="N92" s="173"/>
      <c r="O92" s="51"/>
      <c r="P92" s="160"/>
      <c r="Q92" s="161"/>
      <c r="R92" s="172"/>
      <c r="S92" s="155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74"/>
      <c r="E93" s="175"/>
      <c r="F93" s="4"/>
      <c r="G93" s="176"/>
      <c r="H93" s="244"/>
      <c r="I93" s="245"/>
      <c r="J93" s="4"/>
      <c r="K93" s="179"/>
      <c r="L93" s="179"/>
      <c r="M93" s="179"/>
      <c r="N93" s="179"/>
      <c r="O93" s="180"/>
      <c r="P93" s="180"/>
      <c r="Q93" s="180"/>
      <c r="R93" s="181"/>
      <c r="S93" s="182">
        <f>SUM(S7:S92)</f>
        <v>1471.5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83"/>
      <c r="E94" s="184"/>
      <c r="F94" s="2"/>
      <c r="G94" s="185"/>
      <c r="H94" s="246"/>
      <c r="I94" s="247"/>
      <c r="J94" s="2"/>
      <c r="K94" s="33" t="s">
        <v>6</v>
      </c>
      <c r="L94" s="188"/>
      <c r="M94" s="188"/>
      <c r="N94" s="188"/>
      <c r="O94" s="189"/>
      <c r="P94" s="189"/>
      <c r="Q94" s="189"/>
      <c r="R94" s="190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191"/>
      <c r="D95" s="16"/>
      <c r="E95" s="192"/>
      <c r="F95" s="193"/>
      <c r="G95" s="176"/>
      <c r="H95" s="5"/>
      <c r="I95" s="5"/>
      <c r="J95" s="2"/>
      <c r="K95" s="96">
        <f>SUM(K7:K92)</f>
        <v>1099.7</v>
      </c>
      <c r="L95" s="194" t="s">
        <v>22</v>
      </c>
      <c r="O95" s="195" t="s">
        <v>23</v>
      </c>
      <c r="Q95" s="196"/>
      <c r="R95" s="197" t="s">
        <v>24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176"/>
      <c r="H96" s="5"/>
      <c r="I96" s="5"/>
      <c r="J96" s="2"/>
      <c r="K96" s="96">
        <f>SUM(K95*1%)</f>
        <v>10.997</v>
      </c>
      <c r="L96" s="34" t="s">
        <v>7</v>
      </c>
      <c r="M96" s="198"/>
      <c r="N96" s="198"/>
      <c r="O96" s="199"/>
      <c r="P96" s="200"/>
      <c r="Q96" s="196"/>
      <c r="R96" s="201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2"/>
      <c r="L97" s="203">
        <f>SUM(L6:L91)</f>
        <v>0</v>
      </c>
      <c r="M97" s="35" t="s">
        <v>8</v>
      </c>
      <c r="N97" s="198"/>
      <c r="O97" s="199"/>
      <c r="P97" s="199"/>
      <c r="Q97" s="199"/>
      <c r="R97" s="201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04" t="s">
        <v>25</v>
      </c>
      <c r="H98" s="205">
        <f>SUM(K95,L97,M98,N99)</f>
        <v>2853.7</v>
      </c>
      <c r="I98" s="5"/>
      <c r="J98" s="2"/>
      <c r="K98" s="7"/>
      <c r="L98" s="76">
        <f>SUM(L97*1%)</f>
        <v>0</v>
      </c>
      <c r="M98" s="16">
        <f>SUM(M6:M91)</f>
        <v>1254</v>
      </c>
      <c r="N98" s="36" t="s">
        <v>9</v>
      </c>
      <c r="O98" s="199"/>
      <c r="P98" s="199"/>
      <c r="Q98" s="199"/>
      <c r="R98" s="181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06"/>
      <c r="G99" s="207" t="s">
        <v>26</v>
      </c>
      <c r="H99" s="205">
        <f>SUM(O100,P103,Q104)</f>
        <v>3208</v>
      </c>
      <c r="I99" s="5"/>
      <c r="J99" s="2"/>
      <c r="K99" s="7"/>
      <c r="L99" s="17"/>
      <c r="M99" s="76">
        <f>SUM(M98*1%)</f>
        <v>12.54</v>
      </c>
      <c r="N99" s="16">
        <f>SUM(N6:N92)</f>
        <v>500</v>
      </c>
      <c r="O99" s="37" t="s">
        <v>10</v>
      </c>
      <c r="P99" s="199"/>
      <c r="Q99" s="199"/>
      <c r="R99" s="208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06"/>
      <c r="G100" s="209" t="s">
        <v>27</v>
      </c>
      <c r="H100" s="205">
        <f>SUM(R105)</f>
        <v>200</v>
      </c>
      <c r="I100" s="5"/>
      <c r="J100" s="2"/>
      <c r="K100" s="7"/>
      <c r="L100" s="2"/>
      <c r="M100" s="2"/>
      <c r="N100" s="76">
        <f>SUM(N99*1%)</f>
        <v>5</v>
      </c>
      <c r="O100" s="16">
        <f>SUM(O6:O93)</f>
        <v>2158</v>
      </c>
      <c r="P100" s="199"/>
      <c r="Q100" s="199"/>
      <c r="R100" s="208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4"/>
      <c r="H101" s="5"/>
      <c r="I101" s="5"/>
      <c r="J101" s="2"/>
      <c r="K101" s="7"/>
      <c r="L101" s="2"/>
      <c r="M101" s="2"/>
      <c r="N101" s="2"/>
      <c r="O101" s="76">
        <f>SUM(O100*2%)</f>
        <v>43.16</v>
      </c>
      <c r="P101" s="199"/>
      <c r="Q101" s="199"/>
      <c r="R101" s="208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370" t="s">
        <v>28</v>
      </c>
      <c r="H102" s="248">
        <f>SUM(K9,K10,Q11,Q12,O13,M14,O15,M19,O20)</f>
        <v>3053.8</v>
      </c>
      <c r="I102" s="251">
        <f>SUM(Q11)</f>
        <v>350</v>
      </c>
      <c r="J102" s="2"/>
      <c r="K102" s="7"/>
      <c r="L102" s="2"/>
      <c r="M102" s="2"/>
      <c r="N102" s="2"/>
      <c r="O102" s="2"/>
      <c r="P102" s="38" t="s">
        <v>11</v>
      </c>
      <c r="Q102" s="199"/>
      <c r="R102" s="208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12" t="s">
        <v>29</v>
      </c>
      <c r="H103" s="248">
        <f>SUM(N16,N25)</f>
        <v>500</v>
      </c>
      <c r="I103" s="263">
        <v>0.0</v>
      </c>
      <c r="J103" s="2"/>
      <c r="K103" s="7"/>
      <c r="L103" s="2"/>
      <c r="M103" s="2"/>
      <c r="N103" s="2"/>
      <c r="O103" s="2"/>
      <c r="P103" s="16">
        <f>SUM(P6:P91)</f>
        <v>0</v>
      </c>
      <c r="Q103" s="39" t="s">
        <v>12</v>
      </c>
      <c r="R103" s="208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371" t="s">
        <v>747</v>
      </c>
      <c r="H104" s="372">
        <v>0.0</v>
      </c>
      <c r="I104" s="363">
        <v>0.0</v>
      </c>
      <c r="J104" s="2"/>
      <c r="K104" s="7"/>
      <c r="L104" s="2"/>
      <c r="M104" s="2"/>
      <c r="N104" s="2"/>
      <c r="O104" s="2"/>
      <c r="P104" s="76">
        <f>SUM(P103*1%)</f>
        <v>0</v>
      </c>
      <c r="Q104" s="16">
        <f>SUM(Q6:Q91)</f>
        <v>1050</v>
      </c>
      <c r="R104" s="215" t="s">
        <v>13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252" t="s">
        <v>160</v>
      </c>
      <c r="H105" s="253">
        <f>SUM(Q7,O8,O17,M18,R22,K23,O24,K26)</f>
        <v>2457.9</v>
      </c>
      <c r="I105" s="363">
        <v>0.0</v>
      </c>
      <c r="J105" s="2"/>
      <c r="K105" s="7"/>
      <c r="L105" s="2"/>
      <c r="M105" s="2"/>
      <c r="N105" s="2"/>
      <c r="O105" s="2"/>
      <c r="P105" s="2"/>
      <c r="Q105" s="76">
        <f>SUM(Q104*1%)</f>
        <v>10.5</v>
      </c>
      <c r="R105" s="96">
        <f>SUM(R7:R93)</f>
        <v>200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216" t="s">
        <v>31</v>
      </c>
      <c r="H106" s="351">
        <v>350.0</v>
      </c>
      <c r="I106" s="5"/>
      <c r="J106" s="2"/>
      <c r="K106" s="7"/>
      <c r="L106" s="2"/>
      <c r="M106" s="2"/>
      <c r="N106" s="2"/>
      <c r="O106" s="2"/>
      <c r="P106" s="2"/>
      <c r="Q106" s="2"/>
      <c r="R106" s="96">
        <f>SUM(R105*2%)</f>
        <v>4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16" t="s">
        <v>32</v>
      </c>
      <c r="H107" s="255"/>
      <c r="I107" s="5"/>
      <c r="J107" s="2"/>
      <c r="K107" s="7"/>
      <c r="L107" s="2"/>
      <c r="M107" s="2"/>
      <c r="N107" s="2"/>
      <c r="O107" s="2"/>
      <c r="P107" s="2"/>
      <c r="Q107" s="2"/>
      <c r="R107" s="16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218" t="s">
        <v>33</v>
      </c>
      <c r="H108" s="263">
        <v>0.0</v>
      </c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19"/>
      <c r="D226" s="219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19"/>
      <c r="D227" s="219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19"/>
      <c r="D228" s="219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19"/>
      <c r="D229" s="219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19"/>
      <c r="D230" s="219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19"/>
      <c r="D231" s="219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19"/>
      <c r="D232" s="219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19"/>
      <c r="D233" s="219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19"/>
      <c r="D234" s="219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19"/>
      <c r="D235" s="219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19"/>
      <c r="D236" s="219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19"/>
      <c r="D237" s="219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19"/>
      <c r="D238" s="219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19"/>
      <c r="D239" s="219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19"/>
      <c r="D240" s="219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19"/>
      <c r="D241" s="219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19"/>
      <c r="D242" s="219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19"/>
      <c r="D243" s="219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19"/>
      <c r="D244" s="219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19"/>
      <c r="D245" s="219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19"/>
      <c r="D246" s="219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19"/>
      <c r="D247" s="219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19"/>
      <c r="D248" s="219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19"/>
      <c r="D249" s="219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19"/>
      <c r="D250" s="219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19"/>
      <c r="D251" s="219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19"/>
      <c r="D252" s="219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19"/>
      <c r="D253" s="219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19"/>
      <c r="D254" s="219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19"/>
      <c r="D255" s="219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19"/>
      <c r="D256" s="219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19"/>
      <c r="D257" s="219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19"/>
      <c r="D258" s="219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19"/>
      <c r="D259" s="219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19"/>
      <c r="D260" s="219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19"/>
      <c r="D261" s="219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19"/>
      <c r="D262" s="219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19"/>
      <c r="D263" s="219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19"/>
      <c r="D264" s="219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19"/>
      <c r="D265" s="219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19"/>
      <c r="D266" s="219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19"/>
      <c r="D267" s="219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19"/>
      <c r="D268" s="219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19"/>
      <c r="D269" s="219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19"/>
      <c r="D270" s="219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19"/>
      <c r="D271" s="219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19"/>
      <c r="D272" s="219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19"/>
      <c r="D273" s="219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19"/>
      <c r="D274" s="219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19"/>
      <c r="D275" s="219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19"/>
      <c r="D276" s="219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19"/>
      <c r="D277" s="219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19"/>
      <c r="D278" s="219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19"/>
      <c r="D279" s="219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19"/>
      <c r="D280" s="219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19"/>
      <c r="D281" s="219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19"/>
      <c r="D282" s="219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19"/>
      <c r="D283" s="219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19"/>
      <c r="D284" s="219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19"/>
      <c r="D285" s="219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19"/>
      <c r="D286" s="219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19"/>
      <c r="D287" s="219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19"/>
      <c r="D288" s="219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19"/>
      <c r="D289" s="219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19"/>
      <c r="D290" s="219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19"/>
      <c r="D291" s="219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19"/>
      <c r="D292" s="219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19"/>
      <c r="D293" s="219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19"/>
      <c r="D294" s="219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19"/>
      <c r="D295" s="219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19"/>
      <c r="D296" s="219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19"/>
      <c r="D297" s="219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19"/>
      <c r="D298" s="219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19"/>
      <c r="D299" s="219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19"/>
      <c r="D300" s="219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19"/>
      <c r="D301" s="219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19"/>
      <c r="D302" s="219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19"/>
      <c r="D303" s="219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19"/>
      <c r="D304" s="219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19"/>
      <c r="D305" s="219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19"/>
      <c r="D306" s="219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19"/>
      <c r="D307" s="219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19"/>
      <c r="D308" s="219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19"/>
      <c r="D309" s="219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19"/>
      <c r="D310" s="219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19"/>
      <c r="D311" s="219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19"/>
      <c r="D312" s="219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19"/>
      <c r="D313" s="219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19"/>
      <c r="D314" s="219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19"/>
      <c r="D315" s="219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19"/>
      <c r="D316" s="219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19"/>
      <c r="D317" s="219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19"/>
      <c r="D318" s="219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19"/>
      <c r="D319" s="219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19"/>
      <c r="D320" s="219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19"/>
      <c r="D321" s="219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19"/>
      <c r="D322" s="219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19"/>
      <c r="D323" s="219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19"/>
      <c r="D324" s="219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19"/>
      <c r="D325" s="219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19"/>
      <c r="D326" s="219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19"/>
      <c r="D327" s="219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19"/>
      <c r="D328" s="219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19"/>
      <c r="D329" s="219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19"/>
      <c r="D330" s="219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19"/>
      <c r="D331" s="219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19"/>
      <c r="D332" s="219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19"/>
      <c r="D333" s="219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19"/>
      <c r="D334" s="219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19"/>
      <c r="D335" s="219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19"/>
      <c r="D336" s="219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19"/>
      <c r="D337" s="219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19"/>
      <c r="D338" s="219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19"/>
      <c r="D339" s="219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19"/>
      <c r="D340" s="219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19"/>
      <c r="D341" s="219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19"/>
      <c r="D342" s="219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19"/>
      <c r="D343" s="219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19"/>
      <c r="D344" s="219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19"/>
      <c r="D345" s="219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19"/>
      <c r="D346" s="219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19"/>
      <c r="D347" s="219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19"/>
      <c r="D348" s="219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19"/>
      <c r="D349" s="219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19"/>
      <c r="D350" s="219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19"/>
      <c r="D351" s="219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19"/>
      <c r="D352" s="219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19"/>
      <c r="D353" s="219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19"/>
      <c r="D354" s="219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19"/>
      <c r="D355" s="219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19"/>
      <c r="D356" s="219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19"/>
      <c r="D357" s="219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19"/>
      <c r="D358" s="219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19"/>
      <c r="D359" s="219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19"/>
      <c r="D360" s="219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19"/>
      <c r="D361" s="219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19"/>
      <c r="D362" s="219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19"/>
      <c r="D363" s="219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19"/>
      <c r="D364" s="219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19"/>
      <c r="D365" s="219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19"/>
      <c r="D366" s="219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19"/>
      <c r="D367" s="219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19"/>
      <c r="D368" s="219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19"/>
      <c r="D369" s="219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19"/>
      <c r="D370" s="219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19"/>
      <c r="D371" s="219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19"/>
      <c r="D372" s="219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19"/>
      <c r="D373" s="219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19"/>
      <c r="D374" s="219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19"/>
      <c r="D375" s="219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19"/>
      <c r="D376" s="219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19"/>
      <c r="D377" s="219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19"/>
      <c r="D378" s="219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19"/>
      <c r="D379" s="219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19"/>
      <c r="D380" s="219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19"/>
      <c r="D381" s="219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19"/>
      <c r="D382" s="219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19"/>
      <c r="D383" s="219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19"/>
      <c r="D384" s="219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19"/>
      <c r="D385" s="219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19"/>
      <c r="D386" s="219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19"/>
      <c r="D387" s="219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19"/>
      <c r="D388" s="219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19"/>
      <c r="D389" s="219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19"/>
      <c r="D390" s="219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19"/>
      <c r="D391" s="219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19"/>
      <c r="D392" s="219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19"/>
      <c r="D393" s="219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19"/>
      <c r="D394" s="219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19"/>
      <c r="D395" s="219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19"/>
      <c r="D396" s="219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19"/>
      <c r="D397" s="219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19"/>
      <c r="D398" s="219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19"/>
      <c r="D399" s="219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19"/>
      <c r="D400" s="219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19"/>
      <c r="D401" s="219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19"/>
      <c r="D402" s="219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19"/>
      <c r="D403" s="219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19"/>
      <c r="D404" s="219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19"/>
      <c r="D405" s="219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19"/>
      <c r="D406" s="219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19"/>
      <c r="D407" s="219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19"/>
      <c r="D408" s="219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19"/>
      <c r="D409" s="219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19"/>
      <c r="D410" s="219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19"/>
      <c r="D411" s="219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19"/>
      <c r="D412" s="219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19"/>
      <c r="D413" s="219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19"/>
      <c r="D414" s="219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19"/>
      <c r="D415" s="219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19"/>
      <c r="D416" s="219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19"/>
      <c r="D417" s="219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19"/>
      <c r="D418" s="219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19"/>
      <c r="D419" s="219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19"/>
      <c r="D420" s="219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19"/>
      <c r="D421" s="219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19"/>
      <c r="D422" s="219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19"/>
      <c r="D423" s="219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19"/>
      <c r="D424" s="219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19"/>
      <c r="D425" s="219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19"/>
      <c r="D426" s="219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19"/>
      <c r="D427" s="219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19"/>
      <c r="D428" s="219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19"/>
      <c r="D429" s="219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19"/>
      <c r="D430" s="219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19"/>
      <c r="D431" s="219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19"/>
      <c r="D432" s="219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19"/>
      <c r="D433" s="219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19"/>
      <c r="D434" s="219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19"/>
      <c r="D435" s="219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19"/>
      <c r="D436" s="219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19"/>
      <c r="D437" s="219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19"/>
      <c r="D438" s="219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19"/>
      <c r="D439" s="219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19"/>
      <c r="D440" s="219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19"/>
      <c r="D441" s="219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19"/>
      <c r="D442" s="219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19"/>
      <c r="D443" s="219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19"/>
      <c r="D444" s="219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19"/>
      <c r="D445" s="219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19"/>
      <c r="D446" s="219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19"/>
      <c r="D447" s="219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19"/>
      <c r="D448" s="219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19"/>
      <c r="D449" s="219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19"/>
      <c r="D450" s="219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19"/>
      <c r="D451" s="219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19"/>
      <c r="D452" s="219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19"/>
      <c r="D453" s="219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19"/>
      <c r="D454" s="219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19"/>
      <c r="D455" s="219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19"/>
      <c r="D456" s="219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19"/>
      <c r="D457" s="219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19"/>
      <c r="D458" s="219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19"/>
      <c r="D459" s="219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19"/>
      <c r="D460" s="219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19"/>
      <c r="D461" s="219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19"/>
      <c r="D462" s="219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19"/>
      <c r="D463" s="219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19"/>
      <c r="D464" s="219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19"/>
      <c r="D465" s="219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19"/>
      <c r="D466" s="219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19"/>
      <c r="D467" s="219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19"/>
      <c r="D468" s="219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19"/>
      <c r="D469" s="219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19"/>
      <c r="D470" s="219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19"/>
      <c r="D471" s="219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19"/>
      <c r="D472" s="219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19"/>
      <c r="D473" s="219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19"/>
      <c r="D474" s="219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19"/>
      <c r="D475" s="219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19"/>
      <c r="D476" s="219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19"/>
      <c r="D477" s="219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19"/>
      <c r="D478" s="219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19"/>
      <c r="D479" s="219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19"/>
      <c r="D480" s="219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19"/>
      <c r="D481" s="219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19"/>
      <c r="D482" s="219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19"/>
      <c r="D483" s="219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19"/>
      <c r="D484" s="219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19"/>
      <c r="D485" s="219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19"/>
      <c r="D486" s="219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19"/>
      <c r="D487" s="219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19"/>
      <c r="D488" s="219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19"/>
      <c r="D489" s="219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19"/>
      <c r="D490" s="219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19"/>
      <c r="D491" s="219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19"/>
      <c r="D492" s="219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19"/>
      <c r="D493" s="219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19"/>
      <c r="D494" s="219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19"/>
      <c r="D495" s="219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19"/>
      <c r="D496" s="219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19"/>
      <c r="D497" s="219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19"/>
      <c r="D498" s="219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19"/>
      <c r="D499" s="219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19"/>
      <c r="D500" s="219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19"/>
      <c r="D501" s="219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19"/>
      <c r="D502" s="219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19"/>
      <c r="D503" s="219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19"/>
      <c r="D504" s="219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19"/>
      <c r="D505" s="219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19"/>
      <c r="D506" s="219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19"/>
      <c r="D507" s="219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19"/>
      <c r="D508" s="219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19"/>
      <c r="D509" s="219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19"/>
      <c r="D510" s="219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19"/>
      <c r="D511" s="219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19"/>
      <c r="D512" s="219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19"/>
      <c r="D513" s="219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19"/>
      <c r="D514" s="219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19"/>
      <c r="D515" s="219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19"/>
      <c r="D516" s="219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19"/>
      <c r="D517" s="219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19"/>
      <c r="D518" s="219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19"/>
      <c r="D519" s="219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19"/>
      <c r="D520" s="219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19"/>
      <c r="D521" s="219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19"/>
      <c r="D522" s="219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19"/>
      <c r="D523" s="219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19"/>
      <c r="D524" s="219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19"/>
      <c r="D525" s="219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19"/>
      <c r="D526" s="219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19"/>
      <c r="D527" s="219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19"/>
      <c r="D528" s="219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19"/>
      <c r="D529" s="219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19"/>
      <c r="D530" s="219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19"/>
      <c r="D531" s="219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19"/>
      <c r="D532" s="219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19"/>
      <c r="D533" s="219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19"/>
      <c r="D534" s="219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19"/>
      <c r="D535" s="219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19"/>
      <c r="D536" s="219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19"/>
      <c r="D537" s="219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19"/>
      <c r="D538" s="219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19"/>
      <c r="D539" s="219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19"/>
      <c r="D540" s="219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19"/>
      <c r="D541" s="219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19"/>
      <c r="D542" s="219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19"/>
      <c r="D543" s="219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19"/>
      <c r="D544" s="219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19"/>
      <c r="D545" s="219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19"/>
      <c r="D546" s="219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19"/>
      <c r="D547" s="219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19"/>
      <c r="D548" s="219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19"/>
      <c r="D549" s="219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19"/>
      <c r="D550" s="219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19"/>
      <c r="D551" s="219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19"/>
      <c r="D552" s="219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19"/>
      <c r="D553" s="219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19"/>
      <c r="D554" s="219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19"/>
      <c r="D555" s="219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19"/>
      <c r="D556" s="219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19"/>
      <c r="D557" s="219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19"/>
      <c r="D558" s="219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19"/>
      <c r="D559" s="219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19"/>
      <c r="D560" s="219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19"/>
      <c r="D561" s="219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19"/>
      <c r="D562" s="219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19"/>
      <c r="D563" s="219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19"/>
      <c r="D564" s="219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19"/>
      <c r="D565" s="219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19"/>
      <c r="D566" s="219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19"/>
      <c r="D567" s="219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19"/>
      <c r="D568" s="219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19"/>
      <c r="D569" s="219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19"/>
      <c r="D570" s="219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19"/>
      <c r="D571" s="219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19"/>
      <c r="D572" s="219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19"/>
      <c r="D573" s="219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19"/>
      <c r="D574" s="219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19"/>
      <c r="D575" s="219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19"/>
      <c r="D576" s="219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19"/>
      <c r="D577" s="219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19"/>
      <c r="D578" s="219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19"/>
      <c r="D579" s="219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19"/>
      <c r="D580" s="219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19"/>
      <c r="D581" s="219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19"/>
      <c r="D582" s="219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19"/>
      <c r="D583" s="219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19"/>
      <c r="D584" s="219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19"/>
      <c r="D585" s="219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19"/>
      <c r="D586" s="219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19"/>
      <c r="D587" s="219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19"/>
      <c r="D588" s="219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19"/>
      <c r="D589" s="219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19"/>
      <c r="D590" s="219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19"/>
      <c r="D591" s="219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19"/>
      <c r="D592" s="219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19"/>
      <c r="D593" s="219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19"/>
      <c r="D594" s="219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19"/>
      <c r="D595" s="219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19"/>
      <c r="D596" s="219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19"/>
      <c r="D597" s="219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19"/>
      <c r="D598" s="219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19"/>
      <c r="D599" s="219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19"/>
      <c r="D600" s="219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19"/>
      <c r="D601" s="219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19"/>
      <c r="D602" s="219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19"/>
      <c r="D603" s="219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19"/>
      <c r="D604" s="219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19"/>
      <c r="D605" s="219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19"/>
      <c r="D606" s="219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19"/>
      <c r="D607" s="219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19"/>
      <c r="D608" s="219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19"/>
      <c r="D609" s="219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19"/>
      <c r="D610" s="219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19"/>
      <c r="D611" s="219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19"/>
      <c r="D612" s="219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19"/>
      <c r="D613" s="219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19"/>
      <c r="D614" s="219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19"/>
      <c r="D615" s="219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19"/>
      <c r="D616" s="219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19"/>
      <c r="D617" s="219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19"/>
      <c r="D618" s="219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19"/>
      <c r="D619" s="219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19"/>
      <c r="D620" s="219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19"/>
      <c r="D621" s="219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19"/>
      <c r="D622" s="219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19"/>
      <c r="D623" s="219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19"/>
      <c r="D624" s="219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19"/>
      <c r="D625" s="219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19"/>
      <c r="D626" s="219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19"/>
      <c r="D627" s="219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19"/>
      <c r="D628" s="219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19"/>
      <c r="D629" s="219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19"/>
      <c r="D630" s="219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19"/>
      <c r="D631" s="219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19"/>
      <c r="D632" s="219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19"/>
      <c r="D633" s="219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19"/>
      <c r="D634" s="219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19"/>
      <c r="D635" s="219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19"/>
      <c r="D636" s="219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19"/>
      <c r="D637" s="219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19"/>
      <c r="D638" s="219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19"/>
      <c r="D639" s="219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19"/>
      <c r="D640" s="219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19"/>
      <c r="D641" s="219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19"/>
      <c r="D642" s="219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19"/>
      <c r="D643" s="219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19"/>
      <c r="D644" s="219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19"/>
      <c r="D645" s="219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19"/>
      <c r="D646" s="219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19"/>
      <c r="D647" s="219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19"/>
      <c r="D648" s="219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19"/>
      <c r="D649" s="219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19"/>
      <c r="D650" s="219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19"/>
      <c r="D651" s="219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19"/>
      <c r="D652" s="219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19"/>
      <c r="D653" s="219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19"/>
      <c r="D654" s="219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19"/>
      <c r="D655" s="219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19"/>
      <c r="D656" s="219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19"/>
      <c r="D657" s="219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19"/>
      <c r="D658" s="219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19"/>
      <c r="D659" s="219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19"/>
      <c r="D660" s="219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19"/>
      <c r="D661" s="219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19"/>
      <c r="D662" s="219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19"/>
      <c r="D663" s="219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19"/>
      <c r="D664" s="219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19"/>
      <c r="D665" s="219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19"/>
      <c r="D666" s="219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19"/>
      <c r="D667" s="219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19"/>
      <c r="D668" s="219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19"/>
      <c r="D669" s="219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19"/>
      <c r="D670" s="219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19"/>
      <c r="D671" s="219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19"/>
      <c r="D672" s="219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19"/>
      <c r="D673" s="219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19"/>
      <c r="D674" s="219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19"/>
      <c r="D675" s="219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19"/>
      <c r="D676" s="219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19"/>
      <c r="D677" s="219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19"/>
      <c r="D678" s="219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19"/>
      <c r="D679" s="219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19"/>
      <c r="D680" s="219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19"/>
      <c r="D681" s="219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19"/>
      <c r="D682" s="219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19"/>
      <c r="D683" s="219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19"/>
      <c r="D684" s="219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19"/>
      <c r="D685" s="219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19"/>
      <c r="D686" s="219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19"/>
      <c r="D687" s="219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19"/>
      <c r="D688" s="219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19"/>
      <c r="D689" s="219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19"/>
      <c r="D690" s="219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19"/>
      <c r="D691" s="219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19"/>
      <c r="D692" s="219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19"/>
      <c r="D693" s="219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19"/>
      <c r="D694" s="219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19"/>
      <c r="D695" s="219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19"/>
      <c r="D696" s="219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19"/>
      <c r="D697" s="219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19"/>
      <c r="D698" s="219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19"/>
      <c r="D699" s="219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19"/>
      <c r="D700" s="219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19"/>
      <c r="D701" s="219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19"/>
      <c r="D702" s="219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19"/>
      <c r="D703" s="219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19"/>
      <c r="D704" s="219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19"/>
      <c r="D705" s="219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19"/>
      <c r="D706" s="219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19"/>
      <c r="D707" s="219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19"/>
      <c r="D708" s="219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19"/>
      <c r="D709" s="219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19"/>
      <c r="D710" s="219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19"/>
      <c r="D711" s="219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19"/>
      <c r="D712" s="219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19"/>
      <c r="D713" s="219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19"/>
      <c r="D714" s="219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19"/>
      <c r="D715" s="219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19"/>
      <c r="D716" s="219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19"/>
      <c r="D717" s="219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19"/>
      <c r="D718" s="219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19"/>
      <c r="D719" s="219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19"/>
      <c r="D720" s="219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19"/>
      <c r="D721" s="219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19"/>
      <c r="D722" s="219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19"/>
      <c r="D723" s="219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19"/>
      <c r="D724" s="219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19"/>
      <c r="D725" s="219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19"/>
      <c r="D726" s="219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19"/>
      <c r="D727" s="219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19"/>
      <c r="D728" s="219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19"/>
      <c r="D729" s="219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19"/>
      <c r="D730" s="219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19"/>
      <c r="D731" s="219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19"/>
      <c r="D732" s="219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19"/>
      <c r="D733" s="219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19"/>
      <c r="D734" s="219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19"/>
      <c r="D735" s="219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19"/>
      <c r="D736" s="219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19"/>
      <c r="D737" s="219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19"/>
      <c r="D738" s="219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19"/>
      <c r="D739" s="219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19"/>
      <c r="D740" s="219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19"/>
      <c r="D741" s="219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19"/>
      <c r="D742" s="219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19"/>
      <c r="D743" s="219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19"/>
      <c r="D744" s="219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19"/>
      <c r="D745" s="219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19"/>
      <c r="D746" s="219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19"/>
      <c r="D747" s="219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19"/>
      <c r="D748" s="219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19"/>
      <c r="D749" s="219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19"/>
      <c r="D750" s="219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19"/>
      <c r="D751" s="219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19"/>
      <c r="D752" s="219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19"/>
      <c r="D753" s="219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19"/>
      <c r="D754" s="219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19"/>
      <c r="D755" s="219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19"/>
      <c r="D756" s="219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19"/>
      <c r="D757" s="219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19"/>
      <c r="D758" s="219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19"/>
      <c r="D759" s="219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19"/>
      <c r="D760" s="219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19"/>
      <c r="D761" s="219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19"/>
      <c r="D762" s="219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19"/>
      <c r="D763" s="219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19"/>
      <c r="D764" s="219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19"/>
      <c r="D765" s="219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19"/>
      <c r="D766" s="219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19"/>
      <c r="D767" s="219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19"/>
      <c r="D768" s="219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19"/>
      <c r="D769" s="219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19"/>
      <c r="D770" s="219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19"/>
      <c r="D771" s="219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19"/>
      <c r="D772" s="219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19"/>
      <c r="D773" s="219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19"/>
      <c r="D774" s="219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19"/>
      <c r="D775" s="219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19"/>
      <c r="D776" s="219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19"/>
      <c r="D777" s="219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19"/>
      <c r="D778" s="219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19"/>
      <c r="D779" s="219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19"/>
      <c r="D780" s="219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19"/>
      <c r="D781" s="219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19"/>
      <c r="D782" s="219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19"/>
      <c r="D783" s="219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19"/>
      <c r="D784" s="219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19"/>
      <c r="D785" s="219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19"/>
      <c r="D786" s="219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19"/>
      <c r="D787" s="219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19"/>
      <c r="D788" s="219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19"/>
      <c r="D789" s="219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19"/>
      <c r="D790" s="219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19"/>
      <c r="D791" s="219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19"/>
      <c r="D792" s="219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19"/>
      <c r="D793" s="219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19"/>
      <c r="D794" s="219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19"/>
      <c r="D795" s="219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19"/>
      <c r="D796" s="219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19"/>
      <c r="D797" s="219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19"/>
      <c r="D798" s="219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19"/>
      <c r="D799" s="219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19"/>
      <c r="D800" s="219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19"/>
      <c r="D801" s="219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19"/>
      <c r="D802" s="219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19"/>
      <c r="D803" s="219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19"/>
      <c r="D804" s="219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19"/>
      <c r="D805" s="219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19"/>
      <c r="D806" s="219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19"/>
      <c r="D807" s="219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19"/>
      <c r="D808" s="219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19"/>
      <c r="D809" s="219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19"/>
      <c r="D810" s="219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19"/>
      <c r="D811" s="219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19"/>
      <c r="D812" s="219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19"/>
      <c r="D813" s="219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19"/>
      <c r="D814" s="219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19"/>
      <c r="D815" s="219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19"/>
      <c r="D816" s="219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19"/>
      <c r="D817" s="219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19"/>
      <c r="D818" s="219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19"/>
      <c r="D819" s="219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19"/>
      <c r="D820" s="219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19"/>
      <c r="D821" s="219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19"/>
      <c r="D822" s="219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19"/>
      <c r="D823" s="219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19"/>
      <c r="D824" s="219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19"/>
      <c r="D825" s="219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19"/>
      <c r="D826" s="219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19"/>
      <c r="D827" s="219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19"/>
      <c r="D828" s="219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19"/>
      <c r="D829" s="219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19"/>
      <c r="D830" s="219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19"/>
      <c r="D831" s="219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19"/>
      <c r="D832" s="219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19"/>
      <c r="D833" s="219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19"/>
      <c r="D834" s="219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19"/>
      <c r="D835" s="219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19"/>
      <c r="D836" s="219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19"/>
      <c r="D837" s="219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19"/>
      <c r="D838" s="219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19"/>
      <c r="D839" s="219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19"/>
      <c r="D840" s="219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19"/>
      <c r="D841" s="219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19"/>
      <c r="D842" s="219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19"/>
      <c r="D843" s="219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19"/>
      <c r="D844" s="219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19"/>
      <c r="D845" s="219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19"/>
      <c r="D846" s="219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19"/>
      <c r="D847" s="219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19"/>
      <c r="D848" s="219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19"/>
      <c r="D849" s="219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19"/>
      <c r="D850" s="219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19"/>
      <c r="D851" s="219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19"/>
      <c r="D852" s="219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19"/>
      <c r="D853" s="219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19"/>
      <c r="D854" s="219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19"/>
      <c r="D855" s="219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19"/>
      <c r="D856" s="219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19"/>
      <c r="D857" s="219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19"/>
      <c r="D858" s="219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19"/>
      <c r="D859" s="219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19"/>
      <c r="D860" s="219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19"/>
      <c r="D861" s="219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19"/>
      <c r="D862" s="219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19"/>
      <c r="D863" s="219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19"/>
      <c r="D864" s="219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19"/>
      <c r="D865" s="219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19"/>
      <c r="D866" s="219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19"/>
      <c r="D867" s="219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19"/>
      <c r="D868" s="219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19"/>
      <c r="D869" s="219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19"/>
      <c r="D870" s="219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19"/>
      <c r="D871" s="219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19"/>
      <c r="D872" s="219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19"/>
      <c r="D873" s="219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19"/>
      <c r="D874" s="219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19"/>
      <c r="D875" s="219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19"/>
      <c r="D876" s="219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19"/>
      <c r="D877" s="219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19"/>
      <c r="D878" s="219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19"/>
      <c r="D879" s="219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19"/>
      <c r="D880" s="219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19"/>
      <c r="D881" s="219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19"/>
      <c r="D882" s="219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19"/>
      <c r="D883" s="219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19"/>
      <c r="D884" s="219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19"/>
      <c r="D885" s="219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19"/>
      <c r="D886" s="219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19"/>
      <c r="D887" s="219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19"/>
      <c r="D888" s="219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19"/>
      <c r="D889" s="219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19"/>
      <c r="D890" s="219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19"/>
      <c r="D891" s="219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19"/>
      <c r="D892" s="219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19"/>
      <c r="D893" s="219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19"/>
      <c r="D894" s="219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19"/>
      <c r="D895" s="219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19"/>
      <c r="D896" s="219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19"/>
      <c r="D897" s="219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19"/>
      <c r="D898" s="219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19"/>
      <c r="D899" s="219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19"/>
      <c r="D900" s="219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19"/>
      <c r="D901" s="219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19"/>
      <c r="D902" s="219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19"/>
      <c r="D903" s="219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19"/>
      <c r="D904" s="219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19"/>
      <c r="D905" s="219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19"/>
      <c r="D906" s="219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19"/>
      <c r="D907" s="219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19"/>
      <c r="D908" s="219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19"/>
      <c r="D909" s="219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19"/>
      <c r="D910" s="219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19"/>
      <c r="D911" s="219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19"/>
      <c r="D912" s="219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19"/>
      <c r="D913" s="219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19"/>
      <c r="D914" s="219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19"/>
      <c r="D915" s="219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19"/>
      <c r="D916" s="219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19"/>
      <c r="D917" s="219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19"/>
      <c r="D918" s="219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19"/>
      <c r="D919" s="219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19"/>
      <c r="D920" s="219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19"/>
      <c r="D921" s="219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19"/>
      <c r="D922" s="219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19"/>
      <c r="D923" s="219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19"/>
      <c r="D924" s="219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19"/>
      <c r="D925" s="219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19"/>
      <c r="D926" s="219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19"/>
      <c r="D927" s="219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19"/>
      <c r="D928" s="219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19"/>
      <c r="D929" s="219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19"/>
      <c r="D930" s="219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19"/>
      <c r="D931" s="219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19"/>
      <c r="D932" s="219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19"/>
      <c r="D933" s="219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19"/>
      <c r="D934" s="219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19"/>
      <c r="D935" s="219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19"/>
      <c r="D936" s="219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19"/>
      <c r="D937" s="219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19"/>
      <c r="D938" s="219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19"/>
      <c r="D939" s="219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19"/>
      <c r="D940" s="219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19"/>
      <c r="D941" s="219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19"/>
      <c r="D942" s="219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19"/>
      <c r="D943" s="219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19"/>
      <c r="D944" s="219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19"/>
      <c r="D945" s="219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19"/>
      <c r="D946" s="219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19"/>
      <c r="D947" s="219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19"/>
      <c r="D948" s="219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19"/>
      <c r="D949" s="219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19"/>
      <c r="D950" s="219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19"/>
      <c r="D951" s="219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19"/>
      <c r="D952" s="219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19"/>
      <c r="D953" s="219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19"/>
      <c r="D954" s="219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19"/>
      <c r="D955" s="219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19"/>
      <c r="D956" s="219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19"/>
      <c r="D957" s="219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19"/>
      <c r="D958" s="219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19"/>
      <c r="D959" s="219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19"/>
      <c r="D960" s="219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19"/>
      <c r="D961" s="219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19"/>
      <c r="D962" s="219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19"/>
      <c r="D963" s="219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19"/>
      <c r="D964" s="219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19"/>
      <c r="D965" s="219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19"/>
      <c r="D966" s="219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19"/>
      <c r="D967" s="219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19"/>
      <c r="D968" s="219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19"/>
      <c r="D969" s="219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19"/>
      <c r="D970" s="219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19"/>
      <c r="D971" s="219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19"/>
      <c r="D972" s="219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19"/>
      <c r="D973" s="219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19"/>
      <c r="D974" s="219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19"/>
      <c r="D975" s="219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19"/>
      <c r="D976" s="219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19"/>
      <c r="D977" s="219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19"/>
      <c r="D978" s="219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19"/>
      <c r="D979" s="219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19"/>
      <c r="D980" s="219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19"/>
      <c r="D981" s="219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19"/>
      <c r="D982" s="219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19"/>
      <c r="D983" s="219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19"/>
      <c r="D984" s="219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19"/>
      <c r="D985" s="219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19"/>
      <c r="D986" s="219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19"/>
      <c r="D987" s="219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19"/>
      <c r="D988" s="219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19"/>
      <c r="D989" s="219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19"/>
      <c r="D990" s="219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19"/>
      <c r="D991" s="219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19"/>
      <c r="D992" s="219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19"/>
      <c r="D993" s="219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19"/>
      <c r="D994" s="219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19"/>
      <c r="D995" s="219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19"/>
      <c r="D996" s="219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19"/>
      <c r="D997" s="219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19"/>
      <c r="D998" s="219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19"/>
      <c r="D999" s="219"/>
      <c r="E999" s="2"/>
      <c r="F999" s="2"/>
      <c r="G999" s="220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19"/>
      <c r="D1000" s="219"/>
      <c r="E1000" s="2"/>
      <c r="F1000" s="2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Y1000" s="7"/>
      <c r="Z1000" s="7"/>
      <c r="AA1000" s="7"/>
      <c r="AB1000" s="7"/>
    </row>
    <row r="1001">
      <c r="L1001" s="220"/>
      <c r="M1001" s="220"/>
      <c r="N1001" s="220"/>
      <c r="O1001" s="220"/>
      <c r="P1001" s="220"/>
      <c r="Q1001" s="220"/>
      <c r="R1001" s="220"/>
    </row>
  </sheetData>
  <mergeCells count="6">
    <mergeCell ref="A2:J2"/>
    <mergeCell ref="A3:J3"/>
    <mergeCell ref="K3:R3"/>
    <mergeCell ref="T21:U21"/>
    <mergeCell ref="L95:N95"/>
    <mergeCell ref="O95:P95"/>
  </mergeCells>
  <dataValidations>
    <dataValidation type="list" allowBlank="1" showErrorMessage="1" sqref="F7:F92">
      <formula1>"White board,Cartoon ,3D ,3D personalizado,3D Premium,VSL,Logo,Post,Influencer Nayara,3D Estatico ,3D Realista,Edição audio,Pov,Flow,Dia dos Pais 3D,Dia dos Pais Influencer,Mascote,locução,Influencer  JOÃO,Gerenciamento"</formula1>
    </dataValidation>
    <dataValidation type="list" allowBlank="1" showErrorMessage="1" sqref="B7:B92">
      <formula1>"Pix,Cartão,Pacote ,Pago "</formula1>
    </dataValidation>
    <dataValidation type="list" allowBlank="1" showErrorMessage="1" sqref="A7:A92">
      <formula1>"Nobre,INFLUENZI"</formula1>
    </dataValidation>
    <dataValidation type="list" allowBlank="1" showErrorMessage="1" sqref="E7:E92 E209:F1000">
      <formula1>"Vinicius,Kaua,Caio,Julia,Jhonatas,Diogo,Caio Ferreira,Pamelah,Caio Alves,Camila,Wiliam ,Gabriel ,Fernanda,Kaua Pessoni,Gabriel Batista,Gustavo Pereira"</formula1>
    </dataValidation>
    <dataValidation type="list" allowBlank="1" showErrorMessage="1" sqref="J7:J92">
      <formula1>"Mel,Flavia,Fernanda,Carla,AMANDA,Giovanna,Miria"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2.75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221"/>
      <c r="I4" s="5"/>
      <c r="J4" s="4"/>
      <c r="K4" s="5"/>
      <c r="L4" s="4"/>
      <c r="M4" s="4"/>
      <c r="N4" s="4"/>
      <c r="O4" s="4"/>
      <c r="P4" s="18"/>
      <c r="Q4" s="4"/>
      <c r="R4" s="4"/>
      <c r="S4" s="19"/>
      <c r="T4" s="20"/>
      <c r="U4" s="21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2"/>
      <c r="F5" s="23"/>
      <c r="G5" s="24"/>
      <c r="H5" s="222"/>
      <c r="I5" s="223"/>
      <c r="J5" s="26"/>
      <c r="K5" s="27"/>
      <c r="L5" s="26"/>
      <c r="M5" s="26"/>
      <c r="N5" s="26"/>
      <c r="O5" s="26"/>
      <c r="P5" s="26"/>
      <c r="Q5" s="26"/>
      <c r="R5" s="23"/>
      <c r="S5" s="28"/>
      <c r="T5" s="7"/>
      <c r="U5" s="7"/>
      <c r="V5" s="7"/>
      <c r="W5" s="7"/>
      <c r="X5" s="7"/>
      <c r="Y5" s="7"/>
      <c r="Z5" s="7"/>
      <c r="AA5" s="7"/>
      <c r="AB5" s="7"/>
    </row>
    <row r="6">
      <c r="A6" s="29" t="s">
        <v>2</v>
      </c>
      <c r="B6" s="29" t="s">
        <v>36</v>
      </c>
      <c r="C6" s="30" t="s">
        <v>0</v>
      </c>
      <c r="D6" s="31" t="s">
        <v>37</v>
      </c>
      <c r="E6" s="32" t="s">
        <v>1</v>
      </c>
      <c r="F6" s="29" t="s">
        <v>38</v>
      </c>
      <c r="G6" s="32" t="s">
        <v>2</v>
      </c>
      <c r="H6" s="32" t="s">
        <v>3</v>
      </c>
      <c r="I6" s="29" t="s">
        <v>4</v>
      </c>
      <c r="J6" s="29" t="s">
        <v>5</v>
      </c>
      <c r="K6" s="33" t="s">
        <v>6</v>
      </c>
      <c r="L6" s="34" t="s">
        <v>7</v>
      </c>
      <c r="M6" s="35" t="s">
        <v>8</v>
      </c>
      <c r="N6" s="36" t="s">
        <v>9</v>
      </c>
      <c r="O6" s="37" t="s">
        <v>10</v>
      </c>
      <c r="P6" s="38" t="s">
        <v>11</v>
      </c>
      <c r="Q6" s="39" t="s">
        <v>12</v>
      </c>
      <c r="R6" s="40" t="s">
        <v>13</v>
      </c>
      <c r="S6" s="34" t="s">
        <v>14</v>
      </c>
      <c r="T6" s="7"/>
      <c r="U6" s="7"/>
      <c r="V6" s="41"/>
      <c r="Y6" s="7"/>
      <c r="Z6" s="7"/>
      <c r="AA6" s="7"/>
      <c r="AB6" s="7"/>
    </row>
    <row r="7">
      <c r="A7" s="42" t="s">
        <v>39</v>
      </c>
      <c r="B7" s="42" t="s">
        <v>40</v>
      </c>
      <c r="C7" s="43"/>
      <c r="D7" s="44" t="s">
        <v>2507</v>
      </c>
      <c r="E7" s="45" t="s">
        <v>80</v>
      </c>
      <c r="F7" s="42" t="s">
        <v>49</v>
      </c>
      <c r="G7" s="259" t="s">
        <v>2508</v>
      </c>
      <c r="H7" s="225" t="s">
        <v>2509</v>
      </c>
      <c r="I7" s="48" t="s">
        <v>2510</v>
      </c>
      <c r="J7" s="42" t="s">
        <v>69</v>
      </c>
      <c r="K7" s="49">
        <v>250.0</v>
      </c>
      <c r="L7" s="50"/>
      <c r="M7" s="35"/>
      <c r="N7" s="36"/>
      <c r="O7" s="51"/>
      <c r="P7" s="52"/>
      <c r="Q7" s="53"/>
      <c r="R7" s="54"/>
      <c r="S7" s="55">
        <v>150.0</v>
      </c>
      <c r="T7" s="56" t="s">
        <v>6</v>
      </c>
      <c r="U7" s="57">
        <f>SUM(K7:K92)</f>
        <v>3199.9</v>
      </c>
      <c r="V7" s="7"/>
      <c r="Y7" s="7"/>
      <c r="Z7" s="7"/>
      <c r="AA7" s="7"/>
      <c r="AB7" s="7"/>
    </row>
    <row r="8">
      <c r="A8" s="42" t="s">
        <v>39</v>
      </c>
      <c r="B8" s="42" t="s">
        <v>40</v>
      </c>
      <c r="C8" s="43"/>
      <c r="D8" s="44" t="s">
        <v>2511</v>
      </c>
      <c r="E8" s="45" t="s">
        <v>103</v>
      </c>
      <c r="F8" s="42" t="s">
        <v>49</v>
      </c>
      <c r="G8" s="224" t="s">
        <v>2512</v>
      </c>
      <c r="H8" s="226" t="s">
        <v>2513</v>
      </c>
      <c r="I8" s="227" t="s">
        <v>2514</v>
      </c>
      <c r="J8" s="42" t="s">
        <v>46</v>
      </c>
      <c r="K8" s="60">
        <v>350.0</v>
      </c>
      <c r="L8" s="50"/>
      <c r="M8" s="61"/>
      <c r="N8" s="62"/>
      <c r="O8" s="51"/>
      <c r="P8" s="52"/>
      <c r="Q8" s="53"/>
      <c r="R8" s="63"/>
      <c r="S8" s="55">
        <v>50.0</v>
      </c>
      <c r="T8" s="56" t="s">
        <v>7</v>
      </c>
      <c r="U8" s="57">
        <f>SUM(L97)</f>
        <v>700</v>
      </c>
      <c r="V8" s="7"/>
      <c r="Y8" s="7"/>
      <c r="Z8" s="7"/>
      <c r="AA8" s="7"/>
      <c r="AB8" s="7"/>
    </row>
    <row r="9">
      <c r="A9" s="42" t="s">
        <v>39</v>
      </c>
      <c r="B9" s="42" t="s">
        <v>40</v>
      </c>
      <c r="C9" s="64"/>
      <c r="D9" s="44" t="s">
        <v>2515</v>
      </c>
      <c r="E9" s="45" t="s">
        <v>90</v>
      </c>
      <c r="F9" s="42" t="s">
        <v>49</v>
      </c>
      <c r="G9" s="224" t="s">
        <v>2516</v>
      </c>
      <c r="H9" s="226" t="s">
        <v>2517</v>
      </c>
      <c r="I9" s="65" t="s">
        <v>2518</v>
      </c>
      <c r="J9" s="42" t="s">
        <v>29</v>
      </c>
      <c r="K9" s="60">
        <v>350.0</v>
      </c>
      <c r="L9" s="50"/>
      <c r="M9" s="61"/>
      <c r="N9" s="62"/>
      <c r="O9" s="51"/>
      <c r="P9" s="52"/>
      <c r="Q9" s="53"/>
      <c r="R9" s="63"/>
      <c r="S9" s="55">
        <v>100.0</v>
      </c>
      <c r="T9" s="56" t="s">
        <v>8</v>
      </c>
      <c r="U9" s="57">
        <f>SUM(M98)</f>
        <v>1150</v>
      </c>
      <c r="V9" s="7"/>
      <c r="Y9" s="7"/>
      <c r="Z9" s="7"/>
      <c r="AA9" s="7"/>
      <c r="AB9" s="7"/>
    </row>
    <row r="10" ht="16.5" customHeight="1">
      <c r="A10" s="42" t="s">
        <v>39</v>
      </c>
      <c r="B10" s="42" t="s">
        <v>40</v>
      </c>
      <c r="C10" s="66"/>
      <c r="D10" s="67"/>
      <c r="E10" s="45" t="s">
        <v>42</v>
      </c>
      <c r="F10" s="42" t="s">
        <v>49</v>
      </c>
      <c r="G10" s="224" t="s">
        <v>2519</v>
      </c>
      <c r="H10" s="225" t="s">
        <v>13</v>
      </c>
      <c r="I10" s="48" t="s">
        <v>2520</v>
      </c>
      <c r="J10" s="42" t="s">
        <v>46</v>
      </c>
      <c r="K10" s="49"/>
      <c r="L10" s="68"/>
      <c r="M10" s="35"/>
      <c r="N10" s="36">
        <v>500.0</v>
      </c>
      <c r="O10" s="51"/>
      <c r="P10" s="69"/>
      <c r="Q10" s="70"/>
      <c r="R10" s="54"/>
      <c r="S10" s="55">
        <v>100.0</v>
      </c>
      <c r="T10" s="71" t="s">
        <v>9</v>
      </c>
      <c r="U10" s="57">
        <f>SUM(N99)</f>
        <v>1850</v>
      </c>
      <c r="V10" s="7"/>
      <c r="W10" s="7"/>
      <c r="X10" s="7"/>
      <c r="Y10" s="7"/>
      <c r="Z10" s="7"/>
      <c r="AA10" s="7"/>
      <c r="AB10" s="7"/>
    </row>
    <row r="11">
      <c r="A11" s="42" t="s">
        <v>39</v>
      </c>
      <c r="B11" s="42" t="s">
        <v>40</v>
      </c>
      <c r="C11" s="43"/>
      <c r="D11" s="44" t="s">
        <v>2521</v>
      </c>
      <c r="E11" s="45" t="s">
        <v>192</v>
      </c>
      <c r="F11" s="42" t="s">
        <v>49</v>
      </c>
      <c r="G11" s="224" t="s">
        <v>2522</v>
      </c>
      <c r="H11" s="225" t="s">
        <v>2523</v>
      </c>
      <c r="I11" s="227" t="s">
        <v>2524</v>
      </c>
      <c r="J11" s="42" t="s">
        <v>69</v>
      </c>
      <c r="K11" s="49">
        <v>350.0</v>
      </c>
      <c r="L11" s="50"/>
      <c r="M11" s="35"/>
      <c r="N11" s="36"/>
      <c r="O11" s="51"/>
      <c r="P11" s="52"/>
      <c r="Q11" s="53"/>
      <c r="R11" s="54"/>
      <c r="S11" s="55">
        <v>50.0</v>
      </c>
      <c r="T11" s="72" t="s">
        <v>15</v>
      </c>
      <c r="U11" s="73">
        <f>SUM(U7:U10)</f>
        <v>6899.9</v>
      </c>
      <c r="V11" s="7"/>
      <c r="Y11" s="7"/>
      <c r="Z11" s="7"/>
      <c r="AA11" s="7"/>
      <c r="AB11" s="7"/>
    </row>
    <row r="12">
      <c r="A12" s="42" t="s">
        <v>39</v>
      </c>
      <c r="B12" s="42" t="s">
        <v>40</v>
      </c>
      <c r="C12" s="43"/>
      <c r="D12" s="44" t="s">
        <v>2525</v>
      </c>
      <c r="E12" s="45" t="s">
        <v>192</v>
      </c>
      <c r="F12" s="42" t="s">
        <v>49</v>
      </c>
      <c r="G12" s="224" t="s">
        <v>2526</v>
      </c>
      <c r="H12" s="225" t="s">
        <v>2527</v>
      </c>
      <c r="I12" s="65" t="s">
        <v>2528</v>
      </c>
      <c r="J12" s="42" t="s">
        <v>29</v>
      </c>
      <c r="K12" s="49">
        <v>350.0</v>
      </c>
      <c r="L12" s="50"/>
      <c r="M12" s="61"/>
      <c r="N12" s="62"/>
      <c r="O12" s="51"/>
      <c r="P12" s="52"/>
      <c r="Q12" s="53"/>
      <c r="R12" s="63"/>
      <c r="S12" s="55">
        <v>50.0</v>
      </c>
      <c r="V12" s="7"/>
      <c r="W12" s="7"/>
      <c r="X12" s="7"/>
      <c r="Y12" s="7"/>
      <c r="Z12" s="7"/>
      <c r="AA12" s="7"/>
      <c r="AB12" s="7"/>
    </row>
    <row r="13">
      <c r="A13" s="42" t="s">
        <v>39</v>
      </c>
      <c r="B13" s="42" t="s">
        <v>40</v>
      </c>
      <c r="C13" s="43"/>
      <c r="D13" s="44" t="s">
        <v>2529</v>
      </c>
      <c r="E13" s="45" t="s">
        <v>103</v>
      </c>
      <c r="F13" s="42" t="s">
        <v>43</v>
      </c>
      <c r="G13" s="224" t="s">
        <v>2530</v>
      </c>
      <c r="H13" s="226"/>
      <c r="I13" s="48" t="s">
        <v>2531</v>
      </c>
      <c r="J13" s="42" t="s">
        <v>46</v>
      </c>
      <c r="K13" s="49">
        <v>300.0</v>
      </c>
      <c r="L13" s="50"/>
      <c r="M13" s="61"/>
      <c r="N13" s="62"/>
      <c r="O13" s="51"/>
      <c r="P13" s="52"/>
      <c r="Q13" s="53"/>
      <c r="R13" s="63"/>
      <c r="S13" s="55">
        <v>50.0</v>
      </c>
      <c r="V13" s="7"/>
      <c r="W13" s="7"/>
      <c r="X13" s="7"/>
      <c r="Y13" s="7"/>
      <c r="Z13" s="7"/>
      <c r="AA13" s="7"/>
      <c r="AB13" s="7"/>
    </row>
    <row r="14">
      <c r="A14" s="42" t="s">
        <v>39</v>
      </c>
      <c r="B14" s="42" t="s">
        <v>40</v>
      </c>
      <c r="C14" s="66"/>
      <c r="D14" s="44"/>
      <c r="E14" s="45" t="s">
        <v>73</v>
      </c>
      <c r="F14" s="42" t="s">
        <v>49</v>
      </c>
      <c r="G14" s="228" t="s">
        <v>2532</v>
      </c>
      <c r="H14" s="226" t="s">
        <v>2533</v>
      </c>
      <c r="I14" s="48" t="s">
        <v>2534</v>
      </c>
      <c r="J14" s="42" t="s">
        <v>69</v>
      </c>
      <c r="K14" s="49"/>
      <c r="L14" s="50"/>
      <c r="M14" s="35"/>
      <c r="N14" s="36"/>
      <c r="O14" s="51"/>
      <c r="P14" s="52"/>
      <c r="Q14" s="53">
        <v>350.0</v>
      </c>
      <c r="R14" s="54"/>
      <c r="S14" s="55">
        <v>50.0</v>
      </c>
      <c r="V14" s="7"/>
      <c r="W14" s="7"/>
      <c r="X14" s="7"/>
      <c r="Y14" s="7"/>
      <c r="Z14" s="7"/>
      <c r="AA14" s="7"/>
      <c r="AB14" s="7"/>
    </row>
    <row r="15">
      <c r="A15" s="42" t="s">
        <v>39</v>
      </c>
      <c r="B15" s="42" t="s">
        <v>40</v>
      </c>
      <c r="C15" s="66"/>
      <c r="D15" s="44" t="s">
        <v>2535</v>
      </c>
      <c r="E15" s="45" t="s">
        <v>53</v>
      </c>
      <c r="F15" s="42" t="s">
        <v>49</v>
      </c>
      <c r="G15" s="229" t="s">
        <v>2536</v>
      </c>
      <c r="H15" s="74" t="s">
        <v>2537</v>
      </c>
      <c r="I15" s="227" t="s">
        <v>2538</v>
      </c>
      <c r="J15" s="42" t="s">
        <v>69</v>
      </c>
      <c r="K15" s="49"/>
      <c r="L15" s="50"/>
      <c r="M15" s="61">
        <v>250.0</v>
      </c>
      <c r="N15" s="62"/>
      <c r="O15" s="51"/>
      <c r="P15" s="52"/>
      <c r="Q15" s="53"/>
      <c r="R15" s="63"/>
      <c r="S15" s="55">
        <v>50.0</v>
      </c>
      <c r="T15" s="75" t="s">
        <v>10</v>
      </c>
      <c r="U15" s="44">
        <f>SUM(O100)</f>
        <v>0</v>
      </c>
      <c r="V15" s="7"/>
      <c r="W15" s="7"/>
      <c r="X15" s="7"/>
      <c r="Y15" s="7"/>
      <c r="Z15" s="7"/>
      <c r="AA15" s="7"/>
      <c r="AB15" s="7"/>
    </row>
    <row r="16">
      <c r="A16" s="42" t="s">
        <v>39</v>
      </c>
      <c r="B16" s="42" t="s">
        <v>40</v>
      </c>
      <c r="C16" s="43"/>
      <c r="D16" s="76"/>
      <c r="E16" s="45" t="s">
        <v>73</v>
      </c>
      <c r="F16" s="42" t="s">
        <v>49</v>
      </c>
      <c r="G16" s="229" t="s">
        <v>2539</v>
      </c>
      <c r="H16" s="74"/>
      <c r="I16" s="227" t="s">
        <v>2540</v>
      </c>
      <c r="J16" s="42" t="s">
        <v>1524</v>
      </c>
      <c r="K16" s="49"/>
      <c r="L16" s="50"/>
      <c r="M16" s="61"/>
      <c r="N16" s="62">
        <v>350.0</v>
      </c>
      <c r="O16" s="51"/>
      <c r="P16" s="52"/>
      <c r="Q16" s="53"/>
      <c r="R16" s="63"/>
      <c r="S16" s="55">
        <v>50.0</v>
      </c>
      <c r="T16" s="77" t="s">
        <v>11</v>
      </c>
      <c r="U16" s="78">
        <f>SUM(P7:P92)</f>
        <v>2750</v>
      </c>
      <c r="V16" s="7"/>
      <c r="W16" s="7"/>
      <c r="X16" s="79"/>
      <c r="Y16" s="7"/>
      <c r="Z16" s="7"/>
      <c r="AA16" s="7"/>
      <c r="AB16" s="7"/>
    </row>
    <row r="17" ht="15.75" customHeight="1">
      <c r="A17" s="42" t="s">
        <v>39</v>
      </c>
      <c r="B17" s="42" t="s">
        <v>40</v>
      </c>
      <c r="C17" s="43"/>
      <c r="D17" s="44" t="s">
        <v>2541</v>
      </c>
      <c r="E17" s="45" t="s">
        <v>53</v>
      </c>
      <c r="F17" s="42" t="s">
        <v>49</v>
      </c>
      <c r="G17" s="224" t="s">
        <v>2542</v>
      </c>
      <c r="H17" s="226" t="s">
        <v>753</v>
      </c>
      <c r="I17" s="65" t="s">
        <v>2543</v>
      </c>
      <c r="J17" s="42" t="s">
        <v>69</v>
      </c>
      <c r="K17" s="49"/>
      <c r="L17" s="80"/>
      <c r="M17" s="81"/>
      <c r="N17" s="82"/>
      <c r="O17" s="51"/>
      <c r="P17" s="83">
        <v>500.0</v>
      </c>
      <c r="Q17" s="84"/>
      <c r="R17" s="85"/>
      <c r="S17" s="55">
        <v>100.0</v>
      </c>
      <c r="T17" s="86" t="s">
        <v>12</v>
      </c>
      <c r="U17" s="78">
        <f>SUM(Q2:Q87)</f>
        <v>1350</v>
      </c>
      <c r="V17" s="7"/>
      <c r="W17" s="7"/>
      <c r="X17" s="7"/>
      <c r="Y17" s="7"/>
      <c r="Z17" s="7"/>
      <c r="AA17" s="7"/>
      <c r="AB17" s="7"/>
    </row>
    <row r="18" ht="17.25" customHeight="1">
      <c r="A18" s="42" t="s">
        <v>39</v>
      </c>
      <c r="B18" s="42" t="s">
        <v>40</v>
      </c>
      <c r="C18" s="43"/>
      <c r="D18" s="44" t="s">
        <v>2544</v>
      </c>
      <c r="E18" s="45" t="s">
        <v>80</v>
      </c>
      <c r="F18" s="42" t="s">
        <v>49</v>
      </c>
      <c r="G18" s="229" t="s">
        <v>2545</v>
      </c>
      <c r="H18" s="74" t="s">
        <v>2546</v>
      </c>
      <c r="I18" s="227" t="s">
        <v>2547</v>
      </c>
      <c r="J18" s="42" t="s">
        <v>69</v>
      </c>
      <c r="K18" s="49">
        <v>249.9</v>
      </c>
      <c r="L18" s="80"/>
      <c r="M18" s="61"/>
      <c r="N18" s="62"/>
      <c r="O18" s="51"/>
      <c r="P18" s="83"/>
      <c r="Q18" s="84"/>
      <c r="R18" s="63"/>
      <c r="S18" s="55">
        <v>50.0</v>
      </c>
      <c r="T18" s="87" t="s">
        <v>16</v>
      </c>
      <c r="U18" s="88">
        <f>SUM(U15,U16,U17)</f>
        <v>4100</v>
      </c>
      <c r="V18" s="7"/>
      <c r="W18" s="7"/>
      <c r="X18" s="7"/>
      <c r="Y18" s="7"/>
      <c r="Z18" s="7"/>
      <c r="AA18" s="7"/>
      <c r="AB18" s="7"/>
    </row>
    <row r="19">
      <c r="A19" s="42" t="s">
        <v>39</v>
      </c>
      <c r="B19" s="42" t="s">
        <v>40</v>
      </c>
      <c r="C19" s="43"/>
      <c r="D19" s="44"/>
      <c r="E19" s="45" t="s">
        <v>53</v>
      </c>
      <c r="F19" s="42" t="s">
        <v>49</v>
      </c>
      <c r="G19" s="224" t="s">
        <v>2548</v>
      </c>
      <c r="H19" s="226"/>
      <c r="I19" s="48" t="s">
        <v>2549</v>
      </c>
      <c r="J19" s="42" t="s">
        <v>69</v>
      </c>
      <c r="K19" s="49"/>
      <c r="L19" s="50"/>
      <c r="M19" s="61"/>
      <c r="N19" s="62">
        <v>250.0</v>
      </c>
      <c r="O19" s="51"/>
      <c r="P19" s="52"/>
      <c r="Q19" s="53"/>
      <c r="R19" s="63"/>
      <c r="S19" s="55">
        <v>50.0</v>
      </c>
      <c r="V19" s="7"/>
      <c r="W19" s="7"/>
      <c r="X19" s="7"/>
      <c r="Y19" s="7"/>
      <c r="Z19" s="7"/>
      <c r="AA19" s="7"/>
      <c r="AB19" s="7"/>
    </row>
    <row r="20">
      <c r="A20" s="42" t="s">
        <v>39</v>
      </c>
      <c r="B20" s="42" t="s">
        <v>40</v>
      </c>
      <c r="C20" s="43"/>
      <c r="D20" s="44"/>
      <c r="E20" s="45" t="s">
        <v>58</v>
      </c>
      <c r="F20" s="42" t="s">
        <v>49</v>
      </c>
      <c r="G20" s="224" t="s">
        <v>2550</v>
      </c>
      <c r="H20" s="226" t="s">
        <v>1126</v>
      </c>
      <c r="I20" s="65" t="s">
        <v>2551</v>
      </c>
      <c r="J20" s="42" t="s">
        <v>46</v>
      </c>
      <c r="K20" s="49"/>
      <c r="L20" s="50"/>
      <c r="M20" s="61"/>
      <c r="N20" s="62"/>
      <c r="O20" s="51"/>
      <c r="P20" s="52">
        <v>250.0</v>
      </c>
      <c r="Q20" s="53"/>
      <c r="R20" s="63"/>
      <c r="S20" s="55">
        <v>50.0</v>
      </c>
      <c r="T20" s="89"/>
      <c r="U20" s="90"/>
      <c r="V20" s="7"/>
      <c r="W20" s="7"/>
      <c r="X20" s="7"/>
      <c r="Y20" s="7"/>
      <c r="Z20" s="7"/>
      <c r="AA20" s="7"/>
      <c r="AB20" s="7"/>
    </row>
    <row r="21" ht="18.75" customHeight="1">
      <c r="A21" s="42" t="s">
        <v>39</v>
      </c>
      <c r="B21" s="42" t="s">
        <v>40</v>
      </c>
      <c r="C21" s="43"/>
      <c r="D21" s="44" t="s">
        <v>2552</v>
      </c>
      <c r="E21" s="45" t="s">
        <v>29</v>
      </c>
      <c r="F21" s="42" t="s">
        <v>49</v>
      </c>
      <c r="G21" s="224" t="s">
        <v>2553</v>
      </c>
      <c r="H21" s="226"/>
      <c r="I21" s="65" t="s">
        <v>2554</v>
      </c>
      <c r="J21" s="42" t="s">
        <v>46</v>
      </c>
      <c r="K21" s="49"/>
      <c r="L21" s="50"/>
      <c r="M21" s="61"/>
      <c r="N21" s="62"/>
      <c r="O21" s="51"/>
      <c r="P21" s="52">
        <v>500.0</v>
      </c>
      <c r="Q21" s="53"/>
      <c r="R21" s="63"/>
      <c r="S21" s="55">
        <v>100.0</v>
      </c>
      <c r="T21" s="91" t="s">
        <v>17</v>
      </c>
      <c r="U21" s="10"/>
      <c r="V21" s="7"/>
      <c r="W21" s="7"/>
      <c r="X21" s="7"/>
      <c r="Y21" s="7"/>
      <c r="Z21" s="7"/>
      <c r="AA21" s="7"/>
      <c r="AB21" s="7"/>
    </row>
    <row r="22">
      <c r="A22" s="42" t="s">
        <v>39</v>
      </c>
      <c r="B22" s="42" t="s">
        <v>40</v>
      </c>
      <c r="C22" s="43"/>
      <c r="D22" s="44" t="s">
        <v>2555</v>
      </c>
      <c r="E22" s="45" t="s">
        <v>29</v>
      </c>
      <c r="F22" s="42" t="s">
        <v>49</v>
      </c>
      <c r="G22" s="224" t="s">
        <v>2556</v>
      </c>
      <c r="H22" s="226" t="s">
        <v>2557</v>
      </c>
      <c r="I22" s="48" t="s">
        <v>2558</v>
      </c>
      <c r="J22" s="42" t="s">
        <v>46</v>
      </c>
      <c r="K22" s="49"/>
      <c r="L22" s="50"/>
      <c r="M22" s="61"/>
      <c r="N22" s="62"/>
      <c r="O22" s="51"/>
      <c r="P22" s="52">
        <v>250.0</v>
      </c>
      <c r="Q22" s="53"/>
      <c r="R22" s="63"/>
      <c r="S22" s="55">
        <v>50.0</v>
      </c>
      <c r="T22" s="92" t="s">
        <v>18</v>
      </c>
      <c r="U22" s="93">
        <f t="shared" ref="U22:U23" si="1">SUM(U7,U9)</f>
        <v>4349.9</v>
      </c>
      <c r="V22" s="7"/>
      <c r="W22" s="7"/>
      <c r="X22" s="7"/>
      <c r="Y22" s="7"/>
      <c r="Z22" s="7"/>
      <c r="AA22" s="7"/>
      <c r="AB22" s="7"/>
    </row>
    <row r="23" ht="17.25" customHeight="1">
      <c r="A23" s="42" t="s">
        <v>39</v>
      </c>
      <c r="B23" s="42" t="s">
        <v>40</v>
      </c>
      <c r="C23" s="43"/>
      <c r="D23" s="94" t="s">
        <v>2559</v>
      </c>
      <c r="E23" s="45" t="s">
        <v>53</v>
      </c>
      <c r="F23" s="42" t="s">
        <v>49</v>
      </c>
      <c r="G23" s="224" t="s">
        <v>2560</v>
      </c>
      <c r="H23" s="226"/>
      <c r="I23" s="65" t="s">
        <v>2561</v>
      </c>
      <c r="J23" s="42" t="s">
        <v>69</v>
      </c>
      <c r="K23" s="60">
        <v>250.0</v>
      </c>
      <c r="L23" s="50"/>
      <c r="M23" s="61"/>
      <c r="N23" s="62"/>
      <c r="O23" s="51"/>
      <c r="P23" s="52"/>
      <c r="Q23" s="53"/>
      <c r="R23" s="63"/>
      <c r="S23" s="55">
        <v>50.0</v>
      </c>
      <c r="T23" s="92" t="s">
        <v>19</v>
      </c>
      <c r="U23" s="93">
        <f t="shared" si="1"/>
        <v>2550</v>
      </c>
      <c r="V23" s="7"/>
      <c r="W23" s="7"/>
      <c r="X23" s="7"/>
      <c r="Y23" s="7"/>
      <c r="Z23" s="7"/>
      <c r="AA23" s="7"/>
      <c r="AB23" s="7"/>
    </row>
    <row r="24" ht="15.75" customHeight="1">
      <c r="A24" s="42" t="s">
        <v>39</v>
      </c>
      <c r="B24" s="42" t="s">
        <v>40</v>
      </c>
      <c r="C24" s="43"/>
      <c r="D24" s="94" t="s">
        <v>2562</v>
      </c>
      <c r="E24" s="45" t="s">
        <v>103</v>
      </c>
      <c r="F24" s="42" t="s">
        <v>43</v>
      </c>
      <c r="G24" s="224" t="s">
        <v>2563</v>
      </c>
      <c r="H24" s="347" t="s">
        <v>2564</v>
      </c>
      <c r="I24" s="48" t="s">
        <v>2565</v>
      </c>
      <c r="J24" s="42" t="s">
        <v>46</v>
      </c>
      <c r="K24" s="49">
        <v>250.0</v>
      </c>
      <c r="L24" s="68"/>
      <c r="M24" s="61"/>
      <c r="N24" s="62"/>
      <c r="O24" s="51"/>
      <c r="P24" s="52"/>
      <c r="Q24" s="70"/>
      <c r="R24" s="63"/>
      <c r="S24" s="55">
        <v>125.0</v>
      </c>
      <c r="T24" s="95" t="s">
        <v>20</v>
      </c>
      <c r="U24" s="96">
        <f>SUM(U15,U16)</f>
        <v>2750</v>
      </c>
      <c r="V24" s="7"/>
      <c r="W24" s="7"/>
      <c r="X24" s="7"/>
      <c r="Y24" s="7"/>
      <c r="Z24" s="7"/>
      <c r="AA24" s="7"/>
      <c r="AB24" s="7"/>
    </row>
    <row r="25">
      <c r="A25" s="42" t="s">
        <v>39</v>
      </c>
      <c r="B25" s="42" t="s">
        <v>137</v>
      </c>
      <c r="C25" s="66"/>
      <c r="D25" s="44" t="s">
        <v>138</v>
      </c>
      <c r="E25" s="45" t="s">
        <v>165</v>
      </c>
      <c r="F25" s="42" t="s">
        <v>49</v>
      </c>
      <c r="G25" s="224" t="s">
        <v>2566</v>
      </c>
      <c r="H25" s="232" t="s">
        <v>1300</v>
      </c>
      <c r="I25" s="58" t="s">
        <v>1301</v>
      </c>
      <c r="J25" s="42" t="s">
        <v>29</v>
      </c>
      <c r="K25" s="60"/>
      <c r="L25" s="50"/>
      <c r="M25" s="61"/>
      <c r="N25" s="82"/>
      <c r="O25" s="51"/>
      <c r="P25" s="97"/>
      <c r="Q25" s="98"/>
      <c r="R25" s="63" t="s">
        <v>1146</v>
      </c>
      <c r="S25" s="55" t="s">
        <v>138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2" t="s">
        <v>39</v>
      </c>
      <c r="B26" s="42" t="s">
        <v>40</v>
      </c>
      <c r="C26" s="66"/>
      <c r="D26" s="44" t="s">
        <v>2567</v>
      </c>
      <c r="E26" s="45" t="s">
        <v>65</v>
      </c>
      <c r="F26" s="42" t="s">
        <v>49</v>
      </c>
      <c r="G26" s="224" t="s">
        <v>2568</v>
      </c>
      <c r="H26" s="226" t="s">
        <v>2569</v>
      </c>
      <c r="I26" s="58" t="s">
        <v>2570</v>
      </c>
      <c r="J26" s="42" t="s">
        <v>69</v>
      </c>
      <c r="K26" s="99"/>
      <c r="L26" s="80"/>
      <c r="M26" s="61"/>
      <c r="N26" s="62"/>
      <c r="O26" s="51"/>
      <c r="P26" s="83">
        <v>250.0</v>
      </c>
      <c r="Q26" s="84"/>
      <c r="R26" s="63"/>
      <c r="S26" s="55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2" t="s">
        <v>39</v>
      </c>
      <c r="B27" s="42" t="s">
        <v>137</v>
      </c>
      <c r="C27" s="66"/>
      <c r="D27" s="44" t="s">
        <v>138</v>
      </c>
      <c r="E27" s="45"/>
      <c r="F27" s="42" t="s">
        <v>49</v>
      </c>
      <c r="G27" s="224" t="s">
        <v>2571</v>
      </c>
      <c r="H27" s="226" t="s">
        <v>1794</v>
      </c>
      <c r="I27" s="227" t="s">
        <v>1795</v>
      </c>
      <c r="J27" s="42" t="s">
        <v>46</v>
      </c>
      <c r="K27" s="49"/>
      <c r="L27" s="50" t="s">
        <v>279</v>
      </c>
      <c r="M27" s="61"/>
      <c r="N27" s="62"/>
      <c r="O27" s="51"/>
      <c r="P27" s="52"/>
      <c r="Q27" s="53"/>
      <c r="R27" s="63"/>
      <c r="S27" s="55"/>
      <c r="T27" s="7"/>
      <c r="U27" s="7"/>
      <c r="V27" s="7"/>
      <c r="W27" s="7"/>
      <c r="X27" s="7"/>
      <c r="Y27" s="7"/>
      <c r="Z27" s="7"/>
      <c r="AA27" s="7"/>
      <c r="AB27" s="7"/>
    </row>
    <row r="28">
      <c r="A28" s="42" t="s">
        <v>39</v>
      </c>
      <c r="B28" s="42"/>
      <c r="C28" s="66"/>
      <c r="D28" s="67" t="s">
        <v>2572</v>
      </c>
      <c r="E28" s="45" t="s">
        <v>53</v>
      </c>
      <c r="F28" s="42" t="s">
        <v>49</v>
      </c>
      <c r="G28" s="228" t="s">
        <v>2573</v>
      </c>
      <c r="H28" s="226" t="s">
        <v>686</v>
      </c>
      <c r="I28" s="227" t="s">
        <v>2574</v>
      </c>
      <c r="J28" s="42" t="s">
        <v>69</v>
      </c>
      <c r="K28" s="49"/>
      <c r="L28" s="50"/>
      <c r="M28" s="61"/>
      <c r="N28" s="62"/>
      <c r="O28" s="51"/>
      <c r="P28" s="52"/>
      <c r="Q28" s="53">
        <v>350.0</v>
      </c>
      <c r="R28" s="63"/>
      <c r="S28" s="55">
        <v>50.0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2" t="s">
        <v>39</v>
      </c>
      <c r="B29" s="42" t="s">
        <v>96</v>
      </c>
      <c r="C29" s="43"/>
      <c r="D29" s="67" t="s">
        <v>2575</v>
      </c>
      <c r="E29" s="45" t="s">
        <v>58</v>
      </c>
      <c r="F29" s="42" t="s">
        <v>49</v>
      </c>
      <c r="G29" s="224" t="s">
        <v>2576</v>
      </c>
      <c r="H29" s="226" t="s">
        <v>60</v>
      </c>
      <c r="I29" s="58" t="s">
        <v>2577</v>
      </c>
      <c r="J29" s="42" t="s">
        <v>46</v>
      </c>
      <c r="K29" s="49"/>
      <c r="L29" s="50"/>
      <c r="M29" s="61">
        <v>350.0</v>
      </c>
      <c r="N29" s="62"/>
      <c r="O29" s="51"/>
      <c r="P29" s="52"/>
      <c r="Q29" s="53"/>
      <c r="R29" s="63"/>
      <c r="S29" s="230">
        <v>350.0</v>
      </c>
      <c r="T29" s="87" t="s">
        <v>21</v>
      </c>
      <c r="U29" s="101">
        <f>SUM(U11,U18)</f>
        <v>10999.9</v>
      </c>
      <c r="V29" s="7"/>
      <c r="W29" s="7"/>
      <c r="X29" s="7"/>
      <c r="Y29" s="7"/>
      <c r="Z29" s="7"/>
      <c r="AA29" s="7"/>
      <c r="AB29" s="7"/>
    </row>
    <row r="30">
      <c r="A30" s="42" t="s">
        <v>39</v>
      </c>
      <c r="B30" s="42" t="s">
        <v>40</v>
      </c>
      <c r="C30" s="94"/>
      <c r="D30" s="67" t="s">
        <v>2578</v>
      </c>
      <c r="E30" s="45" t="s">
        <v>80</v>
      </c>
      <c r="F30" s="42" t="s">
        <v>49</v>
      </c>
      <c r="G30" s="224" t="s">
        <v>2579</v>
      </c>
      <c r="H30" s="347" t="s">
        <v>2564</v>
      </c>
      <c r="I30" s="58" t="s">
        <v>2580</v>
      </c>
      <c r="J30" s="42" t="s">
        <v>1524</v>
      </c>
      <c r="K30" s="102" t="s">
        <v>2581</v>
      </c>
      <c r="L30" s="50"/>
      <c r="M30" s="35"/>
      <c r="N30" s="36"/>
      <c r="O30" s="51"/>
      <c r="P30" s="52"/>
      <c r="Q30" s="53"/>
      <c r="R30" s="54"/>
      <c r="S30" s="55" t="s">
        <v>138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2" t="s">
        <v>39</v>
      </c>
      <c r="B31" s="42" t="s">
        <v>40</v>
      </c>
      <c r="C31" s="43"/>
      <c r="D31" s="67"/>
      <c r="E31" s="45" t="s">
        <v>58</v>
      </c>
      <c r="F31" s="42" t="s">
        <v>49</v>
      </c>
      <c r="G31" s="234" t="s">
        <v>2582</v>
      </c>
      <c r="H31" s="235"/>
      <c r="I31" s="58" t="s">
        <v>2583</v>
      </c>
      <c r="J31" s="42" t="s">
        <v>46</v>
      </c>
      <c r="K31" s="49"/>
      <c r="L31" s="108"/>
      <c r="M31" s="61"/>
      <c r="N31" s="62"/>
      <c r="O31" s="51"/>
      <c r="P31" s="106"/>
      <c r="Q31" s="84">
        <v>300.0</v>
      </c>
      <c r="R31" s="63"/>
      <c r="S31" s="55">
        <v>50.0</v>
      </c>
      <c r="V31" s="7"/>
      <c r="W31" s="7"/>
      <c r="X31" s="7"/>
      <c r="Y31" s="7"/>
      <c r="Z31" s="7"/>
      <c r="AA31" s="7"/>
      <c r="AB31" s="7"/>
    </row>
    <row r="32">
      <c r="A32" s="42" t="s">
        <v>39</v>
      </c>
      <c r="B32" s="42" t="s">
        <v>40</v>
      </c>
      <c r="C32" s="107"/>
      <c r="D32" s="373" t="s">
        <v>2584</v>
      </c>
      <c r="E32" s="45" t="s">
        <v>165</v>
      </c>
      <c r="F32" s="42" t="s">
        <v>49</v>
      </c>
      <c r="G32" s="224" t="s">
        <v>2585</v>
      </c>
      <c r="H32" s="226" t="s">
        <v>2586</v>
      </c>
      <c r="I32" s="58" t="s">
        <v>2587</v>
      </c>
      <c r="J32" s="42" t="s">
        <v>46</v>
      </c>
      <c r="K32" s="49"/>
      <c r="L32" s="108"/>
      <c r="M32" s="61"/>
      <c r="N32" s="62"/>
      <c r="O32" s="51"/>
      <c r="P32" s="106"/>
      <c r="Q32" s="84">
        <v>350.0</v>
      </c>
      <c r="R32" s="63"/>
      <c r="S32" s="45">
        <v>100.0</v>
      </c>
      <c r="V32" s="7"/>
      <c r="W32" s="7"/>
      <c r="X32" s="7"/>
      <c r="Y32" s="7"/>
      <c r="Z32" s="7"/>
      <c r="AA32" s="7"/>
      <c r="AB32" s="7"/>
    </row>
    <row r="33">
      <c r="A33" s="42" t="s">
        <v>39</v>
      </c>
      <c r="B33" s="42" t="s">
        <v>40</v>
      </c>
      <c r="C33" s="43"/>
      <c r="D33" s="124"/>
      <c r="E33" s="45" t="s">
        <v>165</v>
      </c>
      <c r="F33" s="42" t="s">
        <v>49</v>
      </c>
      <c r="G33" s="224" t="s">
        <v>2588</v>
      </c>
      <c r="H33" s="226" t="s">
        <v>2589</v>
      </c>
      <c r="I33" s="58" t="s">
        <v>2590</v>
      </c>
      <c r="J33" s="42" t="s">
        <v>46</v>
      </c>
      <c r="K33" s="49"/>
      <c r="L33" s="80"/>
      <c r="M33" s="81"/>
      <c r="N33" s="82"/>
      <c r="O33" s="51"/>
      <c r="P33" s="83">
        <v>250.0</v>
      </c>
      <c r="Q33" s="84"/>
      <c r="R33" s="85"/>
      <c r="S33" s="45">
        <v>50.0</v>
      </c>
      <c r="V33" s="7"/>
      <c r="W33" s="7"/>
      <c r="X33" s="7"/>
      <c r="Y33" s="7"/>
      <c r="Z33" s="7"/>
      <c r="AA33" s="7"/>
      <c r="AB33" s="7"/>
    </row>
    <row r="34">
      <c r="A34" s="42" t="s">
        <v>39</v>
      </c>
      <c r="B34" s="42" t="s">
        <v>40</v>
      </c>
      <c r="C34" s="43"/>
      <c r="D34" s="109"/>
      <c r="E34" s="45" t="s">
        <v>58</v>
      </c>
      <c r="F34" s="42" t="s">
        <v>49</v>
      </c>
      <c r="G34" s="224" t="s">
        <v>2591</v>
      </c>
      <c r="H34" s="226" t="s">
        <v>2592</v>
      </c>
      <c r="I34" s="226" t="s">
        <v>2593</v>
      </c>
      <c r="J34" s="42" t="s">
        <v>46</v>
      </c>
      <c r="K34" s="49"/>
      <c r="L34" s="68"/>
      <c r="M34" s="35">
        <v>300.0</v>
      </c>
      <c r="N34" s="36"/>
      <c r="O34" s="51"/>
      <c r="P34" s="69"/>
      <c r="Q34" s="70"/>
      <c r="R34" s="54"/>
      <c r="S34" s="45">
        <v>50.0</v>
      </c>
      <c r="V34" s="7"/>
      <c r="W34" s="7"/>
      <c r="X34" s="7"/>
      <c r="Y34" s="7"/>
      <c r="Z34" s="7"/>
      <c r="AA34" s="7"/>
      <c r="AB34" s="7"/>
    </row>
    <row r="35">
      <c r="A35" s="42" t="s">
        <v>39</v>
      </c>
      <c r="B35" s="42" t="s">
        <v>40</v>
      </c>
      <c r="C35" s="66"/>
      <c r="D35" s="110"/>
      <c r="E35" s="45" t="s">
        <v>58</v>
      </c>
      <c r="F35" s="42" t="s">
        <v>49</v>
      </c>
      <c r="G35" s="224" t="s">
        <v>2594</v>
      </c>
      <c r="H35" s="226" t="s">
        <v>2595</v>
      </c>
      <c r="I35" s="226" t="s">
        <v>2596</v>
      </c>
      <c r="J35" s="42" t="s">
        <v>46</v>
      </c>
      <c r="K35" s="60"/>
      <c r="L35" s="50"/>
      <c r="M35" s="61"/>
      <c r="N35" s="62"/>
      <c r="O35" s="51"/>
      <c r="P35" s="52">
        <v>250.0</v>
      </c>
      <c r="Q35" s="53"/>
      <c r="R35" s="63"/>
      <c r="S35" s="45">
        <v>50.0</v>
      </c>
      <c r="T35" s="7"/>
      <c r="U35" s="7"/>
      <c r="V35" s="7"/>
      <c r="W35" s="7"/>
      <c r="X35" s="7"/>
      <c r="Y35" s="7"/>
      <c r="Z35" s="7"/>
      <c r="AA35" s="7"/>
      <c r="AB35" s="7"/>
    </row>
    <row r="36">
      <c r="A36" s="42" t="s">
        <v>39</v>
      </c>
      <c r="B36" s="42" t="s">
        <v>40</v>
      </c>
      <c r="C36" s="66"/>
      <c r="D36" s="67"/>
      <c r="E36" s="45" t="s">
        <v>73</v>
      </c>
      <c r="F36" s="42" t="s">
        <v>49</v>
      </c>
      <c r="G36" s="236" t="s">
        <v>2597</v>
      </c>
      <c r="H36" s="225"/>
      <c r="I36" s="226" t="s">
        <v>2598</v>
      </c>
      <c r="J36" s="42" t="s">
        <v>69</v>
      </c>
      <c r="K36" s="60"/>
      <c r="L36" s="50"/>
      <c r="M36" s="61"/>
      <c r="N36" s="62">
        <v>250.0</v>
      </c>
      <c r="O36" s="51"/>
      <c r="P36" s="52"/>
      <c r="Q36" s="53"/>
      <c r="R36" s="63"/>
      <c r="S36" s="45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2" t="s">
        <v>39</v>
      </c>
      <c r="B37" s="42" t="s">
        <v>40</v>
      </c>
      <c r="C37" s="66"/>
      <c r="D37" s="67" t="s">
        <v>2599</v>
      </c>
      <c r="E37" s="45" t="s">
        <v>192</v>
      </c>
      <c r="F37" s="42" t="s">
        <v>49</v>
      </c>
      <c r="G37" s="237" t="s">
        <v>2600</v>
      </c>
      <c r="H37" s="238" t="s">
        <v>2600</v>
      </c>
      <c r="I37" s="58" t="s">
        <v>2601</v>
      </c>
      <c r="J37" s="42" t="s">
        <v>69</v>
      </c>
      <c r="K37" s="49"/>
      <c r="L37" s="50"/>
      <c r="M37" s="61">
        <v>250.0</v>
      </c>
      <c r="N37" s="82"/>
      <c r="O37" s="51"/>
      <c r="P37" s="52"/>
      <c r="Q37" s="53"/>
      <c r="R37" s="85"/>
      <c r="S37" s="45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2" t="s">
        <v>39</v>
      </c>
      <c r="B38" s="42" t="s">
        <v>40</v>
      </c>
      <c r="C38" s="43"/>
      <c r="D38" s="67"/>
      <c r="E38" s="45" t="s">
        <v>80</v>
      </c>
      <c r="F38" s="42" t="s">
        <v>49</v>
      </c>
      <c r="G38" s="224" t="s">
        <v>2602</v>
      </c>
      <c r="H38" s="226"/>
      <c r="I38" s="58" t="s">
        <v>2603</v>
      </c>
      <c r="J38" s="42" t="s">
        <v>747</v>
      </c>
      <c r="K38" s="49"/>
      <c r="L38" s="50"/>
      <c r="M38" s="113"/>
      <c r="N38" s="114"/>
      <c r="O38" s="51"/>
      <c r="P38" s="52">
        <v>250.0</v>
      </c>
      <c r="Q38" s="53"/>
      <c r="R38" s="115"/>
      <c r="S38" s="45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2" t="s">
        <v>39</v>
      </c>
      <c r="B39" s="42" t="s">
        <v>40</v>
      </c>
      <c r="C39" s="43"/>
      <c r="D39" s="111"/>
      <c r="E39" s="45" t="s">
        <v>42</v>
      </c>
      <c r="F39" s="42" t="s">
        <v>49</v>
      </c>
      <c r="G39" s="224" t="s">
        <v>2604</v>
      </c>
      <c r="H39" s="226"/>
      <c r="I39" s="227" t="s">
        <v>2605</v>
      </c>
      <c r="J39" s="42" t="s">
        <v>46</v>
      </c>
      <c r="K39" s="99"/>
      <c r="L39" s="50"/>
      <c r="M39" s="61"/>
      <c r="N39" s="62">
        <v>250.0</v>
      </c>
      <c r="O39" s="51"/>
      <c r="P39" s="52"/>
      <c r="Q39" s="53"/>
      <c r="R39" s="63"/>
      <c r="S39" s="45">
        <v>50.0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2" t="s">
        <v>39</v>
      </c>
      <c r="B40" s="42" t="s">
        <v>40</v>
      </c>
      <c r="C40" s="43"/>
      <c r="D40" s="76"/>
      <c r="E40" s="45" t="s">
        <v>58</v>
      </c>
      <c r="F40" s="42" t="s">
        <v>49</v>
      </c>
      <c r="G40" s="224" t="s">
        <v>2606</v>
      </c>
      <c r="H40" s="226" t="s">
        <v>2607</v>
      </c>
      <c r="I40" s="226" t="s">
        <v>2608</v>
      </c>
      <c r="J40" s="42" t="s">
        <v>46</v>
      </c>
      <c r="K40" s="49"/>
      <c r="L40" s="68"/>
      <c r="M40" s="61"/>
      <c r="N40" s="62"/>
      <c r="O40" s="51"/>
      <c r="P40" s="52">
        <v>250.0</v>
      </c>
      <c r="Q40" s="70"/>
      <c r="R40" s="63"/>
      <c r="S40" s="45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2" t="s">
        <v>39</v>
      </c>
      <c r="B41" s="42" t="s">
        <v>40</v>
      </c>
      <c r="C41" s="43"/>
      <c r="D41" s="67" t="s">
        <v>2609</v>
      </c>
      <c r="E41" s="45" t="s">
        <v>80</v>
      </c>
      <c r="F41" s="42" t="s">
        <v>49</v>
      </c>
      <c r="G41" s="224" t="s">
        <v>2610</v>
      </c>
      <c r="H41" s="226" t="s">
        <v>2611</v>
      </c>
      <c r="I41" s="58" t="s">
        <v>2612</v>
      </c>
      <c r="J41" s="42" t="s">
        <v>69</v>
      </c>
      <c r="K41" s="49">
        <v>250.0</v>
      </c>
      <c r="L41" s="50"/>
      <c r="M41" s="61"/>
      <c r="N41" s="62"/>
      <c r="O41" s="51"/>
      <c r="P41" s="52"/>
      <c r="Q41" s="53"/>
      <c r="R41" s="63"/>
      <c r="S41" s="45">
        <v>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2" t="s">
        <v>39</v>
      </c>
      <c r="B42" s="42" t="s">
        <v>40</v>
      </c>
      <c r="C42" s="66"/>
      <c r="D42" s="116"/>
      <c r="E42" s="45" t="s">
        <v>165</v>
      </c>
      <c r="F42" s="42" t="s">
        <v>49</v>
      </c>
      <c r="G42" s="258" t="s">
        <v>2613</v>
      </c>
      <c r="H42" s="239" t="s">
        <v>2613</v>
      </c>
      <c r="I42" s="238" t="s">
        <v>2614</v>
      </c>
      <c r="J42" s="42" t="s">
        <v>46</v>
      </c>
      <c r="K42" s="118"/>
      <c r="L42" s="50">
        <v>350.0</v>
      </c>
      <c r="M42" s="61"/>
      <c r="N42" s="62"/>
      <c r="O42" s="51"/>
      <c r="P42" s="52"/>
      <c r="Q42" s="53"/>
      <c r="R42" s="63"/>
      <c r="S42" s="45">
        <v>50.0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2" t="s">
        <v>39</v>
      </c>
      <c r="B43" s="42" t="s">
        <v>40</v>
      </c>
      <c r="C43" s="66"/>
      <c r="D43" s="44" t="s">
        <v>2615</v>
      </c>
      <c r="E43" s="45" t="s">
        <v>192</v>
      </c>
      <c r="F43" s="42" t="s">
        <v>49</v>
      </c>
      <c r="G43" s="224" t="s">
        <v>2616</v>
      </c>
      <c r="H43" s="226" t="s">
        <v>2617</v>
      </c>
      <c r="I43" s="58" t="s">
        <v>2618</v>
      </c>
      <c r="J43" s="42" t="s">
        <v>69</v>
      </c>
      <c r="K43" s="49"/>
      <c r="L43" s="50">
        <v>350.0</v>
      </c>
      <c r="M43" s="61"/>
      <c r="N43" s="62"/>
      <c r="O43" s="51"/>
      <c r="P43" s="52"/>
      <c r="Q43" s="53"/>
      <c r="R43" s="63"/>
      <c r="S43" s="45">
        <v>50.0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2" t="s">
        <v>39</v>
      </c>
      <c r="B44" s="42" t="s">
        <v>137</v>
      </c>
      <c r="C44" s="43"/>
      <c r="D44" s="44" t="s">
        <v>138</v>
      </c>
      <c r="E44" s="45" t="s">
        <v>192</v>
      </c>
      <c r="F44" s="42" t="s">
        <v>49</v>
      </c>
      <c r="G44" s="224" t="s">
        <v>2619</v>
      </c>
      <c r="H44" s="226" t="s">
        <v>2130</v>
      </c>
      <c r="I44" s="58" t="s">
        <v>2131</v>
      </c>
      <c r="J44" s="42" t="s">
        <v>29</v>
      </c>
      <c r="K44" s="60"/>
      <c r="L44" s="50" t="s">
        <v>143</v>
      </c>
      <c r="M44" s="61"/>
      <c r="N44" s="62"/>
      <c r="O44" s="51"/>
      <c r="P44" s="52"/>
      <c r="Q44" s="53"/>
      <c r="R44" s="63"/>
      <c r="S44" s="45"/>
      <c r="T44" s="7"/>
      <c r="U44" s="7"/>
      <c r="V44" s="7"/>
      <c r="W44" s="7"/>
      <c r="X44" s="7"/>
      <c r="Y44" s="7"/>
      <c r="Z44" s="7"/>
      <c r="AA44" s="7"/>
      <c r="AB44" s="7"/>
    </row>
    <row r="45">
      <c r="A45" s="42" t="s">
        <v>39</v>
      </c>
      <c r="B45" s="42" t="s">
        <v>40</v>
      </c>
      <c r="C45" s="43"/>
      <c r="D45" s="109"/>
      <c r="E45" s="45" t="s">
        <v>192</v>
      </c>
      <c r="F45" s="42" t="s">
        <v>49</v>
      </c>
      <c r="G45" s="224" t="s">
        <v>2620</v>
      </c>
      <c r="H45" s="226" t="s">
        <v>548</v>
      </c>
      <c r="I45" s="58" t="s">
        <v>2621</v>
      </c>
      <c r="J45" s="42" t="s">
        <v>69</v>
      </c>
      <c r="K45" s="49"/>
      <c r="L45" s="50"/>
      <c r="M45" s="61"/>
      <c r="N45" s="62">
        <v>250.0</v>
      </c>
      <c r="O45" s="51"/>
      <c r="P45" s="52"/>
      <c r="Q45" s="53"/>
      <c r="R45" s="63"/>
      <c r="S45" s="45">
        <v>200.0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2" t="s">
        <v>39</v>
      </c>
      <c r="B46" s="42" t="s">
        <v>40</v>
      </c>
      <c r="C46" s="43"/>
      <c r="D46" s="67" t="s">
        <v>2622</v>
      </c>
      <c r="E46" s="45" t="s">
        <v>103</v>
      </c>
      <c r="F46" s="42" t="s">
        <v>43</v>
      </c>
      <c r="G46" s="260" t="s">
        <v>2623</v>
      </c>
      <c r="H46" s="240"/>
      <c r="I46" s="58" t="s">
        <v>2624</v>
      </c>
      <c r="J46" s="42" t="s">
        <v>46</v>
      </c>
      <c r="K46" s="49">
        <v>250.0</v>
      </c>
      <c r="L46" s="108"/>
      <c r="M46" s="81"/>
      <c r="N46" s="82"/>
      <c r="O46" s="51"/>
      <c r="P46" s="106"/>
      <c r="Q46" s="120"/>
      <c r="R46" s="85"/>
      <c r="S46" s="45">
        <v>149.31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2" t="s">
        <v>39</v>
      </c>
      <c r="B47" s="42"/>
      <c r="C47" s="66"/>
      <c r="D47" s="111"/>
      <c r="E47" s="103"/>
      <c r="F47" s="42"/>
      <c r="G47" s="58"/>
      <c r="H47" s="226"/>
      <c r="I47" s="226"/>
      <c r="J47" s="105"/>
      <c r="K47" s="49"/>
      <c r="L47" s="121"/>
      <c r="M47" s="61"/>
      <c r="N47" s="62"/>
      <c r="O47" s="51"/>
      <c r="P47" s="122"/>
      <c r="Q47" s="123"/>
      <c r="R47" s="63"/>
      <c r="S47" s="45"/>
      <c r="T47" s="7"/>
      <c r="U47" s="7"/>
      <c r="V47" s="7"/>
      <c r="W47" s="7"/>
      <c r="X47" s="7"/>
      <c r="Y47" s="7"/>
      <c r="Z47" s="7"/>
      <c r="AA47" s="7"/>
      <c r="AB47" s="7"/>
    </row>
    <row r="48">
      <c r="A48" s="42"/>
      <c r="B48" s="42"/>
      <c r="C48" s="43"/>
      <c r="D48" s="111"/>
      <c r="E48" s="103"/>
      <c r="F48" s="42"/>
      <c r="G48" s="58"/>
      <c r="H48" s="226"/>
      <c r="I48" s="226"/>
      <c r="J48" s="105"/>
      <c r="K48" s="49"/>
      <c r="L48" s="121"/>
      <c r="M48" s="35"/>
      <c r="N48" s="36"/>
      <c r="O48" s="51"/>
      <c r="P48" s="122"/>
      <c r="Q48" s="123"/>
      <c r="R48" s="54"/>
      <c r="S48" s="45"/>
      <c r="T48" s="7"/>
      <c r="U48" s="7"/>
      <c r="V48" s="7"/>
      <c r="W48" s="7"/>
      <c r="X48" s="7"/>
      <c r="Y48" s="7"/>
      <c r="Z48" s="7"/>
      <c r="AA48" s="7"/>
      <c r="AB48" s="7"/>
    </row>
    <row r="49">
      <c r="A49" s="42"/>
      <c r="B49" s="42"/>
      <c r="C49" s="43"/>
      <c r="D49" s="124"/>
      <c r="E49" s="45"/>
      <c r="F49" s="42"/>
      <c r="G49" s="58"/>
      <c r="H49" s="226"/>
      <c r="I49" s="241"/>
      <c r="J49" s="42"/>
      <c r="K49" s="60"/>
      <c r="L49" s="121"/>
      <c r="M49" s="81"/>
      <c r="N49" s="82"/>
      <c r="O49" s="51"/>
      <c r="P49" s="122"/>
      <c r="Q49" s="123"/>
      <c r="R49" s="85"/>
      <c r="S49" s="45"/>
      <c r="T49" s="7"/>
      <c r="U49" s="7"/>
      <c r="V49" s="7"/>
      <c r="W49" s="7"/>
      <c r="X49" s="7"/>
      <c r="Y49" s="7"/>
      <c r="Z49" s="7"/>
      <c r="AA49" s="7"/>
      <c r="AB49" s="7"/>
    </row>
    <row r="50">
      <c r="A50" s="42"/>
      <c r="B50" s="42"/>
      <c r="C50" s="43"/>
      <c r="D50" s="125"/>
      <c r="E50" s="103"/>
      <c r="F50" s="42"/>
      <c r="G50" s="58"/>
      <c r="H50" s="226"/>
      <c r="I50" s="58"/>
      <c r="J50" s="105"/>
      <c r="K50" s="60"/>
      <c r="L50" s="126"/>
      <c r="M50" s="81"/>
      <c r="N50" s="82"/>
      <c r="O50" s="51"/>
      <c r="P50" s="127"/>
      <c r="Q50" s="128"/>
      <c r="R50" s="85"/>
      <c r="S50" s="45"/>
      <c r="T50" s="7"/>
      <c r="U50" s="7"/>
      <c r="V50" s="7"/>
      <c r="W50" s="7"/>
      <c r="X50" s="7"/>
      <c r="Y50" s="7"/>
      <c r="Z50" s="7"/>
      <c r="AA50" s="7"/>
      <c r="AB50" s="7"/>
    </row>
    <row r="51">
      <c r="A51" s="42"/>
      <c r="B51" s="42"/>
      <c r="C51" s="43"/>
      <c r="D51" s="66"/>
      <c r="E51" s="103"/>
      <c r="F51" s="42"/>
      <c r="G51" s="58"/>
      <c r="H51" s="226"/>
      <c r="I51" s="58"/>
      <c r="J51" s="105"/>
      <c r="K51" s="49"/>
      <c r="L51" s="121"/>
      <c r="M51" s="61"/>
      <c r="N51" s="62"/>
      <c r="O51" s="51"/>
      <c r="P51" s="122"/>
      <c r="Q51" s="123"/>
      <c r="R51" s="63"/>
      <c r="S51" s="45"/>
      <c r="T51" s="7"/>
      <c r="U51" s="7"/>
      <c r="V51" s="7"/>
      <c r="W51" s="7"/>
      <c r="X51" s="7"/>
      <c r="Y51" s="7"/>
      <c r="Z51" s="7"/>
      <c r="AA51" s="7"/>
      <c r="AB51" s="7"/>
    </row>
    <row r="52">
      <c r="A52" s="42"/>
      <c r="B52" s="42"/>
      <c r="C52" s="43"/>
      <c r="D52" s="43"/>
      <c r="E52" s="103"/>
      <c r="F52" s="42"/>
      <c r="G52" s="47"/>
      <c r="H52" s="225"/>
      <c r="I52" s="58"/>
      <c r="J52" s="105"/>
      <c r="K52" s="118"/>
      <c r="L52" s="121"/>
      <c r="M52" s="81"/>
      <c r="N52" s="82"/>
      <c r="O52" s="51"/>
      <c r="P52" s="122"/>
      <c r="Q52" s="123"/>
      <c r="R52" s="85"/>
      <c r="S52" s="45"/>
      <c r="T52" s="7"/>
      <c r="U52" s="7"/>
      <c r="V52" s="7"/>
      <c r="W52" s="7"/>
      <c r="X52" s="7"/>
      <c r="Y52" s="7"/>
      <c r="Z52" s="7"/>
      <c r="AA52" s="7"/>
      <c r="AB52" s="7"/>
    </row>
    <row r="53">
      <c r="A53" s="42"/>
      <c r="B53" s="42"/>
      <c r="C53" s="43"/>
      <c r="D53" s="43"/>
      <c r="E53" s="129"/>
      <c r="F53" s="42"/>
      <c r="G53" s="58"/>
      <c r="H53" s="226"/>
      <c r="I53" s="58"/>
      <c r="J53" s="105"/>
      <c r="K53" s="49"/>
      <c r="L53" s="121"/>
      <c r="M53" s="61"/>
      <c r="N53" s="62"/>
      <c r="O53" s="51"/>
      <c r="P53" s="122"/>
      <c r="Q53" s="123"/>
      <c r="R53" s="63"/>
      <c r="S53" s="55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2"/>
      <c r="B54" s="42"/>
      <c r="C54" s="43"/>
      <c r="D54" s="43"/>
      <c r="E54" s="22"/>
      <c r="F54" s="42"/>
      <c r="G54" s="130"/>
      <c r="H54" s="242"/>
      <c r="I54" s="58"/>
      <c r="J54" s="105"/>
      <c r="K54" s="49"/>
      <c r="L54" s="121"/>
      <c r="M54" s="61"/>
      <c r="N54" s="62"/>
      <c r="O54" s="51"/>
      <c r="P54" s="122"/>
      <c r="Q54" s="123"/>
      <c r="R54" s="63"/>
      <c r="S54" s="45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2"/>
      <c r="B55" s="42"/>
      <c r="C55" s="43"/>
      <c r="D55" s="43"/>
      <c r="E55" s="22"/>
      <c r="F55" s="42"/>
      <c r="G55" s="58"/>
      <c r="H55" s="226"/>
      <c r="I55" s="58"/>
      <c r="J55" s="105"/>
      <c r="K55" s="131"/>
      <c r="L55" s="121"/>
      <c r="M55" s="113"/>
      <c r="N55" s="114"/>
      <c r="O55" s="51"/>
      <c r="P55" s="122"/>
      <c r="Q55" s="123"/>
      <c r="R55" s="115"/>
      <c r="S55" s="45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2"/>
      <c r="B56" s="42"/>
      <c r="C56" s="43"/>
      <c r="D56" s="43"/>
      <c r="E56" s="22"/>
      <c r="F56" s="42"/>
      <c r="G56" s="58"/>
      <c r="H56" s="226"/>
      <c r="I56" s="58"/>
      <c r="J56" s="105"/>
      <c r="K56" s="132"/>
      <c r="L56" s="121"/>
      <c r="M56" s="113"/>
      <c r="N56" s="114"/>
      <c r="O56" s="51"/>
      <c r="P56" s="122"/>
      <c r="Q56" s="123"/>
      <c r="R56" s="115"/>
      <c r="S56" s="45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2"/>
      <c r="B57" s="42"/>
      <c r="C57" s="43"/>
      <c r="D57" s="43"/>
      <c r="E57" s="22"/>
      <c r="F57" s="42"/>
      <c r="G57" s="58"/>
      <c r="H57" s="226"/>
      <c r="I57" s="58"/>
      <c r="J57" s="105"/>
      <c r="K57" s="131"/>
      <c r="L57" s="133"/>
      <c r="M57" s="61"/>
      <c r="N57" s="62"/>
      <c r="O57" s="51"/>
      <c r="P57" s="134"/>
      <c r="Q57" s="135"/>
      <c r="R57" s="63"/>
      <c r="S57" s="45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2"/>
      <c r="B58" s="42"/>
      <c r="C58" s="43"/>
      <c r="D58" s="94"/>
      <c r="E58" s="22"/>
      <c r="F58" s="42"/>
      <c r="G58" s="58"/>
      <c r="H58" s="226"/>
      <c r="I58" s="58"/>
      <c r="J58" s="105"/>
      <c r="K58" s="131"/>
      <c r="L58" s="121"/>
      <c r="M58" s="81"/>
      <c r="N58" s="82"/>
      <c r="O58" s="51"/>
      <c r="P58" s="122"/>
      <c r="Q58" s="123"/>
      <c r="R58" s="85"/>
      <c r="S58" s="45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2"/>
      <c r="B59" s="42"/>
      <c r="C59" s="66"/>
      <c r="D59" s="43"/>
      <c r="E59" s="22"/>
      <c r="F59" s="42"/>
      <c r="G59" s="58"/>
      <c r="H59" s="226"/>
      <c r="I59" s="58"/>
      <c r="J59" s="105"/>
      <c r="K59" s="131"/>
      <c r="L59" s="121"/>
      <c r="M59" s="81"/>
      <c r="N59" s="82"/>
      <c r="O59" s="51"/>
      <c r="P59" s="122"/>
      <c r="Q59" s="123"/>
      <c r="R59" s="85"/>
      <c r="S59" s="45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2"/>
      <c r="B60" s="42"/>
      <c r="C60" s="43"/>
      <c r="D60" s="43"/>
      <c r="E60" s="22"/>
      <c r="F60" s="42"/>
      <c r="G60" s="58"/>
      <c r="H60" s="226"/>
      <c r="I60" s="58"/>
      <c r="J60" s="105"/>
      <c r="K60" s="131"/>
      <c r="L60" s="121"/>
      <c r="M60" s="81"/>
      <c r="N60" s="82"/>
      <c r="O60" s="51"/>
      <c r="P60" s="122"/>
      <c r="Q60" s="123"/>
      <c r="R60" s="85"/>
      <c r="S60" s="45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2"/>
      <c r="B61" s="42"/>
      <c r="C61" s="43"/>
      <c r="D61" s="43"/>
      <c r="E61" s="22"/>
      <c r="F61" s="42"/>
      <c r="G61" s="58"/>
      <c r="H61" s="226"/>
      <c r="I61" s="58"/>
      <c r="J61" s="105"/>
      <c r="K61" s="131"/>
      <c r="L61" s="121"/>
      <c r="M61" s="81"/>
      <c r="N61" s="82"/>
      <c r="O61" s="51"/>
      <c r="P61" s="122"/>
      <c r="Q61" s="123"/>
      <c r="R61" s="85"/>
      <c r="S61" s="45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2"/>
      <c r="B62" s="42"/>
      <c r="C62" s="43"/>
      <c r="D62" s="43"/>
      <c r="E62" s="22"/>
      <c r="F62" s="42"/>
      <c r="G62" s="58"/>
      <c r="H62" s="226"/>
      <c r="I62" s="58"/>
      <c r="J62" s="105"/>
      <c r="K62" s="131"/>
      <c r="L62" s="126"/>
      <c r="M62" s="61"/>
      <c r="N62" s="62"/>
      <c r="O62" s="51"/>
      <c r="P62" s="127"/>
      <c r="Q62" s="128"/>
      <c r="R62" s="63"/>
      <c r="S62" s="45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2"/>
      <c r="B63" s="42"/>
      <c r="C63" s="43"/>
      <c r="D63" s="43"/>
      <c r="E63" s="22"/>
      <c r="F63" s="42"/>
      <c r="G63" s="58"/>
      <c r="H63" s="226"/>
      <c r="I63" s="58"/>
      <c r="J63" s="105"/>
      <c r="K63" s="131"/>
      <c r="L63" s="126"/>
      <c r="M63" s="81"/>
      <c r="N63" s="82"/>
      <c r="O63" s="51"/>
      <c r="P63" s="127"/>
      <c r="Q63" s="128"/>
      <c r="R63" s="85"/>
      <c r="S63" s="136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2"/>
      <c r="B64" s="42"/>
      <c r="C64" s="43"/>
      <c r="D64" s="43"/>
      <c r="E64" s="22"/>
      <c r="F64" s="42"/>
      <c r="G64" s="58"/>
      <c r="H64" s="226"/>
      <c r="I64" s="58"/>
      <c r="J64" s="105"/>
      <c r="K64" s="132"/>
      <c r="L64" s="121"/>
      <c r="M64" s="61"/>
      <c r="N64" s="62"/>
      <c r="O64" s="51"/>
      <c r="P64" s="122"/>
      <c r="Q64" s="123"/>
      <c r="R64" s="63"/>
      <c r="S64" s="45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2"/>
      <c r="B65" s="42"/>
      <c r="C65" s="43"/>
      <c r="D65" s="43"/>
      <c r="E65" s="22"/>
      <c r="F65" s="42"/>
      <c r="G65" s="58"/>
      <c r="H65" s="226"/>
      <c r="I65" s="58"/>
      <c r="J65" s="105"/>
      <c r="K65" s="132"/>
      <c r="L65" s="126"/>
      <c r="M65" s="81"/>
      <c r="N65" s="82"/>
      <c r="O65" s="51"/>
      <c r="P65" s="127"/>
      <c r="Q65" s="128"/>
      <c r="R65" s="85"/>
      <c r="S65" s="45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2"/>
      <c r="B66" s="42"/>
      <c r="C66" s="43"/>
      <c r="D66" s="43"/>
      <c r="E66" s="22"/>
      <c r="F66" s="42"/>
      <c r="G66" s="58"/>
      <c r="H66" s="226"/>
      <c r="I66" s="58"/>
      <c r="J66" s="105"/>
      <c r="K66" s="131"/>
      <c r="L66" s="126"/>
      <c r="M66" s="81"/>
      <c r="N66" s="82"/>
      <c r="O66" s="51"/>
      <c r="P66" s="127"/>
      <c r="Q66" s="128"/>
      <c r="R66" s="85"/>
      <c r="S66" s="45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2"/>
      <c r="B67" s="42"/>
      <c r="C67" s="43"/>
      <c r="D67" s="43"/>
      <c r="E67" s="137"/>
      <c r="F67" s="42"/>
      <c r="G67" s="58"/>
      <c r="H67" s="226"/>
      <c r="I67" s="58"/>
      <c r="J67" s="105"/>
      <c r="K67" s="138"/>
      <c r="L67" s="121"/>
      <c r="M67" s="61"/>
      <c r="N67" s="62"/>
      <c r="O67" s="51"/>
      <c r="P67" s="122"/>
      <c r="Q67" s="123"/>
      <c r="R67" s="63"/>
      <c r="S67" s="45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2"/>
      <c r="B68" s="42"/>
      <c r="C68" s="43"/>
      <c r="D68" s="43"/>
      <c r="E68" s="137"/>
      <c r="F68" s="42"/>
      <c r="G68" s="58"/>
      <c r="H68" s="226"/>
      <c r="I68" s="58"/>
      <c r="J68" s="105"/>
      <c r="K68" s="139"/>
      <c r="L68" s="126"/>
      <c r="M68" s="81"/>
      <c r="N68" s="82"/>
      <c r="O68" s="51"/>
      <c r="P68" s="127"/>
      <c r="Q68" s="128"/>
      <c r="R68" s="85"/>
      <c r="S68" s="45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2"/>
      <c r="B69" s="42"/>
      <c r="C69" s="43"/>
      <c r="D69" s="43"/>
      <c r="E69" s="137"/>
      <c r="F69" s="42"/>
      <c r="G69" s="58"/>
      <c r="H69" s="226"/>
      <c r="I69" s="58"/>
      <c r="J69" s="105"/>
      <c r="K69" s="131"/>
      <c r="L69" s="140"/>
      <c r="M69" s="81"/>
      <c r="N69" s="82"/>
      <c r="O69" s="51"/>
      <c r="P69" s="141"/>
      <c r="Q69" s="142"/>
      <c r="R69" s="85"/>
      <c r="S69" s="55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2"/>
      <c r="B70" s="42"/>
      <c r="C70" s="43"/>
      <c r="D70" s="43"/>
      <c r="E70" s="137"/>
      <c r="F70" s="42"/>
      <c r="G70" s="58"/>
      <c r="H70" s="226"/>
      <c r="I70" s="58"/>
      <c r="J70" s="105"/>
      <c r="K70" s="138"/>
      <c r="L70" s="126"/>
      <c r="M70" s="81"/>
      <c r="N70" s="82"/>
      <c r="O70" s="51"/>
      <c r="P70" s="127"/>
      <c r="Q70" s="128"/>
      <c r="R70" s="85"/>
      <c r="S70" s="45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2"/>
      <c r="B71" s="42"/>
      <c r="C71" s="143"/>
      <c r="D71" s="96"/>
      <c r="E71" s="137"/>
      <c r="F71" s="42"/>
      <c r="G71" s="58"/>
      <c r="H71" s="226"/>
      <c r="I71" s="58"/>
      <c r="J71" s="105"/>
      <c r="K71" s="144"/>
      <c r="L71" s="145"/>
      <c r="M71" s="81"/>
      <c r="N71" s="82"/>
      <c r="O71" s="51"/>
      <c r="P71" s="146"/>
      <c r="Q71" s="147"/>
      <c r="R71" s="85"/>
      <c r="S71" s="45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2"/>
      <c r="B72" s="42"/>
      <c r="C72" s="143"/>
      <c r="D72" s="43"/>
      <c r="E72" s="137"/>
      <c r="F72" s="42"/>
      <c r="G72" s="58"/>
      <c r="H72" s="226"/>
      <c r="I72" s="58"/>
      <c r="J72" s="105"/>
      <c r="K72" s="148"/>
      <c r="L72" s="145"/>
      <c r="M72" s="113"/>
      <c r="N72" s="114"/>
      <c r="O72" s="51"/>
      <c r="P72" s="146"/>
      <c r="Q72" s="147"/>
      <c r="R72" s="115"/>
      <c r="S72" s="136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2"/>
      <c r="B73" s="42"/>
      <c r="C73" s="143"/>
      <c r="D73" s="76"/>
      <c r="E73" s="137"/>
      <c r="F73" s="42"/>
      <c r="G73" s="58"/>
      <c r="H73" s="226"/>
      <c r="I73" s="226"/>
      <c r="J73" s="105"/>
      <c r="K73" s="144"/>
      <c r="L73" s="149"/>
      <c r="M73" s="81"/>
      <c r="N73" s="82"/>
      <c r="O73" s="51"/>
      <c r="P73" s="150"/>
      <c r="Q73" s="151"/>
      <c r="R73" s="85"/>
      <c r="S73" s="136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2"/>
      <c r="B74" s="42"/>
      <c r="C74" s="143"/>
      <c r="D74" s="43"/>
      <c r="E74" s="137"/>
      <c r="F74" s="42"/>
      <c r="G74" s="58"/>
      <c r="H74" s="226"/>
      <c r="I74" s="226"/>
      <c r="J74" s="105"/>
      <c r="K74" s="144"/>
      <c r="L74" s="145"/>
      <c r="M74" s="81"/>
      <c r="N74" s="82"/>
      <c r="O74" s="51"/>
      <c r="P74" s="146"/>
      <c r="Q74" s="147"/>
      <c r="R74" s="85"/>
      <c r="S74" s="136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2"/>
      <c r="B75" s="42"/>
      <c r="C75" s="143"/>
      <c r="D75" s="43"/>
      <c r="E75" s="137"/>
      <c r="F75" s="42"/>
      <c r="G75" s="58"/>
      <c r="H75" s="226"/>
      <c r="I75" s="226"/>
      <c r="J75" s="105"/>
      <c r="K75" s="148"/>
      <c r="L75" s="145"/>
      <c r="M75" s="81"/>
      <c r="N75" s="82"/>
      <c r="O75" s="51"/>
      <c r="P75" s="146"/>
      <c r="Q75" s="147"/>
      <c r="R75" s="85"/>
      <c r="S75" s="136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2"/>
      <c r="B76" s="42"/>
      <c r="C76" s="143"/>
      <c r="D76" s="43"/>
      <c r="E76" s="22"/>
      <c r="F76" s="42"/>
      <c r="G76" s="58"/>
      <c r="H76" s="226"/>
      <c r="I76" s="226"/>
      <c r="J76" s="105"/>
      <c r="K76" s="148"/>
      <c r="L76" s="145"/>
      <c r="M76" s="81"/>
      <c r="N76" s="82"/>
      <c r="O76" s="51"/>
      <c r="P76" s="146"/>
      <c r="Q76" s="147"/>
      <c r="R76" s="85"/>
      <c r="S76" s="152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2"/>
      <c r="B77" s="42"/>
      <c r="C77" s="143"/>
      <c r="D77" s="43"/>
      <c r="E77" s="22"/>
      <c r="F77" s="42"/>
      <c r="G77" s="58"/>
      <c r="H77" s="226"/>
      <c r="I77" s="226"/>
      <c r="J77" s="105"/>
      <c r="K77" s="148"/>
      <c r="L77" s="145"/>
      <c r="M77" s="81"/>
      <c r="N77" s="82"/>
      <c r="O77" s="51"/>
      <c r="P77" s="146"/>
      <c r="Q77" s="147"/>
      <c r="R77" s="85"/>
      <c r="S77" s="136"/>
      <c r="T77" s="7"/>
      <c r="U77" s="7"/>
      <c r="V77" s="7"/>
      <c r="W77" s="7"/>
      <c r="X77" s="7"/>
      <c r="Y77" s="7"/>
      <c r="Z77" s="7"/>
      <c r="AA77" s="7"/>
      <c r="AB77" s="7"/>
    </row>
    <row r="78">
      <c r="A78" s="105"/>
      <c r="B78" s="42"/>
      <c r="C78" s="143"/>
      <c r="D78" s="43"/>
      <c r="E78" s="22"/>
      <c r="F78" s="42"/>
      <c r="G78" s="153"/>
      <c r="H78" s="243"/>
      <c r="I78" s="243"/>
      <c r="J78" s="105"/>
      <c r="K78" s="144"/>
      <c r="L78" s="145"/>
      <c r="M78" s="81"/>
      <c r="N78" s="82"/>
      <c r="O78" s="51"/>
      <c r="P78" s="146"/>
      <c r="Q78" s="147"/>
      <c r="R78" s="85"/>
      <c r="S78" s="154"/>
      <c r="T78" s="7"/>
      <c r="U78" s="7"/>
      <c r="V78" s="7"/>
      <c r="W78" s="7"/>
      <c r="X78" s="7"/>
      <c r="Y78" s="7"/>
      <c r="Z78" s="7"/>
      <c r="AA78" s="7"/>
      <c r="AB78" s="7"/>
    </row>
    <row r="79">
      <c r="A79" s="105"/>
      <c r="B79" s="42"/>
      <c r="C79" s="143"/>
      <c r="D79" s="43"/>
      <c r="E79" s="22"/>
      <c r="F79" s="42"/>
      <c r="G79" s="153"/>
      <c r="H79" s="243"/>
      <c r="I79" s="243"/>
      <c r="J79" s="105"/>
      <c r="K79" s="144"/>
      <c r="L79" s="145"/>
      <c r="M79" s="81"/>
      <c r="N79" s="82"/>
      <c r="O79" s="51"/>
      <c r="P79" s="146"/>
      <c r="Q79" s="147"/>
      <c r="R79" s="85"/>
      <c r="S79" s="155"/>
      <c r="T79" s="7"/>
      <c r="U79" s="7"/>
      <c r="V79" s="7"/>
      <c r="W79" s="7"/>
      <c r="X79" s="7"/>
      <c r="Y79" s="7"/>
      <c r="Z79" s="7"/>
      <c r="AA79" s="7"/>
      <c r="AB79" s="7"/>
    </row>
    <row r="80">
      <c r="A80" s="105"/>
      <c r="B80" s="42"/>
      <c r="C80" s="143"/>
      <c r="D80" s="43"/>
      <c r="E80" s="22"/>
      <c r="F80" s="42"/>
      <c r="G80" s="153"/>
      <c r="H80" s="243"/>
      <c r="I80" s="243"/>
      <c r="J80" s="105"/>
      <c r="K80" s="144"/>
      <c r="L80" s="145"/>
      <c r="M80" s="81"/>
      <c r="N80" s="82"/>
      <c r="O80" s="51"/>
      <c r="P80" s="146"/>
      <c r="Q80" s="147"/>
      <c r="R80" s="85"/>
      <c r="S80" s="155"/>
      <c r="T80" s="7"/>
      <c r="U80" s="7"/>
      <c r="V80" s="7"/>
      <c r="W80" s="7"/>
      <c r="X80" s="7"/>
      <c r="Y80" s="7"/>
      <c r="Z80" s="7"/>
      <c r="AA80" s="7"/>
      <c r="AB80" s="7"/>
    </row>
    <row r="81">
      <c r="A81" s="105"/>
      <c r="B81" s="42"/>
      <c r="C81" s="143"/>
      <c r="D81" s="43"/>
      <c r="E81" s="22"/>
      <c r="F81" s="42"/>
      <c r="G81" s="153"/>
      <c r="H81" s="243"/>
      <c r="I81" s="243"/>
      <c r="J81" s="105"/>
      <c r="K81" s="156"/>
      <c r="L81" s="157"/>
      <c r="M81" s="158"/>
      <c r="N81" s="159"/>
      <c r="O81" s="51"/>
      <c r="P81" s="160"/>
      <c r="Q81" s="161"/>
      <c r="R81" s="162"/>
      <c r="S81" s="155"/>
      <c r="T81" s="7"/>
      <c r="U81" s="7"/>
      <c r="V81" s="7"/>
      <c r="W81" s="7"/>
      <c r="X81" s="7"/>
      <c r="Y81" s="7"/>
      <c r="Z81" s="7"/>
      <c r="AA81" s="7"/>
      <c r="AB81" s="7"/>
    </row>
    <row r="82">
      <c r="A82" s="105"/>
      <c r="B82" s="42"/>
      <c r="C82" s="143"/>
      <c r="D82" s="43"/>
      <c r="E82" s="22"/>
      <c r="F82" s="42"/>
      <c r="G82" s="153"/>
      <c r="H82" s="243"/>
      <c r="I82" s="243"/>
      <c r="J82" s="105"/>
      <c r="K82" s="156"/>
      <c r="L82" s="157"/>
      <c r="M82" s="158"/>
      <c r="N82" s="159"/>
      <c r="O82" s="51"/>
      <c r="P82" s="160"/>
      <c r="Q82" s="161"/>
      <c r="R82" s="162"/>
      <c r="S82" s="155"/>
      <c r="T82" s="7"/>
      <c r="U82" s="7"/>
      <c r="V82" s="7"/>
      <c r="W82" s="7"/>
      <c r="X82" s="7"/>
      <c r="Y82" s="7"/>
      <c r="Z82" s="7"/>
      <c r="AA82" s="7"/>
      <c r="AB82" s="7"/>
    </row>
    <row r="83">
      <c r="A83" s="105"/>
      <c r="B83" s="42"/>
      <c r="C83" s="143"/>
      <c r="D83" s="43"/>
      <c r="E83" s="22"/>
      <c r="F83" s="42"/>
      <c r="G83" s="153"/>
      <c r="H83" s="243"/>
      <c r="I83" s="243"/>
      <c r="J83" s="105"/>
      <c r="K83" s="156"/>
      <c r="L83" s="157"/>
      <c r="M83" s="158"/>
      <c r="N83" s="159"/>
      <c r="O83" s="51"/>
      <c r="P83" s="160"/>
      <c r="Q83" s="161"/>
      <c r="R83" s="162"/>
      <c r="S83" s="155"/>
      <c r="T83" s="7"/>
      <c r="U83" s="7"/>
      <c r="V83" s="7"/>
      <c r="W83" s="7"/>
      <c r="X83" s="7"/>
      <c r="Y83" s="7"/>
      <c r="Z83" s="7"/>
      <c r="AA83" s="7"/>
      <c r="AB83" s="7"/>
    </row>
    <row r="84">
      <c r="A84" s="105"/>
      <c r="B84" s="42"/>
      <c r="C84" s="143"/>
      <c r="D84" s="43"/>
      <c r="E84" s="22"/>
      <c r="F84" s="42"/>
      <c r="G84" s="153"/>
      <c r="H84" s="243"/>
      <c r="I84" s="243"/>
      <c r="J84" s="105"/>
      <c r="K84" s="163"/>
      <c r="L84" s="164"/>
      <c r="M84" s="165"/>
      <c r="N84" s="166"/>
      <c r="O84" s="51"/>
      <c r="P84" s="167"/>
      <c r="Q84" s="168"/>
      <c r="R84" s="169"/>
      <c r="S84" s="155"/>
      <c r="T84" s="7"/>
      <c r="U84" s="7"/>
      <c r="V84" s="7"/>
      <c r="W84" s="7"/>
      <c r="X84" s="7"/>
      <c r="Y84" s="7"/>
      <c r="Z84" s="7"/>
      <c r="AA84" s="7"/>
      <c r="AB84" s="7"/>
    </row>
    <row r="85">
      <c r="A85" s="105"/>
      <c r="B85" s="42"/>
      <c r="C85" s="143"/>
      <c r="D85" s="43"/>
      <c r="E85" s="137"/>
      <c r="F85" s="42"/>
      <c r="G85" s="153"/>
      <c r="H85" s="243"/>
      <c r="I85" s="243"/>
      <c r="J85" s="105"/>
      <c r="K85" s="156"/>
      <c r="L85" s="157"/>
      <c r="M85" s="170"/>
      <c r="N85" s="171"/>
      <c r="O85" s="51"/>
      <c r="P85" s="160"/>
      <c r="Q85" s="161"/>
      <c r="R85" s="172"/>
      <c r="S85" s="155"/>
      <c r="T85" s="7"/>
      <c r="U85" s="7"/>
      <c r="V85" s="7"/>
      <c r="W85" s="7"/>
      <c r="X85" s="7"/>
      <c r="Y85" s="7"/>
      <c r="Z85" s="7"/>
      <c r="AA85" s="7"/>
      <c r="AB85" s="7"/>
    </row>
    <row r="86">
      <c r="A86" s="105"/>
      <c r="B86" s="42"/>
      <c r="C86" s="143"/>
      <c r="D86" s="43"/>
      <c r="E86" s="137"/>
      <c r="F86" s="42"/>
      <c r="G86" s="153"/>
      <c r="H86" s="243"/>
      <c r="I86" s="243"/>
      <c r="J86" s="105"/>
      <c r="K86" s="156"/>
      <c r="L86" s="157"/>
      <c r="M86" s="170"/>
      <c r="N86" s="171"/>
      <c r="O86" s="51"/>
      <c r="P86" s="160"/>
      <c r="Q86" s="161"/>
      <c r="R86" s="172"/>
      <c r="S86" s="155"/>
      <c r="T86" s="7"/>
      <c r="U86" s="7"/>
      <c r="V86" s="7"/>
      <c r="W86" s="7"/>
      <c r="X86" s="7"/>
      <c r="Y86" s="7"/>
      <c r="Z86" s="7"/>
      <c r="AA86" s="7"/>
      <c r="AB86" s="7"/>
    </row>
    <row r="87">
      <c r="A87" s="105"/>
      <c r="B87" s="42"/>
      <c r="C87" s="143"/>
      <c r="D87" s="43"/>
      <c r="E87" s="137"/>
      <c r="F87" s="42"/>
      <c r="G87" s="153"/>
      <c r="H87" s="243"/>
      <c r="I87" s="243"/>
      <c r="J87" s="105"/>
      <c r="K87" s="156"/>
      <c r="L87" s="157"/>
      <c r="M87" s="170"/>
      <c r="N87" s="171"/>
      <c r="O87" s="51"/>
      <c r="P87" s="160"/>
      <c r="Q87" s="161"/>
      <c r="R87" s="172"/>
      <c r="S87" s="155"/>
      <c r="T87" s="7"/>
      <c r="U87" s="7"/>
      <c r="V87" s="7"/>
      <c r="W87" s="7"/>
      <c r="X87" s="7"/>
      <c r="Y87" s="7"/>
      <c r="Z87" s="7"/>
      <c r="AA87" s="7"/>
      <c r="AB87" s="7"/>
    </row>
    <row r="88">
      <c r="A88" s="105"/>
      <c r="B88" s="42"/>
      <c r="C88" s="143"/>
      <c r="D88" s="43"/>
      <c r="E88" s="137"/>
      <c r="F88" s="42"/>
      <c r="G88" s="153"/>
      <c r="H88" s="243"/>
      <c r="I88" s="243"/>
      <c r="J88" s="105"/>
      <c r="K88" s="156"/>
      <c r="L88" s="157"/>
      <c r="M88" s="170"/>
      <c r="N88" s="171"/>
      <c r="O88" s="51"/>
      <c r="P88" s="160"/>
      <c r="Q88" s="161"/>
      <c r="R88" s="172"/>
      <c r="S88" s="155"/>
      <c r="T88" s="7"/>
      <c r="U88" s="7"/>
      <c r="V88" s="7"/>
      <c r="W88" s="7"/>
      <c r="X88" s="7"/>
      <c r="Y88" s="7"/>
      <c r="Z88" s="7"/>
      <c r="AA88" s="7"/>
      <c r="AB88" s="7"/>
    </row>
    <row r="89">
      <c r="A89" s="105"/>
      <c r="B89" s="42"/>
      <c r="C89" s="143"/>
      <c r="D89" s="43"/>
      <c r="E89" s="137"/>
      <c r="F89" s="42"/>
      <c r="G89" s="153"/>
      <c r="H89" s="243"/>
      <c r="I89" s="243"/>
      <c r="J89" s="105"/>
      <c r="K89" s="156"/>
      <c r="L89" s="157"/>
      <c r="M89" s="170"/>
      <c r="N89" s="171"/>
      <c r="O89" s="51"/>
      <c r="P89" s="160"/>
      <c r="Q89" s="161"/>
      <c r="R89" s="172"/>
      <c r="S89" s="155"/>
      <c r="T89" s="7"/>
      <c r="U89" s="7"/>
      <c r="V89" s="7"/>
      <c r="W89" s="7"/>
      <c r="X89" s="7"/>
      <c r="Y89" s="7"/>
      <c r="Z89" s="7"/>
      <c r="AA89" s="7"/>
      <c r="AB89" s="7"/>
    </row>
    <row r="90">
      <c r="A90" s="105"/>
      <c r="B90" s="42"/>
      <c r="C90" s="143"/>
      <c r="D90" s="43"/>
      <c r="E90" s="137"/>
      <c r="F90" s="42"/>
      <c r="G90" s="153"/>
      <c r="H90" s="243"/>
      <c r="I90" s="243"/>
      <c r="J90" s="105"/>
      <c r="K90" s="156"/>
      <c r="L90" s="157"/>
      <c r="M90" s="170"/>
      <c r="N90" s="171"/>
      <c r="O90" s="51"/>
      <c r="P90" s="160"/>
      <c r="Q90" s="161"/>
      <c r="R90" s="172"/>
      <c r="S90" s="155"/>
      <c r="T90" s="7"/>
      <c r="U90" s="7"/>
      <c r="V90" s="7"/>
      <c r="W90" s="7"/>
      <c r="X90" s="7"/>
      <c r="Y90" s="7"/>
      <c r="Z90" s="7"/>
      <c r="AA90" s="7"/>
      <c r="AB90" s="7"/>
    </row>
    <row r="91">
      <c r="A91" s="105"/>
      <c r="B91" s="42"/>
      <c r="C91" s="143"/>
      <c r="D91" s="43"/>
      <c r="E91" s="137"/>
      <c r="F91" s="42"/>
      <c r="G91" s="153"/>
      <c r="H91" s="243"/>
      <c r="I91" s="243"/>
      <c r="J91" s="105"/>
      <c r="K91" s="156"/>
      <c r="L91" s="157"/>
      <c r="M91" s="170"/>
      <c r="N91" s="171"/>
      <c r="O91" s="51"/>
      <c r="P91" s="160"/>
      <c r="Q91" s="161"/>
      <c r="R91" s="172"/>
      <c r="S91" s="155"/>
      <c r="T91" s="7"/>
      <c r="U91" s="7"/>
      <c r="V91" s="7"/>
      <c r="W91" s="7"/>
      <c r="X91" s="7"/>
      <c r="Y91" s="7"/>
      <c r="Z91" s="7"/>
      <c r="AA91" s="7"/>
      <c r="AB91" s="7"/>
    </row>
    <row r="92">
      <c r="A92" s="105"/>
      <c r="B92" s="42"/>
      <c r="C92" s="143"/>
      <c r="D92" s="43"/>
      <c r="E92" s="137"/>
      <c r="F92" s="42"/>
      <c r="G92" s="153"/>
      <c r="H92" s="243"/>
      <c r="I92" s="243"/>
      <c r="J92" s="105"/>
      <c r="K92" s="156"/>
      <c r="L92" s="157"/>
      <c r="M92" s="170"/>
      <c r="N92" s="173"/>
      <c r="O92" s="51"/>
      <c r="P92" s="160"/>
      <c r="Q92" s="161"/>
      <c r="R92" s="172"/>
      <c r="S92" s="155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74"/>
      <c r="E93" s="175"/>
      <c r="F93" s="4"/>
      <c r="G93" s="176"/>
      <c r="H93" s="244"/>
      <c r="I93" s="245"/>
      <c r="J93" s="4"/>
      <c r="K93" s="179"/>
      <c r="L93" s="179"/>
      <c r="M93" s="179"/>
      <c r="N93" s="179"/>
      <c r="O93" s="180"/>
      <c r="P93" s="180"/>
      <c r="Q93" s="180"/>
      <c r="R93" s="181"/>
      <c r="S93" s="182">
        <f>SUM(S7:S92)</f>
        <v>2774.31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83"/>
      <c r="E94" s="184"/>
      <c r="F94" s="2"/>
      <c r="G94" s="185"/>
      <c r="H94" s="246"/>
      <c r="I94" s="247"/>
      <c r="J94" s="2"/>
      <c r="K94" s="33" t="s">
        <v>6</v>
      </c>
      <c r="L94" s="188"/>
      <c r="M94" s="188"/>
      <c r="N94" s="188"/>
      <c r="O94" s="189"/>
      <c r="P94" s="189"/>
      <c r="Q94" s="189"/>
      <c r="R94" s="190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191"/>
      <c r="D95" s="16"/>
      <c r="E95" s="192"/>
      <c r="F95" s="193"/>
      <c r="G95" s="176"/>
      <c r="H95" s="5"/>
      <c r="I95" s="5"/>
      <c r="J95" s="2"/>
      <c r="K95" s="96">
        <f>SUM(K7:K92)</f>
        <v>3199.9</v>
      </c>
      <c r="L95" s="194" t="s">
        <v>22</v>
      </c>
      <c r="O95" s="195" t="s">
        <v>23</v>
      </c>
      <c r="Q95" s="196"/>
      <c r="R95" s="197" t="s">
        <v>24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176"/>
      <c r="H96" s="5"/>
      <c r="I96" s="5"/>
      <c r="J96" s="2"/>
      <c r="K96" s="96">
        <f>SUM(K95*2%)</f>
        <v>63.998</v>
      </c>
      <c r="L96" s="34" t="s">
        <v>7</v>
      </c>
      <c r="M96" s="198"/>
      <c r="N96" s="198"/>
      <c r="O96" s="199"/>
      <c r="P96" s="200"/>
      <c r="Q96" s="196"/>
      <c r="R96" s="201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2"/>
      <c r="L97" s="203">
        <f>SUM(L6:L91)</f>
        <v>700</v>
      </c>
      <c r="M97" s="35" t="s">
        <v>8</v>
      </c>
      <c r="N97" s="198"/>
      <c r="O97" s="199"/>
      <c r="P97" s="199"/>
      <c r="Q97" s="199"/>
      <c r="R97" s="201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04" t="s">
        <v>25</v>
      </c>
      <c r="H98" s="205">
        <f>SUM(K95,L97,M98,N99)</f>
        <v>6899.9</v>
      </c>
      <c r="I98" s="5"/>
      <c r="J98" s="2"/>
      <c r="K98" s="7"/>
      <c r="L98" s="76">
        <f>SUM(L97*1%)</f>
        <v>7</v>
      </c>
      <c r="M98" s="16">
        <f>SUM(M6:M91)</f>
        <v>1150</v>
      </c>
      <c r="N98" s="36" t="s">
        <v>9</v>
      </c>
      <c r="O98" s="199"/>
      <c r="P98" s="199"/>
      <c r="Q98" s="199"/>
      <c r="R98" s="181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06"/>
      <c r="G99" s="207" t="s">
        <v>26</v>
      </c>
      <c r="H99" s="205">
        <f>SUM(O100,P103,Q104)</f>
        <v>4100</v>
      </c>
      <c r="I99" s="5"/>
      <c r="J99" s="2"/>
      <c r="K99" s="7"/>
      <c r="L99" s="17"/>
      <c r="M99" s="76">
        <f>SUM(M98*1%)</f>
        <v>11.5</v>
      </c>
      <c r="N99" s="16">
        <f>SUM(N6:N92)</f>
        <v>1850</v>
      </c>
      <c r="O99" s="37" t="s">
        <v>10</v>
      </c>
      <c r="P99" s="199"/>
      <c r="Q99" s="199"/>
      <c r="R99" s="208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06"/>
      <c r="G100" s="209" t="s">
        <v>27</v>
      </c>
      <c r="H100" s="205">
        <f>SUM(R105)</f>
        <v>0</v>
      </c>
      <c r="I100" s="5"/>
      <c r="J100" s="2"/>
      <c r="K100" s="7"/>
      <c r="L100" s="2"/>
      <c r="M100" s="2"/>
      <c r="N100" s="76">
        <f>SUM(N99*1%)</f>
        <v>18.5</v>
      </c>
      <c r="O100" s="16">
        <f>SUM(O6:O93)</f>
        <v>0</v>
      </c>
      <c r="P100" s="199"/>
      <c r="Q100" s="199"/>
      <c r="R100" s="208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4"/>
      <c r="H101" s="5"/>
      <c r="I101" s="5"/>
      <c r="J101" s="2"/>
      <c r="K101" s="7"/>
      <c r="L101" s="2"/>
      <c r="M101" s="2"/>
      <c r="N101" s="2"/>
      <c r="O101" s="76">
        <f>SUM(O100*1%)</f>
        <v>0</v>
      </c>
      <c r="P101" s="199"/>
      <c r="Q101" s="199"/>
      <c r="R101" s="208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370" t="s">
        <v>28</v>
      </c>
      <c r="H102" s="248">
        <f>SUM(K8,N10,K13,P20,P21,P22,K24,M29,Q31,Q32,P33,M34,P35,N39,P40,L42,K46)</f>
        <v>5300</v>
      </c>
      <c r="I102" s="263">
        <v>0.0</v>
      </c>
      <c r="J102" s="2"/>
      <c r="K102" s="7"/>
      <c r="L102" s="2"/>
      <c r="M102" s="2"/>
      <c r="N102" s="2"/>
      <c r="O102" s="2"/>
      <c r="P102" s="38" t="s">
        <v>11</v>
      </c>
      <c r="Q102" s="199"/>
      <c r="R102" s="208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12" t="s">
        <v>29</v>
      </c>
      <c r="H103" s="248">
        <f>SUM(K9,K12)</f>
        <v>700</v>
      </c>
      <c r="I103" s="255"/>
      <c r="J103" s="2"/>
      <c r="K103" s="7"/>
      <c r="L103" s="2"/>
      <c r="M103" s="2"/>
      <c r="N103" s="2"/>
      <c r="O103" s="2"/>
      <c r="P103" s="16">
        <f>SUM(P6:P91)</f>
        <v>2750</v>
      </c>
      <c r="Q103" s="39" t="s">
        <v>12</v>
      </c>
      <c r="R103" s="208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371" t="s">
        <v>747</v>
      </c>
      <c r="H104" s="253">
        <f>SUM(P38)</f>
        <v>250</v>
      </c>
      <c r="I104" s="363">
        <v>0.0</v>
      </c>
      <c r="J104" s="2"/>
      <c r="K104" s="7"/>
      <c r="L104" s="2"/>
      <c r="M104" s="2"/>
      <c r="N104" s="2"/>
      <c r="O104" s="2"/>
      <c r="P104" s="76">
        <f>SUM(P103*2%)</f>
        <v>55</v>
      </c>
      <c r="Q104" s="16">
        <f>SUM(Q6:Q91)</f>
        <v>1350</v>
      </c>
      <c r="R104" s="215" t="s">
        <v>13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252" t="s">
        <v>160</v>
      </c>
      <c r="H105" s="374">
        <f>SUM(K7,K11,Q14,M15,P17,K18,N19,K23,P26,Q28,N36,M37,L43,N45,K41)</f>
        <v>4399.9</v>
      </c>
      <c r="I105" s="356">
        <f>SUM(Q14,Q28)</f>
        <v>700</v>
      </c>
      <c r="J105" s="2"/>
      <c r="K105" s="7"/>
      <c r="L105" s="2"/>
      <c r="M105" s="2"/>
      <c r="N105" s="2"/>
      <c r="O105" s="2"/>
      <c r="P105" s="2"/>
      <c r="Q105" s="76">
        <f>SUM(Q104*1%)</f>
        <v>13.5</v>
      </c>
      <c r="R105" s="96">
        <f>SUM(R7:R93)</f>
        <v>0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375" t="s">
        <v>2625</v>
      </c>
      <c r="H106" s="376">
        <f>SUM(N16)</f>
        <v>350</v>
      </c>
      <c r="I106" s="243"/>
      <c r="J106" s="2"/>
      <c r="K106" s="7"/>
      <c r="L106" s="2"/>
      <c r="M106" s="2"/>
      <c r="N106" s="2"/>
      <c r="O106" s="2"/>
      <c r="P106" s="2"/>
      <c r="Q106" s="2"/>
      <c r="R106" s="96">
        <f>SUM(R105*2%)</f>
        <v>0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317"/>
      <c r="H107" s="7"/>
      <c r="I107" s="5"/>
      <c r="J107" s="2"/>
      <c r="K107" s="7"/>
      <c r="L107" s="2"/>
      <c r="M107" s="2"/>
      <c r="N107" s="2"/>
      <c r="O107" s="2"/>
      <c r="P107" s="2"/>
      <c r="Q107" s="2"/>
      <c r="R107" s="16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318"/>
      <c r="H108" s="7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216" t="s">
        <v>31</v>
      </c>
      <c r="H110" s="217">
        <f>SUM(Q14,Q28)</f>
        <v>700</v>
      </c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216" t="s">
        <v>32</v>
      </c>
      <c r="H111" s="249">
        <f>SUM(S14,S28)</f>
        <v>100</v>
      </c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218" t="s">
        <v>33</v>
      </c>
      <c r="H112" s="263">
        <v>0.0</v>
      </c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19"/>
      <c r="D226" s="219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19"/>
      <c r="D227" s="219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19"/>
      <c r="D228" s="219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19"/>
      <c r="D229" s="219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19"/>
      <c r="D230" s="219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19"/>
      <c r="D231" s="219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19"/>
      <c r="D232" s="219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19"/>
      <c r="D233" s="219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19"/>
      <c r="D234" s="219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19"/>
      <c r="D235" s="219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19"/>
      <c r="D236" s="219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19"/>
      <c r="D237" s="219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19"/>
      <c r="D238" s="219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19"/>
      <c r="D239" s="219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19"/>
      <c r="D240" s="219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19"/>
      <c r="D241" s="219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19"/>
      <c r="D242" s="219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19"/>
      <c r="D243" s="219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19"/>
      <c r="D244" s="219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19"/>
      <c r="D245" s="219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19"/>
      <c r="D246" s="219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19"/>
      <c r="D247" s="219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19"/>
      <c r="D248" s="219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19"/>
      <c r="D249" s="219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19"/>
      <c r="D250" s="219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19"/>
      <c r="D251" s="219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19"/>
      <c r="D252" s="219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19"/>
      <c r="D253" s="219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19"/>
      <c r="D254" s="219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19"/>
      <c r="D255" s="219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19"/>
      <c r="D256" s="219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19"/>
      <c r="D257" s="219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19"/>
      <c r="D258" s="219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19"/>
      <c r="D259" s="219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19"/>
      <c r="D260" s="219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19"/>
      <c r="D261" s="219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19"/>
      <c r="D262" s="219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19"/>
      <c r="D263" s="219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19"/>
      <c r="D264" s="219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19"/>
      <c r="D265" s="219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19"/>
      <c r="D266" s="219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19"/>
      <c r="D267" s="219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19"/>
      <c r="D268" s="219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19"/>
      <c r="D269" s="219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19"/>
      <c r="D270" s="219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19"/>
      <c r="D271" s="219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19"/>
      <c r="D272" s="219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19"/>
      <c r="D273" s="219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19"/>
      <c r="D274" s="219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19"/>
      <c r="D275" s="219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19"/>
      <c r="D276" s="219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19"/>
      <c r="D277" s="219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19"/>
      <c r="D278" s="219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19"/>
      <c r="D279" s="219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19"/>
      <c r="D280" s="219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19"/>
      <c r="D281" s="219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19"/>
      <c r="D282" s="219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19"/>
      <c r="D283" s="219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19"/>
      <c r="D284" s="219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19"/>
      <c r="D285" s="219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19"/>
      <c r="D286" s="219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19"/>
      <c r="D287" s="219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19"/>
      <c r="D288" s="219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19"/>
      <c r="D289" s="219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19"/>
      <c r="D290" s="219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19"/>
      <c r="D291" s="219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19"/>
      <c r="D292" s="219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19"/>
      <c r="D293" s="219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19"/>
      <c r="D294" s="219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19"/>
      <c r="D295" s="219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19"/>
      <c r="D296" s="219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19"/>
      <c r="D297" s="219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19"/>
      <c r="D298" s="219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19"/>
      <c r="D299" s="219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19"/>
      <c r="D300" s="219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19"/>
      <c r="D301" s="219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19"/>
      <c r="D302" s="219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19"/>
      <c r="D303" s="219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19"/>
      <c r="D304" s="219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19"/>
      <c r="D305" s="219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19"/>
      <c r="D306" s="219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19"/>
      <c r="D307" s="219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19"/>
      <c r="D308" s="219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19"/>
      <c r="D309" s="219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19"/>
      <c r="D310" s="219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19"/>
      <c r="D311" s="219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19"/>
      <c r="D312" s="219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19"/>
      <c r="D313" s="219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19"/>
      <c r="D314" s="219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19"/>
      <c r="D315" s="219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19"/>
      <c r="D316" s="219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19"/>
      <c r="D317" s="219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19"/>
      <c r="D318" s="219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19"/>
      <c r="D319" s="219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19"/>
      <c r="D320" s="219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19"/>
      <c r="D321" s="219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19"/>
      <c r="D322" s="219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19"/>
      <c r="D323" s="219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19"/>
      <c r="D324" s="219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19"/>
      <c r="D325" s="219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19"/>
      <c r="D326" s="219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19"/>
      <c r="D327" s="219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19"/>
      <c r="D328" s="219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19"/>
      <c r="D329" s="219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19"/>
      <c r="D330" s="219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19"/>
      <c r="D331" s="219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19"/>
      <c r="D332" s="219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19"/>
      <c r="D333" s="219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19"/>
      <c r="D334" s="219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19"/>
      <c r="D335" s="219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19"/>
      <c r="D336" s="219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19"/>
      <c r="D337" s="219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19"/>
      <c r="D338" s="219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19"/>
      <c r="D339" s="219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19"/>
      <c r="D340" s="219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19"/>
      <c r="D341" s="219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19"/>
      <c r="D342" s="219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19"/>
      <c r="D343" s="219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19"/>
      <c r="D344" s="219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19"/>
      <c r="D345" s="219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19"/>
      <c r="D346" s="219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19"/>
      <c r="D347" s="219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19"/>
      <c r="D348" s="219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19"/>
      <c r="D349" s="219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19"/>
      <c r="D350" s="219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19"/>
      <c r="D351" s="219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19"/>
      <c r="D352" s="219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19"/>
      <c r="D353" s="219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19"/>
      <c r="D354" s="219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19"/>
      <c r="D355" s="219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19"/>
      <c r="D356" s="219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19"/>
      <c r="D357" s="219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19"/>
      <c r="D358" s="219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19"/>
      <c r="D359" s="219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19"/>
      <c r="D360" s="219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19"/>
      <c r="D361" s="219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19"/>
      <c r="D362" s="219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19"/>
      <c r="D363" s="219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19"/>
      <c r="D364" s="219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19"/>
      <c r="D365" s="219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19"/>
      <c r="D366" s="219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19"/>
      <c r="D367" s="219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19"/>
      <c r="D368" s="219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19"/>
      <c r="D369" s="219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19"/>
      <c r="D370" s="219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19"/>
      <c r="D371" s="219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19"/>
      <c r="D372" s="219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19"/>
      <c r="D373" s="219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19"/>
      <c r="D374" s="219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19"/>
      <c r="D375" s="219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19"/>
      <c r="D376" s="219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19"/>
      <c r="D377" s="219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19"/>
      <c r="D378" s="219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19"/>
      <c r="D379" s="219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19"/>
      <c r="D380" s="219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19"/>
      <c r="D381" s="219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19"/>
      <c r="D382" s="219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19"/>
      <c r="D383" s="219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19"/>
      <c r="D384" s="219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19"/>
      <c r="D385" s="219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19"/>
      <c r="D386" s="219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19"/>
      <c r="D387" s="219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19"/>
      <c r="D388" s="219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19"/>
      <c r="D389" s="219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19"/>
      <c r="D390" s="219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19"/>
      <c r="D391" s="219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19"/>
      <c r="D392" s="219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19"/>
      <c r="D393" s="219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19"/>
      <c r="D394" s="219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19"/>
      <c r="D395" s="219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19"/>
      <c r="D396" s="219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19"/>
      <c r="D397" s="219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19"/>
      <c r="D398" s="219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19"/>
      <c r="D399" s="219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19"/>
      <c r="D400" s="219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19"/>
      <c r="D401" s="219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19"/>
      <c r="D402" s="219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19"/>
      <c r="D403" s="219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19"/>
      <c r="D404" s="219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19"/>
      <c r="D405" s="219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19"/>
      <c r="D406" s="219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19"/>
      <c r="D407" s="219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19"/>
      <c r="D408" s="219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19"/>
      <c r="D409" s="219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19"/>
      <c r="D410" s="219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19"/>
      <c r="D411" s="219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19"/>
      <c r="D412" s="219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19"/>
      <c r="D413" s="219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19"/>
      <c r="D414" s="219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19"/>
      <c r="D415" s="219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19"/>
      <c r="D416" s="219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19"/>
      <c r="D417" s="219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19"/>
      <c r="D418" s="219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19"/>
      <c r="D419" s="219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19"/>
      <c r="D420" s="219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19"/>
      <c r="D421" s="219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19"/>
      <c r="D422" s="219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19"/>
      <c r="D423" s="219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19"/>
      <c r="D424" s="219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19"/>
      <c r="D425" s="219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19"/>
      <c r="D426" s="219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19"/>
      <c r="D427" s="219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19"/>
      <c r="D428" s="219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19"/>
      <c r="D429" s="219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19"/>
      <c r="D430" s="219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19"/>
      <c r="D431" s="219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19"/>
      <c r="D432" s="219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19"/>
      <c r="D433" s="219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19"/>
      <c r="D434" s="219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19"/>
      <c r="D435" s="219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19"/>
      <c r="D436" s="219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19"/>
      <c r="D437" s="219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19"/>
      <c r="D438" s="219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19"/>
      <c r="D439" s="219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19"/>
      <c r="D440" s="219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19"/>
      <c r="D441" s="219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19"/>
      <c r="D442" s="219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19"/>
      <c r="D443" s="219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19"/>
      <c r="D444" s="219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19"/>
      <c r="D445" s="219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19"/>
      <c r="D446" s="219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19"/>
      <c r="D447" s="219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19"/>
      <c r="D448" s="219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19"/>
      <c r="D449" s="219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19"/>
      <c r="D450" s="219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19"/>
      <c r="D451" s="219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19"/>
      <c r="D452" s="219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19"/>
      <c r="D453" s="219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19"/>
      <c r="D454" s="219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19"/>
      <c r="D455" s="219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19"/>
      <c r="D456" s="219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19"/>
      <c r="D457" s="219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19"/>
      <c r="D458" s="219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19"/>
      <c r="D459" s="219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19"/>
      <c r="D460" s="219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19"/>
      <c r="D461" s="219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19"/>
      <c r="D462" s="219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19"/>
      <c r="D463" s="219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19"/>
      <c r="D464" s="219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19"/>
      <c r="D465" s="219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19"/>
      <c r="D466" s="219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19"/>
      <c r="D467" s="219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19"/>
      <c r="D468" s="219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19"/>
      <c r="D469" s="219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19"/>
      <c r="D470" s="219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19"/>
      <c r="D471" s="219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19"/>
      <c r="D472" s="219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19"/>
      <c r="D473" s="219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19"/>
      <c r="D474" s="219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19"/>
      <c r="D475" s="219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19"/>
      <c r="D476" s="219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19"/>
      <c r="D477" s="219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19"/>
      <c r="D478" s="219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19"/>
      <c r="D479" s="219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19"/>
      <c r="D480" s="219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19"/>
      <c r="D481" s="219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19"/>
      <c r="D482" s="219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19"/>
      <c r="D483" s="219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19"/>
      <c r="D484" s="219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19"/>
      <c r="D485" s="219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19"/>
      <c r="D486" s="219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19"/>
      <c r="D487" s="219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19"/>
      <c r="D488" s="219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19"/>
      <c r="D489" s="219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19"/>
      <c r="D490" s="219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19"/>
      <c r="D491" s="219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19"/>
      <c r="D492" s="219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19"/>
      <c r="D493" s="219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19"/>
      <c r="D494" s="219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19"/>
      <c r="D495" s="219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19"/>
      <c r="D496" s="219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19"/>
      <c r="D497" s="219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19"/>
      <c r="D498" s="219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19"/>
      <c r="D499" s="219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19"/>
      <c r="D500" s="219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19"/>
      <c r="D501" s="219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19"/>
      <c r="D502" s="219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19"/>
      <c r="D503" s="219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19"/>
      <c r="D504" s="219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19"/>
      <c r="D505" s="219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19"/>
      <c r="D506" s="219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19"/>
      <c r="D507" s="219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19"/>
      <c r="D508" s="219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19"/>
      <c r="D509" s="219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19"/>
      <c r="D510" s="219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19"/>
      <c r="D511" s="219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19"/>
      <c r="D512" s="219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19"/>
      <c r="D513" s="219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19"/>
      <c r="D514" s="219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19"/>
      <c r="D515" s="219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19"/>
      <c r="D516" s="219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19"/>
      <c r="D517" s="219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19"/>
      <c r="D518" s="219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19"/>
      <c r="D519" s="219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19"/>
      <c r="D520" s="219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19"/>
      <c r="D521" s="219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19"/>
      <c r="D522" s="219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19"/>
      <c r="D523" s="219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19"/>
      <c r="D524" s="219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19"/>
      <c r="D525" s="219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19"/>
      <c r="D526" s="219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19"/>
      <c r="D527" s="219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19"/>
      <c r="D528" s="219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19"/>
      <c r="D529" s="219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19"/>
      <c r="D530" s="219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19"/>
      <c r="D531" s="219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19"/>
      <c r="D532" s="219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19"/>
      <c r="D533" s="219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19"/>
      <c r="D534" s="219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19"/>
      <c r="D535" s="219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19"/>
      <c r="D536" s="219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19"/>
      <c r="D537" s="219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19"/>
      <c r="D538" s="219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19"/>
      <c r="D539" s="219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19"/>
      <c r="D540" s="219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19"/>
      <c r="D541" s="219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19"/>
      <c r="D542" s="219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19"/>
      <c r="D543" s="219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19"/>
      <c r="D544" s="219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19"/>
      <c r="D545" s="219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19"/>
      <c r="D546" s="219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19"/>
      <c r="D547" s="219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19"/>
      <c r="D548" s="219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19"/>
      <c r="D549" s="219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19"/>
      <c r="D550" s="219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19"/>
      <c r="D551" s="219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19"/>
      <c r="D552" s="219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19"/>
      <c r="D553" s="219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19"/>
      <c r="D554" s="219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19"/>
      <c r="D555" s="219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19"/>
      <c r="D556" s="219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19"/>
      <c r="D557" s="219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19"/>
      <c r="D558" s="219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19"/>
      <c r="D559" s="219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19"/>
      <c r="D560" s="219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19"/>
      <c r="D561" s="219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19"/>
      <c r="D562" s="219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19"/>
      <c r="D563" s="219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19"/>
      <c r="D564" s="219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19"/>
      <c r="D565" s="219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19"/>
      <c r="D566" s="219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19"/>
      <c r="D567" s="219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19"/>
      <c r="D568" s="219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19"/>
      <c r="D569" s="219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19"/>
      <c r="D570" s="219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19"/>
      <c r="D571" s="219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19"/>
      <c r="D572" s="219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19"/>
      <c r="D573" s="219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19"/>
      <c r="D574" s="219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19"/>
      <c r="D575" s="219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19"/>
      <c r="D576" s="219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19"/>
      <c r="D577" s="219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19"/>
      <c r="D578" s="219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19"/>
      <c r="D579" s="219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19"/>
      <c r="D580" s="219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19"/>
      <c r="D581" s="219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19"/>
      <c r="D582" s="219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19"/>
      <c r="D583" s="219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19"/>
      <c r="D584" s="219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19"/>
      <c r="D585" s="219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19"/>
      <c r="D586" s="219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19"/>
      <c r="D587" s="219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19"/>
      <c r="D588" s="219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19"/>
      <c r="D589" s="219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19"/>
      <c r="D590" s="219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19"/>
      <c r="D591" s="219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19"/>
      <c r="D592" s="219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19"/>
      <c r="D593" s="219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19"/>
      <c r="D594" s="219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19"/>
      <c r="D595" s="219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19"/>
      <c r="D596" s="219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19"/>
      <c r="D597" s="219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19"/>
      <c r="D598" s="219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19"/>
      <c r="D599" s="219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19"/>
      <c r="D600" s="219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19"/>
      <c r="D601" s="219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19"/>
      <c r="D602" s="219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19"/>
      <c r="D603" s="219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19"/>
      <c r="D604" s="219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19"/>
      <c r="D605" s="219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19"/>
      <c r="D606" s="219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19"/>
      <c r="D607" s="219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19"/>
      <c r="D608" s="219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19"/>
      <c r="D609" s="219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19"/>
      <c r="D610" s="219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19"/>
      <c r="D611" s="219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19"/>
      <c r="D612" s="219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19"/>
      <c r="D613" s="219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19"/>
      <c r="D614" s="219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19"/>
      <c r="D615" s="219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19"/>
      <c r="D616" s="219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19"/>
      <c r="D617" s="219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19"/>
      <c r="D618" s="219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19"/>
      <c r="D619" s="219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19"/>
      <c r="D620" s="219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19"/>
      <c r="D621" s="219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19"/>
      <c r="D622" s="219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19"/>
      <c r="D623" s="219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19"/>
      <c r="D624" s="219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19"/>
      <c r="D625" s="219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19"/>
      <c r="D626" s="219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19"/>
      <c r="D627" s="219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19"/>
      <c r="D628" s="219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19"/>
      <c r="D629" s="219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19"/>
      <c r="D630" s="219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19"/>
      <c r="D631" s="219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19"/>
      <c r="D632" s="219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19"/>
      <c r="D633" s="219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19"/>
      <c r="D634" s="219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19"/>
      <c r="D635" s="219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19"/>
      <c r="D636" s="219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19"/>
      <c r="D637" s="219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19"/>
      <c r="D638" s="219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19"/>
      <c r="D639" s="219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19"/>
      <c r="D640" s="219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19"/>
      <c r="D641" s="219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19"/>
      <c r="D642" s="219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19"/>
      <c r="D643" s="219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19"/>
      <c r="D644" s="219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19"/>
      <c r="D645" s="219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19"/>
      <c r="D646" s="219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19"/>
      <c r="D647" s="219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19"/>
      <c r="D648" s="219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19"/>
      <c r="D649" s="219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19"/>
      <c r="D650" s="219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19"/>
      <c r="D651" s="219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19"/>
      <c r="D652" s="219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19"/>
      <c r="D653" s="219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19"/>
      <c r="D654" s="219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19"/>
      <c r="D655" s="219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19"/>
      <c r="D656" s="219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19"/>
      <c r="D657" s="219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19"/>
      <c r="D658" s="219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19"/>
      <c r="D659" s="219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19"/>
      <c r="D660" s="219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19"/>
      <c r="D661" s="219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19"/>
      <c r="D662" s="219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19"/>
      <c r="D663" s="219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19"/>
      <c r="D664" s="219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19"/>
      <c r="D665" s="219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19"/>
      <c r="D666" s="219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19"/>
      <c r="D667" s="219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19"/>
      <c r="D668" s="219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19"/>
      <c r="D669" s="219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19"/>
      <c r="D670" s="219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19"/>
      <c r="D671" s="219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19"/>
      <c r="D672" s="219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19"/>
      <c r="D673" s="219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19"/>
      <c r="D674" s="219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19"/>
      <c r="D675" s="219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19"/>
      <c r="D676" s="219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19"/>
      <c r="D677" s="219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19"/>
      <c r="D678" s="219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19"/>
      <c r="D679" s="219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19"/>
      <c r="D680" s="219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19"/>
      <c r="D681" s="219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19"/>
      <c r="D682" s="219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19"/>
      <c r="D683" s="219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19"/>
      <c r="D684" s="219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19"/>
      <c r="D685" s="219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19"/>
      <c r="D686" s="219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19"/>
      <c r="D687" s="219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19"/>
      <c r="D688" s="219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19"/>
      <c r="D689" s="219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19"/>
      <c r="D690" s="219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19"/>
      <c r="D691" s="219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19"/>
      <c r="D692" s="219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19"/>
      <c r="D693" s="219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19"/>
      <c r="D694" s="219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19"/>
      <c r="D695" s="219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19"/>
      <c r="D696" s="219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19"/>
      <c r="D697" s="219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19"/>
      <c r="D698" s="219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19"/>
      <c r="D699" s="219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19"/>
      <c r="D700" s="219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19"/>
      <c r="D701" s="219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19"/>
      <c r="D702" s="219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19"/>
      <c r="D703" s="219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19"/>
      <c r="D704" s="219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19"/>
      <c r="D705" s="219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19"/>
      <c r="D706" s="219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19"/>
      <c r="D707" s="219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19"/>
      <c r="D708" s="219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19"/>
      <c r="D709" s="219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19"/>
      <c r="D710" s="219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19"/>
      <c r="D711" s="219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19"/>
      <c r="D712" s="219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19"/>
      <c r="D713" s="219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19"/>
      <c r="D714" s="219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19"/>
      <c r="D715" s="219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19"/>
      <c r="D716" s="219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19"/>
      <c r="D717" s="219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19"/>
      <c r="D718" s="219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19"/>
      <c r="D719" s="219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19"/>
      <c r="D720" s="219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19"/>
      <c r="D721" s="219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19"/>
      <c r="D722" s="219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19"/>
      <c r="D723" s="219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19"/>
      <c r="D724" s="219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19"/>
      <c r="D725" s="219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19"/>
      <c r="D726" s="219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19"/>
      <c r="D727" s="219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19"/>
      <c r="D728" s="219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19"/>
      <c r="D729" s="219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19"/>
      <c r="D730" s="219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19"/>
      <c r="D731" s="219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19"/>
      <c r="D732" s="219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19"/>
      <c r="D733" s="219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19"/>
      <c r="D734" s="219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19"/>
      <c r="D735" s="219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19"/>
      <c r="D736" s="219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19"/>
      <c r="D737" s="219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19"/>
      <c r="D738" s="219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19"/>
      <c r="D739" s="219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19"/>
      <c r="D740" s="219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19"/>
      <c r="D741" s="219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19"/>
      <c r="D742" s="219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19"/>
      <c r="D743" s="219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19"/>
      <c r="D744" s="219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19"/>
      <c r="D745" s="219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19"/>
      <c r="D746" s="219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19"/>
      <c r="D747" s="219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19"/>
      <c r="D748" s="219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19"/>
      <c r="D749" s="219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19"/>
      <c r="D750" s="219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19"/>
      <c r="D751" s="219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19"/>
      <c r="D752" s="219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19"/>
      <c r="D753" s="219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19"/>
      <c r="D754" s="219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19"/>
      <c r="D755" s="219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19"/>
      <c r="D756" s="219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19"/>
      <c r="D757" s="219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19"/>
      <c r="D758" s="219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19"/>
      <c r="D759" s="219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19"/>
      <c r="D760" s="219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19"/>
      <c r="D761" s="219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19"/>
      <c r="D762" s="219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19"/>
      <c r="D763" s="219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19"/>
      <c r="D764" s="219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19"/>
      <c r="D765" s="219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19"/>
      <c r="D766" s="219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19"/>
      <c r="D767" s="219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19"/>
      <c r="D768" s="219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19"/>
      <c r="D769" s="219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19"/>
      <c r="D770" s="219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19"/>
      <c r="D771" s="219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19"/>
      <c r="D772" s="219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19"/>
      <c r="D773" s="219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19"/>
      <c r="D774" s="219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19"/>
      <c r="D775" s="219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19"/>
      <c r="D776" s="219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19"/>
      <c r="D777" s="219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19"/>
      <c r="D778" s="219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19"/>
      <c r="D779" s="219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19"/>
      <c r="D780" s="219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19"/>
      <c r="D781" s="219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19"/>
      <c r="D782" s="219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19"/>
      <c r="D783" s="219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19"/>
      <c r="D784" s="219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19"/>
      <c r="D785" s="219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19"/>
      <c r="D786" s="219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19"/>
      <c r="D787" s="219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19"/>
      <c r="D788" s="219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19"/>
      <c r="D789" s="219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19"/>
      <c r="D790" s="219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19"/>
      <c r="D791" s="219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19"/>
      <c r="D792" s="219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19"/>
      <c r="D793" s="219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19"/>
      <c r="D794" s="219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19"/>
      <c r="D795" s="219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19"/>
      <c r="D796" s="219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19"/>
      <c r="D797" s="219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19"/>
      <c r="D798" s="219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19"/>
      <c r="D799" s="219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19"/>
      <c r="D800" s="219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19"/>
      <c r="D801" s="219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19"/>
      <c r="D802" s="219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19"/>
      <c r="D803" s="219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19"/>
      <c r="D804" s="219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19"/>
      <c r="D805" s="219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19"/>
      <c r="D806" s="219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19"/>
      <c r="D807" s="219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19"/>
      <c r="D808" s="219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19"/>
      <c r="D809" s="219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19"/>
      <c r="D810" s="219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19"/>
      <c r="D811" s="219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19"/>
      <c r="D812" s="219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19"/>
      <c r="D813" s="219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19"/>
      <c r="D814" s="219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19"/>
      <c r="D815" s="219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19"/>
      <c r="D816" s="219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19"/>
      <c r="D817" s="219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19"/>
      <c r="D818" s="219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19"/>
      <c r="D819" s="219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19"/>
      <c r="D820" s="219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19"/>
      <c r="D821" s="219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19"/>
      <c r="D822" s="219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19"/>
      <c r="D823" s="219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19"/>
      <c r="D824" s="219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19"/>
      <c r="D825" s="219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19"/>
      <c r="D826" s="219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19"/>
      <c r="D827" s="219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19"/>
      <c r="D828" s="219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19"/>
      <c r="D829" s="219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19"/>
      <c r="D830" s="219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19"/>
      <c r="D831" s="219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19"/>
      <c r="D832" s="219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19"/>
      <c r="D833" s="219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19"/>
      <c r="D834" s="219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19"/>
      <c r="D835" s="219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19"/>
      <c r="D836" s="219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19"/>
      <c r="D837" s="219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19"/>
      <c r="D838" s="219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19"/>
      <c r="D839" s="219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19"/>
      <c r="D840" s="219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19"/>
      <c r="D841" s="219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19"/>
      <c r="D842" s="219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19"/>
      <c r="D843" s="219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19"/>
      <c r="D844" s="219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19"/>
      <c r="D845" s="219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19"/>
      <c r="D846" s="219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19"/>
      <c r="D847" s="219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19"/>
      <c r="D848" s="219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19"/>
      <c r="D849" s="219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19"/>
      <c r="D850" s="219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19"/>
      <c r="D851" s="219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19"/>
      <c r="D852" s="219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19"/>
      <c r="D853" s="219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19"/>
      <c r="D854" s="219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19"/>
      <c r="D855" s="219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19"/>
      <c r="D856" s="219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19"/>
      <c r="D857" s="219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19"/>
      <c r="D858" s="219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19"/>
      <c r="D859" s="219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19"/>
      <c r="D860" s="219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19"/>
      <c r="D861" s="219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19"/>
      <c r="D862" s="219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19"/>
      <c r="D863" s="219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19"/>
      <c r="D864" s="219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19"/>
      <c r="D865" s="219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19"/>
      <c r="D866" s="219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19"/>
      <c r="D867" s="219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19"/>
      <c r="D868" s="219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19"/>
      <c r="D869" s="219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19"/>
      <c r="D870" s="219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19"/>
      <c r="D871" s="219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19"/>
      <c r="D872" s="219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19"/>
      <c r="D873" s="219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19"/>
      <c r="D874" s="219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19"/>
      <c r="D875" s="219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19"/>
      <c r="D876" s="219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19"/>
      <c r="D877" s="219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19"/>
      <c r="D878" s="219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19"/>
      <c r="D879" s="219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19"/>
      <c r="D880" s="219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19"/>
      <c r="D881" s="219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19"/>
      <c r="D882" s="219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19"/>
      <c r="D883" s="219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19"/>
      <c r="D884" s="219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19"/>
      <c r="D885" s="219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19"/>
      <c r="D886" s="219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19"/>
      <c r="D887" s="219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19"/>
      <c r="D888" s="219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19"/>
      <c r="D889" s="219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19"/>
      <c r="D890" s="219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19"/>
      <c r="D891" s="219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19"/>
      <c r="D892" s="219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19"/>
      <c r="D893" s="219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19"/>
      <c r="D894" s="219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19"/>
      <c r="D895" s="219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19"/>
      <c r="D896" s="219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19"/>
      <c r="D897" s="219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19"/>
      <c r="D898" s="219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19"/>
      <c r="D899" s="219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19"/>
      <c r="D900" s="219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19"/>
      <c r="D901" s="219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19"/>
      <c r="D902" s="219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19"/>
      <c r="D903" s="219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19"/>
      <c r="D904" s="219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19"/>
      <c r="D905" s="219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19"/>
      <c r="D906" s="219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19"/>
      <c r="D907" s="219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19"/>
      <c r="D908" s="219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19"/>
      <c r="D909" s="219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19"/>
      <c r="D910" s="219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19"/>
      <c r="D911" s="219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19"/>
      <c r="D912" s="219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19"/>
      <c r="D913" s="219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19"/>
      <c r="D914" s="219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19"/>
      <c r="D915" s="219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19"/>
      <c r="D916" s="219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19"/>
      <c r="D917" s="219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19"/>
      <c r="D918" s="219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19"/>
      <c r="D919" s="219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19"/>
      <c r="D920" s="219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19"/>
      <c r="D921" s="219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19"/>
      <c r="D922" s="219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19"/>
      <c r="D923" s="219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19"/>
      <c r="D924" s="219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19"/>
      <c r="D925" s="219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19"/>
      <c r="D926" s="219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19"/>
      <c r="D927" s="219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19"/>
      <c r="D928" s="219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19"/>
      <c r="D929" s="219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19"/>
      <c r="D930" s="219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19"/>
      <c r="D931" s="219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19"/>
      <c r="D932" s="219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19"/>
      <c r="D933" s="219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19"/>
      <c r="D934" s="219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19"/>
      <c r="D935" s="219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19"/>
      <c r="D936" s="219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19"/>
      <c r="D937" s="219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19"/>
      <c r="D938" s="219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19"/>
      <c r="D939" s="219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19"/>
      <c r="D940" s="219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19"/>
      <c r="D941" s="219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19"/>
      <c r="D942" s="219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19"/>
      <c r="D943" s="219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19"/>
      <c r="D944" s="219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19"/>
      <c r="D945" s="219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19"/>
      <c r="D946" s="219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19"/>
      <c r="D947" s="219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19"/>
      <c r="D948" s="219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19"/>
      <c r="D949" s="219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19"/>
      <c r="D950" s="219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19"/>
      <c r="D951" s="219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19"/>
      <c r="D952" s="219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19"/>
      <c r="D953" s="219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19"/>
      <c r="D954" s="219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19"/>
      <c r="D955" s="219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19"/>
      <c r="D956" s="219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19"/>
      <c r="D957" s="219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19"/>
      <c r="D958" s="219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19"/>
      <c r="D959" s="219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19"/>
      <c r="D960" s="219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19"/>
      <c r="D961" s="219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19"/>
      <c r="D962" s="219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19"/>
      <c r="D963" s="219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19"/>
      <c r="D964" s="219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19"/>
      <c r="D965" s="219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19"/>
      <c r="D966" s="219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19"/>
      <c r="D967" s="219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19"/>
      <c r="D968" s="219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19"/>
      <c r="D969" s="219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19"/>
      <c r="D970" s="219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19"/>
      <c r="D971" s="219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19"/>
      <c r="D972" s="219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19"/>
      <c r="D973" s="219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19"/>
      <c r="D974" s="219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19"/>
      <c r="D975" s="219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19"/>
      <c r="D976" s="219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19"/>
      <c r="D977" s="219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19"/>
      <c r="D978" s="219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19"/>
      <c r="D979" s="219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19"/>
      <c r="D980" s="219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19"/>
      <c r="D981" s="219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19"/>
      <c r="D982" s="219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19"/>
      <c r="D983" s="219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19"/>
      <c r="D984" s="219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19"/>
      <c r="D985" s="219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19"/>
      <c r="D986" s="219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19"/>
      <c r="D987" s="219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19"/>
      <c r="D988" s="219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19"/>
      <c r="D989" s="219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19"/>
      <c r="D990" s="219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19"/>
      <c r="D991" s="219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19"/>
      <c r="D992" s="219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19"/>
      <c r="D993" s="219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19"/>
      <c r="D994" s="219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19"/>
      <c r="D995" s="219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19"/>
      <c r="D996" s="219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19"/>
      <c r="D997" s="219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19"/>
      <c r="D998" s="219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19"/>
      <c r="D999" s="219"/>
      <c r="E999" s="2"/>
      <c r="F999" s="2"/>
      <c r="G999" s="220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19"/>
      <c r="D1000" s="219"/>
      <c r="E1000" s="2"/>
      <c r="F1000" s="2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Y1000" s="7"/>
      <c r="Z1000" s="7"/>
      <c r="AA1000" s="7"/>
      <c r="AB1000" s="7"/>
    </row>
    <row r="1001">
      <c r="L1001" s="220"/>
      <c r="M1001" s="220"/>
      <c r="N1001" s="220"/>
      <c r="O1001" s="220"/>
      <c r="P1001" s="220"/>
      <c r="Q1001" s="220"/>
      <c r="R1001" s="220"/>
    </row>
  </sheetData>
  <mergeCells count="6">
    <mergeCell ref="A2:J2"/>
    <mergeCell ref="A3:J3"/>
    <mergeCell ref="K3:R3"/>
    <mergeCell ref="T21:U21"/>
    <mergeCell ref="L95:N95"/>
    <mergeCell ref="O95:P95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92 E209:F1000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F7:F92">
      <formula1>"White board,Cartoon ,3D ,3D personalizado,3D Premium,VSL,Logo,Post,Influencer Nayara,3D Estatico ,3D Realista,Edição audio,Pov,Flow,Dia dos Pais VSL,Dia dos Pais 3D,Dia dos Pais Influencer,Mascote,locução,Influencer  JOÃO,Influencer   VINICIUS"</formula1>
    </dataValidation>
    <dataValidation type="list" allowBlank="1" showErrorMessage="1" sqref="A7:A92">
      <formula1>"Nobre,INFLUENZI"</formula1>
    </dataValidation>
    <dataValidation type="list" allowBlank="1" showErrorMessage="1" sqref="J7:J92">
      <formula1>"Mel,Flavia,Fernanda,Carla,Giovanna,Miria,Leticia"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2.75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221"/>
      <c r="I4" s="5"/>
      <c r="J4" s="4"/>
      <c r="K4" s="5"/>
      <c r="L4" s="4"/>
      <c r="M4" s="4"/>
      <c r="N4" s="4"/>
      <c r="O4" s="4"/>
      <c r="P4" s="18"/>
      <c r="Q4" s="4"/>
      <c r="R4" s="4"/>
      <c r="S4" s="19"/>
      <c r="T4" s="20"/>
      <c r="U4" s="21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2"/>
      <c r="F5" s="23"/>
      <c r="G5" s="24"/>
      <c r="H5" s="222"/>
      <c r="I5" s="223"/>
      <c r="J5" s="26"/>
      <c r="K5" s="27"/>
      <c r="L5" s="26"/>
      <c r="M5" s="26"/>
      <c r="N5" s="26"/>
      <c r="O5" s="26"/>
      <c r="P5" s="26"/>
      <c r="Q5" s="26"/>
      <c r="R5" s="23"/>
      <c r="S5" s="28"/>
      <c r="T5" s="7"/>
      <c r="U5" s="7"/>
      <c r="V5" s="7"/>
      <c r="W5" s="7"/>
      <c r="X5" s="7"/>
      <c r="Y5" s="7"/>
      <c r="Z5" s="7"/>
      <c r="AA5" s="7"/>
      <c r="AB5" s="7"/>
    </row>
    <row r="6">
      <c r="A6" s="29"/>
      <c r="B6" s="29"/>
      <c r="C6" s="30" t="s">
        <v>0</v>
      </c>
      <c r="D6" s="31"/>
      <c r="E6" s="32" t="s">
        <v>1</v>
      </c>
      <c r="F6" s="29"/>
      <c r="G6" s="32" t="s">
        <v>2</v>
      </c>
      <c r="H6" s="32" t="s">
        <v>3</v>
      </c>
      <c r="I6" s="29" t="s">
        <v>4</v>
      </c>
      <c r="J6" s="29" t="s">
        <v>5</v>
      </c>
      <c r="K6" s="33" t="s">
        <v>6</v>
      </c>
      <c r="L6" s="34" t="s">
        <v>7</v>
      </c>
      <c r="M6" s="35" t="s">
        <v>8</v>
      </c>
      <c r="N6" s="36" t="s">
        <v>9</v>
      </c>
      <c r="O6" s="37" t="s">
        <v>10</v>
      </c>
      <c r="P6" s="38" t="s">
        <v>11</v>
      </c>
      <c r="Q6" s="39" t="s">
        <v>12</v>
      </c>
      <c r="R6" s="40" t="s">
        <v>13</v>
      </c>
      <c r="S6" s="34" t="s">
        <v>14</v>
      </c>
      <c r="T6" s="7"/>
      <c r="U6" s="7"/>
      <c r="V6" s="41"/>
      <c r="Y6" s="7"/>
      <c r="Z6" s="7"/>
      <c r="AA6" s="7"/>
      <c r="AB6" s="7"/>
    </row>
    <row r="7">
      <c r="A7" s="42" t="s">
        <v>39</v>
      </c>
      <c r="B7" s="42" t="s">
        <v>40</v>
      </c>
      <c r="C7" s="43"/>
      <c r="D7" s="44"/>
      <c r="E7" s="45" t="s">
        <v>192</v>
      </c>
      <c r="F7" s="42" t="s">
        <v>49</v>
      </c>
      <c r="G7" s="319" t="s">
        <v>2626</v>
      </c>
      <c r="H7" s="225" t="s">
        <v>1852</v>
      </c>
      <c r="I7" s="48" t="s">
        <v>2627</v>
      </c>
      <c r="J7" s="42" t="s">
        <v>69</v>
      </c>
      <c r="K7" s="49"/>
      <c r="L7" s="50">
        <v>350.0</v>
      </c>
      <c r="M7" s="35"/>
      <c r="N7" s="36"/>
      <c r="O7" s="51"/>
      <c r="P7" s="52"/>
      <c r="Q7" s="53"/>
      <c r="R7" s="54"/>
      <c r="S7" s="55">
        <v>50.0</v>
      </c>
      <c r="T7" s="56" t="s">
        <v>6</v>
      </c>
      <c r="U7" s="57">
        <f>SUM(K7:K90)</f>
        <v>4091</v>
      </c>
      <c r="V7" s="7"/>
      <c r="Y7" s="7"/>
      <c r="Z7" s="7"/>
      <c r="AA7" s="7"/>
      <c r="AB7" s="7"/>
    </row>
    <row r="8">
      <c r="A8" s="42" t="s">
        <v>39</v>
      </c>
      <c r="B8" s="42" t="s">
        <v>40</v>
      </c>
      <c r="C8" s="43"/>
      <c r="D8" s="44"/>
      <c r="E8" s="45" t="s">
        <v>65</v>
      </c>
      <c r="F8" s="42" t="s">
        <v>49</v>
      </c>
      <c r="G8" s="224" t="s">
        <v>2628</v>
      </c>
      <c r="H8" s="226"/>
      <c r="I8" s="227" t="s">
        <v>2629</v>
      </c>
      <c r="J8" s="42" t="s">
        <v>69</v>
      </c>
      <c r="K8" s="60"/>
      <c r="L8" s="50"/>
      <c r="M8" s="61"/>
      <c r="N8" s="62">
        <v>350.0</v>
      </c>
      <c r="O8" s="51"/>
      <c r="P8" s="52"/>
      <c r="Q8" s="53"/>
      <c r="R8" s="63"/>
      <c r="S8" s="55">
        <v>50.0</v>
      </c>
      <c r="T8" s="56" t="s">
        <v>7</v>
      </c>
      <c r="U8" s="57">
        <f>SUM(L95)</f>
        <v>2922</v>
      </c>
      <c r="V8" s="7"/>
      <c r="Y8" s="7"/>
      <c r="Z8" s="7"/>
      <c r="AA8" s="7"/>
      <c r="AB8" s="7"/>
    </row>
    <row r="9">
      <c r="A9" s="42" t="s">
        <v>39</v>
      </c>
      <c r="B9" s="42" t="s">
        <v>40</v>
      </c>
      <c r="C9" s="64"/>
      <c r="D9" s="44"/>
      <c r="E9" s="45" t="s">
        <v>192</v>
      </c>
      <c r="F9" s="42" t="s">
        <v>49</v>
      </c>
      <c r="G9" s="224" t="s">
        <v>2630</v>
      </c>
      <c r="H9" s="226"/>
      <c r="I9" s="65" t="s">
        <v>2631</v>
      </c>
      <c r="J9" s="42" t="s">
        <v>69</v>
      </c>
      <c r="K9" s="60"/>
      <c r="L9" s="50"/>
      <c r="M9" s="61"/>
      <c r="N9" s="62">
        <v>250.0</v>
      </c>
      <c r="O9" s="51"/>
      <c r="P9" s="52"/>
      <c r="Q9" s="53"/>
      <c r="R9" s="63"/>
      <c r="S9" s="55">
        <v>50.0</v>
      </c>
      <c r="T9" s="56" t="s">
        <v>8</v>
      </c>
      <c r="U9" s="57">
        <f>SUM(M96)</f>
        <v>1600</v>
      </c>
      <c r="V9" s="7"/>
      <c r="Y9" s="7"/>
      <c r="Z9" s="7"/>
      <c r="AA9" s="7"/>
      <c r="AB9" s="7"/>
    </row>
    <row r="10" ht="16.5" customHeight="1">
      <c r="A10" s="42" t="s">
        <v>39</v>
      </c>
      <c r="B10" s="42" t="s">
        <v>40</v>
      </c>
      <c r="C10" s="66"/>
      <c r="D10" s="67" t="s">
        <v>2632</v>
      </c>
      <c r="E10" s="45" t="s">
        <v>53</v>
      </c>
      <c r="F10" s="42" t="s">
        <v>49</v>
      </c>
      <c r="G10" s="224" t="s">
        <v>2633</v>
      </c>
      <c r="H10" s="225" t="s">
        <v>2634</v>
      </c>
      <c r="I10" s="48" t="s">
        <v>2635</v>
      </c>
      <c r="J10" s="42" t="s">
        <v>69</v>
      </c>
      <c r="K10" s="49"/>
      <c r="L10" s="68"/>
      <c r="M10" s="35"/>
      <c r="N10" s="36"/>
      <c r="O10" s="51">
        <v>350.0</v>
      </c>
      <c r="P10" s="69"/>
      <c r="Q10" s="70"/>
      <c r="R10" s="54"/>
      <c r="S10" s="55">
        <v>50.0</v>
      </c>
      <c r="T10" s="71" t="s">
        <v>9</v>
      </c>
      <c r="U10" s="57">
        <f>SUM(N97)</f>
        <v>1349</v>
      </c>
      <c r="V10" s="7"/>
      <c r="W10" s="7"/>
      <c r="X10" s="7"/>
      <c r="Y10" s="7"/>
      <c r="Z10" s="7"/>
      <c r="AA10" s="7"/>
      <c r="AB10" s="7"/>
    </row>
    <row r="11">
      <c r="A11" s="42" t="s">
        <v>39</v>
      </c>
      <c r="B11" s="42" t="s">
        <v>40</v>
      </c>
      <c r="C11" s="43"/>
      <c r="D11" s="44"/>
      <c r="E11" s="45"/>
      <c r="F11" s="42" t="s">
        <v>49</v>
      </c>
      <c r="G11" s="320" t="s">
        <v>2636</v>
      </c>
      <c r="H11" s="225" t="s">
        <v>2637</v>
      </c>
      <c r="I11" s="227" t="s">
        <v>2638</v>
      </c>
      <c r="J11" s="42" t="s">
        <v>29</v>
      </c>
      <c r="K11" s="49"/>
      <c r="L11" s="50">
        <v>990.0</v>
      </c>
      <c r="M11" s="35"/>
      <c r="N11" s="36"/>
      <c r="O11" s="51"/>
      <c r="P11" s="52"/>
      <c r="Q11" s="53"/>
      <c r="R11" s="54"/>
      <c r="S11" s="324">
        <v>990.0</v>
      </c>
      <c r="T11" s="72" t="s">
        <v>15</v>
      </c>
      <c r="U11" s="73">
        <f>SUM(U7:U10)</f>
        <v>9962</v>
      </c>
      <c r="V11" s="7"/>
      <c r="Y11" s="7"/>
      <c r="Z11" s="7"/>
      <c r="AA11" s="7"/>
      <c r="AB11" s="7"/>
    </row>
    <row r="12">
      <c r="A12" s="42" t="s">
        <v>39</v>
      </c>
      <c r="B12" s="42" t="s">
        <v>40</v>
      </c>
      <c r="C12" s="43"/>
      <c r="D12" s="44" t="s">
        <v>2639</v>
      </c>
      <c r="E12" s="45" t="s">
        <v>73</v>
      </c>
      <c r="F12" s="42" t="s">
        <v>49</v>
      </c>
      <c r="G12" s="224" t="s">
        <v>2640</v>
      </c>
      <c r="H12" s="225" t="s">
        <v>2641</v>
      </c>
      <c r="I12" s="65" t="s">
        <v>2642</v>
      </c>
      <c r="J12" s="42" t="s">
        <v>69</v>
      </c>
      <c r="K12" s="49">
        <v>250.0</v>
      </c>
      <c r="L12" s="50"/>
      <c r="M12" s="61"/>
      <c r="N12" s="62"/>
      <c r="O12" s="51"/>
      <c r="P12" s="52"/>
      <c r="Q12" s="53"/>
      <c r="R12" s="63"/>
      <c r="S12" s="55">
        <v>50.0</v>
      </c>
      <c r="V12" s="7"/>
      <c r="W12" s="7"/>
      <c r="X12" s="7"/>
      <c r="Y12" s="7"/>
      <c r="Z12" s="7"/>
      <c r="AA12" s="7"/>
      <c r="AB12" s="7"/>
    </row>
    <row r="13">
      <c r="A13" s="42" t="s">
        <v>39</v>
      </c>
      <c r="B13" s="42" t="s">
        <v>40</v>
      </c>
      <c r="C13" s="43"/>
      <c r="D13" s="44" t="s">
        <v>2643</v>
      </c>
      <c r="E13" s="45" t="s">
        <v>29</v>
      </c>
      <c r="F13" s="42" t="s">
        <v>49</v>
      </c>
      <c r="G13" s="224" t="s">
        <v>2644</v>
      </c>
      <c r="H13" s="226" t="s">
        <v>2645</v>
      </c>
      <c r="I13" s="48" t="s">
        <v>2646</v>
      </c>
      <c r="J13" s="42" t="s">
        <v>46</v>
      </c>
      <c r="K13" s="49"/>
      <c r="L13" s="50"/>
      <c r="M13" s="61"/>
      <c r="N13" s="62"/>
      <c r="O13" s="51"/>
      <c r="P13" s="52"/>
      <c r="Q13" s="53">
        <v>350.0</v>
      </c>
      <c r="R13" s="63"/>
      <c r="S13" s="55">
        <v>50.0</v>
      </c>
      <c r="V13" s="7"/>
      <c r="W13" s="7"/>
      <c r="X13" s="7"/>
      <c r="Y13" s="7"/>
      <c r="Z13" s="7"/>
      <c r="AA13" s="7"/>
      <c r="AB13" s="7"/>
    </row>
    <row r="14">
      <c r="A14" s="42" t="s">
        <v>39</v>
      </c>
      <c r="B14" s="42" t="s">
        <v>40</v>
      </c>
      <c r="C14" s="66"/>
      <c r="D14" s="44" t="s">
        <v>2647</v>
      </c>
      <c r="E14" s="45" t="s">
        <v>80</v>
      </c>
      <c r="F14" s="42" t="s">
        <v>49</v>
      </c>
      <c r="G14" s="285" t="s">
        <v>2648</v>
      </c>
      <c r="H14" s="226"/>
      <c r="I14" s="48" t="s">
        <v>2649</v>
      </c>
      <c r="J14" s="42" t="s">
        <v>69</v>
      </c>
      <c r="K14" s="49">
        <v>250.0</v>
      </c>
      <c r="L14" s="50"/>
      <c r="M14" s="35"/>
      <c r="N14" s="36"/>
      <c r="O14" s="51"/>
      <c r="P14" s="52"/>
      <c r="Q14" s="53"/>
      <c r="R14" s="54"/>
      <c r="S14" s="55">
        <v>100.0</v>
      </c>
      <c r="V14" s="7"/>
      <c r="W14" s="7"/>
      <c r="X14" s="7"/>
      <c r="Y14" s="7"/>
      <c r="Z14" s="7"/>
      <c r="AA14" s="7"/>
      <c r="AB14" s="7"/>
    </row>
    <row r="15">
      <c r="A15" s="42" t="s">
        <v>39</v>
      </c>
      <c r="B15" s="42" t="s">
        <v>137</v>
      </c>
      <c r="C15" s="66"/>
      <c r="D15" s="44" t="s">
        <v>138</v>
      </c>
      <c r="E15" s="45" t="s">
        <v>165</v>
      </c>
      <c r="F15" s="42" t="s">
        <v>49</v>
      </c>
      <c r="G15" s="229" t="s">
        <v>2650</v>
      </c>
      <c r="H15" s="74" t="s">
        <v>2437</v>
      </c>
      <c r="I15" s="227" t="s">
        <v>2651</v>
      </c>
      <c r="J15" s="42" t="s">
        <v>29</v>
      </c>
      <c r="K15" s="49"/>
      <c r="L15" s="50"/>
      <c r="M15" s="61"/>
      <c r="N15" s="62"/>
      <c r="O15" s="51"/>
      <c r="P15" s="52"/>
      <c r="Q15" s="53"/>
      <c r="R15" s="63" t="s">
        <v>158</v>
      </c>
      <c r="S15" s="55" t="s">
        <v>138</v>
      </c>
      <c r="T15" s="75" t="s">
        <v>10</v>
      </c>
      <c r="U15" s="44">
        <f>SUM(O98)</f>
        <v>4770</v>
      </c>
      <c r="V15" s="7"/>
      <c r="W15" s="7"/>
      <c r="X15" s="7"/>
      <c r="Y15" s="7"/>
      <c r="Z15" s="7"/>
      <c r="AA15" s="7"/>
      <c r="AB15" s="7"/>
    </row>
    <row r="16">
      <c r="A16" s="42" t="s">
        <v>39</v>
      </c>
      <c r="B16" s="42" t="s">
        <v>137</v>
      </c>
      <c r="C16" s="43"/>
      <c r="D16" s="44" t="s">
        <v>138</v>
      </c>
      <c r="E16" s="45" t="s">
        <v>165</v>
      </c>
      <c r="F16" s="42" t="s">
        <v>49</v>
      </c>
      <c r="G16" s="229" t="s">
        <v>2652</v>
      </c>
      <c r="H16" s="74" t="s">
        <v>2437</v>
      </c>
      <c r="I16" s="227" t="s">
        <v>2651</v>
      </c>
      <c r="J16" s="42" t="s">
        <v>29</v>
      </c>
      <c r="K16" s="49"/>
      <c r="L16" s="50"/>
      <c r="M16" s="61"/>
      <c r="N16" s="62"/>
      <c r="O16" s="51"/>
      <c r="P16" s="52"/>
      <c r="Q16" s="53"/>
      <c r="R16" s="63" t="s">
        <v>158</v>
      </c>
      <c r="S16" s="55" t="s">
        <v>138</v>
      </c>
      <c r="T16" s="77" t="s">
        <v>11</v>
      </c>
      <c r="U16" s="78">
        <f>SUM(P7:P90)</f>
        <v>2744</v>
      </c>
      <c r="V16" s="7"/>
      <c r="W16" s="7"/>
      <c r="X16" s="79"/>
      <c r="Y16" s="7"/>
      <c r="Z16" s="7"/>
      <c r="AA16" s="7"/>
      <c r="AB16" s="7"/>
    </row>
    <row r="17" ht="15.75" customHeight="1">
      <c r="A17" s="42" t="s">
        <v>39</v>
      </c>
      <c r="B17" s="42" t="s">
        <v>40</v>
      </c>
      <c r="C17" s="43"/>
      <c r="D17" s="44"/>
      <c r="E17" s="45" t="s">
        <v>192</v>
      </c>
      <c r="F17" s="42" t="s">
        <v>49</v>
      </c>
      <c r="G17" s="224" t="s">
        <v>2653</v>
      </c>
      <c r="H17" s="226"/>
      <c r="I17" s="65" t="s">
        <v>2654</v>
      </c>
      <c r="J17" s="42" t="s">
        <v>69</v>
      </c>
      <c r="K17" s="49"/>
      <c r="L17" s="80"/>
      <c r="M17" s="81"/>
      <c r="N17" s="82"/>
      <c r="O17" s="51">
        <v>350.0</v>
      </c>
      <c r="P17" s="83"/>
      <c r="Q17" s="84"/>
      <c r="R17" s="85"/>
      <c r="S17" s="55">
        <v>50.0</v>
      </c>
      <c r="T17" s="86" t="s">
        <v>12</v>
      </c>
      <c r="U17" s="78">
        <f>SUM(Q2:Q85)</f>
        <v>1450</v>
      </c>
      <c r="V17" s="7"/>
      <c r="W17" s="7"/>
      <c r="X17" s="7"/>
      <c r="Y17" s="7"/>
      <c r="Z17" s="7"/>
      <c r="AA17" s="7"/>
      <c r="AB17" s="7"/>
    </row>
    <row r="18" ht="17.25" customHeight="1">
      <c r="A18" s="42" t="s">
        <v>39</v>
      </c>
      <c r="B18" s="42" t="s">
        <v>40</v>
      </c>
      <c r="C18" s="43"/>
      <c r="D18" s="44" t="s">
        <v>2655</v>
      </c>
      <c r="E18" s="45" t="s">
        <v>53</v>
      </c>
      <c r="F18" s="42" t="s">
        <v>49</v>
      </c>
      <c r="G18" s="229" t="s">
        <v>2656</v>
      </c>
      <c r="H18" s="74" t="s">
        <v>2657</v>
      </c>
      <c r="I18" s="227" t="s">
        <v>2658</v>
      </c>
      <c r="J18" s="42" t="s">
        <v>69</v>
      </c>
      <c r="K18" s="49"/>
      <c r="L18" s="80"/>
      <c r="M18" s="61" t="s">
        <v>2659</v>
      </c>
      <c r="N18" s="62"/>
      <c r="O18" s="51"/>
      <c r="P18" s="83"/>
      <c r="Q18" s="84">
        <v>300.0</v>
      </c>
      <c r="R18" s="63"/>
      <c r="S18" s="55">
        <v>50.0</v>
      </c>
      <c r="T18" s="87" t="s">
        <v>16</v>
      </c>
      <c r="U18" s="88">
        <f>SUM(U15,U16,U17)</f>
        <v>8964</v>
      </c>
      <c r="V18" s="7"/>
      <c r="W18" s="7"/>
      <c r="X18" s="7"/>
      <c r="Y18" s="7"/>
      <c r="Z18" s="7"/>
      <c r="AA18" s="7"/>
      <c r="AB18" s="7"/>
    </row>
    <row r="19">
      <c r="A19" s="42" t="s">
        <v>39</v>
      </c>
      <c r="B19" s="42" t="s">
        <v>40</v>
      </c>
      <c r="C19" s="43"/>
      <c r="D19" s="44"/>
      <c r="E19" s="45" t="s">
        <v>80</v>
      </c>
      <c r="F19" s="42" t="s">
        <v>49</v>
      </c>
      <c r="G19" s="224" t="s">
        <v>2660</v>
      </c>
      <c r="H19" s="226" t="s">
        <v>2661</v>
      </c>
      <c r="I19" s="48" t="s">
        <v>2662</v>
      </c>
      <c r="J19" s="42" t="s">
        <v>69</v>
      </c>
      <c r="K19" s="49"/>
      <c r="L19" s="50">
        <v>350.0</v>
      </c>
      <c r="M19" s="61"/>
      <c r="N19" s="62"/>
      <c r="O19" s="51"/>
      <c r="P19" s="52"/>
      <c r="Q19" s="53"/>
      <c r="R19" s="63"/>
      <c r="S19" s="55">
        <v>50.0</v>
      </c>
      <c r="V19" s="7"/>
      <c r="W19" s="7"/>
      <c r="X19" s="7"/>
      <c r="Y19" s="7"/>
      <c r="Z19" s="7"/>
      <c r="AA19" s="7"/>
      <c r="AB19" s="7"/>
    </row>
    <row r="20">
      <c r="A20" s="42" t="s">
        <v>39</v>
      </c>
      <c r="B20" s="42" t="s">
        <v>40</v>
      </c>
      <c r="C20" s="43"/>
      <c r="D20" s="44" t="s">
        <v>2663</v>
      </c>
      <c r="E20" s="45" t="s">
        <v>42</v>
      </c>
      <c r="F20" s="42" t="s">
        <v>49</v>
      </c>
      <c r="G20" s="224" t="s">
        <v>2664</v>
      </c>
      <c r="H20" s="226" t="s">
        <v>2665</v>
      </c>
      <c r="I20" s="65" t="s">
        <v>2666</v>
      </c>
      <c r="J20" s="42" t="s">
        <v>46</v>
      </c>
      <c r="K20" s="49"/>
      <c r="L20" s="50"/>
      <c r="M20" s="61">
        <v>350.0</v>
      </c>
      <c r="N20" s="62"/>
      <c r="O20" s="51"/>
      <c r="P20" s="52"/>
      <c r="Q20" s="53"/>
      <c r="R20" s="63"/>
      <c r="S20" s="55">
        <v>50.0</v>
      </c>
      <c r="T20" s="89"/>
      <c r="U20" s="90"/>
      <c r="V20" s="7"/>
      <c r="W20" s="7"/>
      <c r="X20" s="7"/>
      <c r="Y20" s="7"/>
      <c r="Z20" s="7"/>
      <c r="AA20" s="7"/>
      <c r="AB20" s="7"/>
    </row>
    <row r="21" ht="17.25" customHeight="1">
      <c r="A21" s="42" t="s">
        <v>39</v>
      </c>
      <c r="B21" s="42" t="s">
        <v>96</v>
      </c>
      <c r="C21" s="43"/>
      <c r="D21" s="76"/>
      <c r="E21" s="45" t="s">
        <v>192</v>
      </c>
      <c r="F21" s="42" t="s">
        <v>49</v>
      </c>
      <c r="G21" s="224" t="s">
        <v>2667</v>
      </c>
      <c r="H21" s="226" t="s">
        <v>1996</v>
      </c>
      <c r="I21" s="65" t="s">
        <v>2668</v>
      </c>
      <c r="J21" s="42" t="s">
        <v>69</v>
      </c>
      <c r="K21" s="49">
        <v>1100.0</v>
      </c>
      <c r="L21" s="50"/>
      <c r="M21" s="61"/>
      <c r="N21" s="62"/>
      <c r="O21" s="51"/>
      <c r="P21" s="52"/>
      <c r="Q21" s="53"/>
      <c r="R21" s="63"/>
      <c r="S21" s="230">
        <v>1100.0</v>
      </c>
      <c r="T21" s="91" t="s">
        <v>17</v>
      </c>
      <c r="U21" s="10"/>
      <c r="V21" s="7"/>
      <c r="W21" s="7"/>
      <c r="X21" s="7"/>
      <c r="Y21" s="7"/>
      <c r="Z21" s="7"/>
      <c r="AA21" s="7"/>
      <c r="AB21" s="7"/>
    </row>
    <row r="22">
      <c r="A22" s="42" t="s">
        <v>39</v>
      </c>
      <c r="B22" s="42" t="s">
        <v>40</v>
      </c>
      <c r="C22" s="43"/>
      <c r="D22" s="44"/>
      <c r="E22" s="45" t="s">
        <v>90</v>
      </c>
      <c r="F22" s="42" t="s">
        <v>49</v>
      </c>
      <c r="G22" s="228" t="s">
        <v>2669</v>
      </c>
      <c r="H22" s="226"/>
      <c r="I22" s="48" t="s">
        <v>2670</v>
      </c>
      <c r="J22" s="42" t="s">
        <v>69</v>
      </c>
      <c r="K22" s="49"/>
      <c r="L22" s="50"/>
      <c r="M22" s="61"/>
      <c r="N22" s="62"/>
      <c r="O22" s="51"/>
      <c r="P22" s="52">
        <v>250.0</v>
      </c>
      <c r="Q22" s="53"/>
      <c r="R22" s="63"/>
      <c r="S22" s="55">
        <v>50.0</v>
      </c>
      <c r="T22" s="92" t="s">
        <v>18</v>
      </c>
      <c r="U22" s="93">
        <f t="shared" ref="U22:U23" si="1">SUM(U7,U9)</f>
        <v>5691</v>
      </c>
      <c r="V22" s="7"/>
      <c r="W22" s="7"/>
      <c r="X22" s="7"/>
      <c r="Y22" s="7"/>
      <c r="Z22" s="7"/>
      <c r="AA22" s="7"/>
      <c r="AB22" s="7"/>
    </row>
    <row r="23" ht="17.25" customHeight="1">
      <c r="A23" s="42" t="s">
        <v>39</v>
      </c>
      <c r="B23" s="42" t="s">
        <v>40</v>
      </c>
      <c r="C23" s="43"/>
      <c r="D23" s="94"/>
      <c r="E23" s="45" t="s">
        <v>90</v>
      </c>
      <c r="F23" s="42" t="s">
        <v>49</v>
      </c>
      <c r="G23" s="228" t="s">
        <v>2671</v>
      </c>
      <c r="H23" s="226"/>
      <c r="I23" s="48" t="s">
        <v>2670</v>
      </c>
      <c r="J23" s="42" t="s">
        <v>69</v>
      </c>
      <c r="K23" s="60"/>
      <c r="L23" s="50"/>
      <c r="M23" s="61"/>
      <c r="N23" s="62"/>
      <c r="O23" s="51"/>
      <c r="P23" s="52">
        <v>250.0</v>
      </c>
      <c r="Q23" s="53"/>
      <c r="R23" s="63"/>
      <c r="S23" s="55">
        <v>50.0</v>
      </c>
      <c r="T23" s="92" t="s">
        <v>19</v>
      </c>
      <c r="U23" s="93">
        <f t="shared" si="1"/>
        <v>4271</v>
      </c>
      <c r="V23" s="7"/>
      <c r="W23" s="7"/>
      <c r="X23" s="7"/>
      <c r="Y23" s="7"/>
      <c r="Z23" s="7"/>
      <c r="AA23" s="7"/>
      <c r="AB23" s="7"/>
    </row>
    <row r="24" ht="15.75" customHeight="1">
      <c r="A24" s="42" t="s">
        <v>39</v>
      </c>
      <c r="B24" s="42" t="s">
        <v>40</v>
      </c>
      <c r="C24" s="43"/>
      <c r="D24" s="94"/>
      <c r="E24" s="45" t="s">
        <v>90</v>
      </c>
      <c r="F24" s="42" t="s">
        <v>49</v>
      </c>
      <c r="G24" s="228" t="s">
        <v>2672</v>
      </c>
      <c r="H24" s="226"/>
      <c r="I24" s="48" t="s">
        <v>2670</v>
      </c>
      <c r="J24" s="42" t="s">
        <v>69</v>
      </c>
      <c r="K24" s="49"/>
      <c r="L24" s="68"/>
      <c r="M24" s="61"/>
      <c r="N24" s="62"/>
      <c r="O24" s="51"/>
      <c r="P24" s="52">
        <v>250.0</v>
      </c>
      <c r="Q24" s="70"/>
      <c r="R24" s="63"/>
      <c r="S24" s="55">
        <v>50.0</v>
      </c>
      <c r="T24" s="95" t="s">
        <v>20</v>
      </c>
      <c r="U24" s="96">
        <f>SUM(U15,U16)</f>
        <v>7514</v>
      </c>
      <c r="V24" s="7"/>
      <c r="W24" s="7"/>
      <c r="X24" s="7"/>
      <c r="Y24" s="7"/>
      <c r="Z24" s="7"/>
      <c r="AA24" s="7"/>
      <c r="AB24" s="7"/>
    </row>
    <row r="25">
      <c r="A25" s="42" t="s">
        <v>39</v>
      </c>
      <c r="B25" s="42" t="s">
        <v>40</v>
      </c>
      <c r="C25" s="66"/>
      <c r="D25" s="44" t="s">
        <v>2673</v>
      </c>
      <c r="E25" s="45" t="s">
        <v>80</v>
      </c>
      <c r="F25" s="42" t="s">
        <v>49</v>
      </c>
      <c r="G25" s="224" t="s">
        <v>2674</v>
      </c>
      <c r="H25" s="241" t="s">
        <v>2675</v>
      </c>
      <c r="I25" s="58" t="s">
        <v>2676</v>
      </c>
      <c r="J25" s="42" t="s">
        <v>747</v>
      </c>
      <c r="K25" s="60"/>
      <c r="L25" s="50"/>
      <c r="M25" s="61"/>
      <c r="N25" s="82"/>
      <c r="O25" s="51"/>
      <c r="P25" s="52">
        <v>500.0</v>
      </c>
      <c r="Q25" s="98"/>
      <c r="R25" s="63"/>
      <c r="S25" s="55">
        <v>100.0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2" t="s">
        <v>39</v>
      </c>
      <c r="B26" s="42" t="s">
        <v>137</v>
      </c>
      <c r="C26" s="66"/>
      <c r="D26" s="44" t="s">
        <v>138</v>
      </c>
      <c r="E26" s="45" t="s">
        <v>48</v>
      </c>
      <c r="F26" s="42" t="s">
        <v>49</v>
      </c>
      <c r="G26" s="224" t="s">
        <v>2677</v>
      </c>
      <c r="H26" s="226"/>
      <c r="I26" s="58" t="s">
        <v>2678</v>
      </c>
      <c r="J26" s="42" t="s">
        <v>747</v>
      </c>
      <c r="K26" s="99"/>
      <c r="L26" s="80"/>
      <c r="M26" s="61"/>
      <c r="N26" s="62"/>
      <c r="O26" s="51"/>
      <c r="P26" s="83" t="s">
        <v>158</v>
      </c>
      <c r="Q26" s="84"/>
      <c r="R26" s="63"/>
      <c r="S26" s="55" t="s">
        <v>138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2" t="s">
        <v>39</v>
      </c>
      <c r="B27" s="42" t="s">
        <v>40</v>
      </c>
      <c r="C27" s="66"/>
      <c r="D27" s="67"/>
      <c r="E27" s="45" t="s">
        <v>53</v>
      </c>
      <c r="F27" s="42" t="s">
        <v>49</v>
      </c>
      <c r="G27" s="224" t="s">
        <v>2679</v>
      </c>
      <c r="H27" s="226"/>
      <c r="I27" s="227" t="s">
        <v>2680</v>
      </c>
      <c r="J27" s="42" t="s">
        <v>69</v>
      </c>
      <c r="K27" s="49"/>
      <c r="L27" s="50"/>
      <c r="M27" s="61"/>
      <c r="N27" s="62">
        <v>500.0</v>
      </c>
      <c r="O27" s="51"/>
      <c r="P27" s="52"/>
      <c r="Q27" s="53"/>
      <c r="R27" s="63"/>
      <c r="S27" s="55">
        <v>100.0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2" t="s">
        <v>39</v>
      </c>
      <c r="B28" s="42" t="s">
        <v>40</v>
      </c>
      <c r="C28" s="43"/>
      <c r="D28" s="67" t="s">
        <v>2681</v>
      </c>
      <c r="E28" s="45" t="s">
        <v>65</v>
      </c>
      <c r="F28" s="42" t="s">
        <v>49</v>
      </c>
      <c r="G28" s="224" t="s">
        <v>2682</v>
      </c>
      <c r="H28" s="226" t="s">
        <v>2683</v>
      </c>
      <c r="I28" s="58" t="s">
        <v>2684</v>
      </c>
      <c r="J28" s="42" t="s">
        <v>747</v>
      </c>
      <c r="K28" s="49">
        <v>250.0</v>
      </c>
      <c r="L28" s="50"/>
      <c r="M28" s="61"/>
      <c r="N28" s="62"/>
      <c r="O28" s="51"/>
      <c r="P28" s="52"/>
      <c r="Q28" s="53"/>
      <c r="R28" s="63"/>
      <c r="S28" s="230">
        <v>250.0</v>
      </c>
      <c r="T28" s="87" t="s">
        <v>21</v>
      </c>
      <c r="U28" s="101">
        <f>SUM(U11,U18)</f>
        <v>18926</v>
      </c>
      <c r="V28" s="7"/>
      <c r="W28" s="7"/>
      <c r="X28" s="7"/>
      <c r="Y28" s="7"/>
      <c r="Z28" s="7"/>
      <c r="AA28" s="7"/>
      <c r="AB28" s="7"/>
    </row>
    <row r="29">
      <c r="A29" s="42" t="s">
        <v>39</v>
      </c>
      <c r="B29" s="42" t="s">
        <v>40</v>
      </c>
      <c r="C29" s="43"/>
      <c r="D29" s="67" t="s">
        <v>2685</v>
      </c>
      <c r="E29" s="45" t="s">
        <v>90</v>
      </c>
      <c r="F29" s="42" t="s">
        <v>49</v>
      </c>
      <c r="G29" s="234" t="s">
        <v>2686</v>
      </c>
      <c r="H29" s="235" t="s">
        <v>757</v>
      </c>
      <c r="I29" s="58" t="s">
        <v>2687</v>
      </c>
      <c r="J29" s="42" t="s">
        <v>69</v>
      </c>
      <c r="K29" s="49"/>
      <c r="L29" s="108"/>
      <c r="M29" s="61"/>
      <c r="N29" s="62"/>
      <c r="O29" s="51">
        <v>350.0</v>
      </c>
      <c r="P29" s="106"/>
      <c r="Q29" s="84"/>
      <c r="R29" s="63"/>
      <c r="S29" s="55">
        <v>50.0</v>
      </c>
      <c r="V29" s="7"/>
      <c r="W29" s="7"/>
      <c r="X29" s="7"/>
      <c r="Y29" s="7"/>
      <c r="Z29" s="7"/>
      <c r="AA29" s="7"/>
      <c r="AB29" s="7"/>
    </row>
    <row r="30">
      <c r="A30" s="42" t="s">
        <v>39</v>
      </c>
      <c r="B30" s="42" t="s">
        <v>40</v>
      </c>
      <c r="C30" s="107"/>
      <c r="D30" s="44" t="s">
        <v>2688</v>
      </c>
      <c r="E30" s="45" t="s">
        <v>29</v>
      </c>
      <c r="F30" s="42" t="s">
        <v>49</v>
      </c>
      <c r="G30" s="224" t="s">
        <v>2689</v>
      </c>
      <c r="H30" s="226" t="s">
        <v>2690</v>
      </c>
      <c r="I30" s="58" t="s">
        <v>2691</v>
      </c>
      <c r="J30" s="42" t="s">
        <v>46</v>
      </c>
      <c r="K30" s="49"/>
      <c r="L30" s="108"/>
      <c r="M30" s="61"/>
      <c r="N30" s="62"/>
      <c r="O30" s="51">
        <v>250.0</v>
      </c>
      <c r="P30" s="106"/>
      <c r="Q30" s="84"/>
      <c r="R30" s="63"/>
      <c r="S30" s="55">
        <v>50.0</v>
      </c>
      <c r="V30" s="7"/>
      <c r="W30" s="7"/>
      <c r="X30" s="7"/>
      <c r="Y30" s="7"/>
      <c r="Z30" s="7"/>
      <c r="AA30" s="7"/>
      <c r="AB30" s="7"/>
    </row>
    <row r="31">
      <c r="A31" s="42" t="s">
        <v>39</v>
      </c>
      <c r="B31" s="42" t="s">
        <v>40</v>
      </c>
      <c r="C31" s="43"/>
      <c r="D31" s="109" t="s">
        <v>2692</v>
      </c>
      <c r="E31" s="45" t="s">
        <v>80</v>
      </c>
      <c r="F31" s="42" t="s">
        <v>49</v>
      </c>
      <c r="G31" s="224" t="s">
        <v>2693</v>
      </c>
      <c r="H31" s="226" t="s">
        <v>2694</v>
      </c>
      <c r="I31" s="58" t="s">
        <v>2695</v>
      </c>
      <c r="J31" s="42" t="s">
        <v>69</v>
      </c>
      <c r="K31" s="49"/>
      <c r="L31" s="80"/>
      <c r="M31" s="61">
        <v>250.0</v>
      </c>
      <c r="N31" s="82"/>
      <c r="O31" s="51"/>
      <c r="P31" s="83"/>
      <c r="Q31" s="84"/>
      <c r="R31" s="85"/>
      <c r="S31" s="45">
        <v>50.0</v>
      </c>
      <c r="V31" s="7"/>
      <c r="W31" s="7"/>
      <c r="X31" s="7"/>
      <c r="Y31" s="7"/>
      <c r="Z31" s="7"/>
      <c r="AA31" s="7"/>
      <c r="AB31" s="7"/>
    </row>
    <row r="32">
      <c r="A32" s="42" t="s">
        <v>39</v>
      </c>
      <c r="B32" s="42" t="s">
        <v>137</v>
      </c>
      <c r="C32" s="43"/>
      <c r="D32" s="109" t="s">
        <v>138</v>
      </c>
      <c r="E32" s="45"/>
      <c r="F32" s="42" t="s">
        <v>49</v>
      </c>
      <c r="G32" s="224" t="s">
        <v>2696</v>
      </c>
      <c r="H32" s="226"/>
      <c r="I32" s="226" t="s">
        <v>2697</v>
      </c>
      <c r="J32" s="42" t="s">
        <v>46</v>
      </c>
      <c r="K32" s="49" t="s">
        <v>279</v>
      </c>
      <c r="L32" s="68"/>
      <c r="M32" s="35"/>
      <c r="N32" s="36"/>
      <c r="O32" s="51"/>
      <c r="P32" s="69"/>
      <c r="Q32" s="70"/>
      <c r="R32" s="54"/>
      <c r="S32" s="45" t="s">
        <v>138</v>
      </c>
      <c r="V32" s="7"/>
      <c r="W32" s="7"/>
      <c r="X32" s="7"/>
      <c r="Y32" s="7"/>
      <c r="Z32" s="7"/>
      <c r="AA32" s="7"/>
      <c r="AB32" s="7"/>
    </row>
    <row r="33">
      <c r="A33" s="42" t="s">
        <v>39</v>
      </c>
      <c r="B33" s="42" t="s">
        <v>40</v>
      </c>
      <c r="C33" s="66"/>
      <c r="D33" s="109" t="s">
        <v>2698</v>
      </c>
      <c r="E33" s="45" t="s">
        <v>192</v>
      </c>
      <c r="F33" s="42" t="s">
        <v>49</v>
      </c>
      <c r="G33" s="224" t="s">
        <v>2699</v>
      </c>
      <c r="H33" s="226" t="s">
        <v>2700</v>
      </c>
      <c r="I33" s="226" t="s">
        <v>2701</v>
      </c>
      <c r="J33" s="42" t="s">
        <v>69</v>
      </c>
      <c r="K33" s="60"/>
      <c r="L33" s="50">
        <v>294.0</v>
      </c>
      <c r="M33" s="61"/>
      <c r="N33" s="62"/>
      <c r="O33" s="51"/>
      <c r="P33" s="52"/>
      <c r="Q33" s="53"/>
      <c r="R33" s="63"/>
      <c r="S33" s="256">
        <v>294.0</v>
      </c>
      <c r="T33" s="7"/>
      <c r="U33" s="7"/>
      <c r="V33" s="7"/>
      <c r="W33" s="7"/>
      <c r="X33" s="7"/>
      <c r="Y33" s="7"/>
      <c r="Z33" s="7"/>
      <c r="AA33" s="7"/>
      <c r="AB33" s="7"/>
    </row>
    <row r="34">
      <c r="A34" s="42" t="s">
        <v>39</v>
      </c>
      <c r="B34" s="42" t="s">
        <v>40</v>
      </c>
      <c r="C34" s="66"/>
      <c r="D34" s="67"/>
      <c r="E34" s="45" t="s">
        <v>192</v>
      </c>
      <c r="F34" s="42" t="s">
        <v>49</v>
      </c>
      <c r="G34" s="236" t="s">
        <v>2702</v>
      </c>
      <c r="H34" s="225"/>
      <c r="I34" s="226" t="s">
        <v>2703</v>
      </c>
      <c r="J34" s="42" t="s">
        <v>69</v>
      </c>
      <c r="K34" s="60"/>
      <c r="L34" s="50"/>
      <c r="M34" s="61"/>
      <c r="N34" s="62"/>
      <c r="O34" s="51"/>
      <c r="P34" s="52">
        <v>250.0</v>
      </c>
      <c r="Q34" s="53"/>
      <c r="R34" s="63"/>
      <c r="S34" s="45">
        <v>50.0</v>
      </c>
      <c r="T34" s="7"/>
      <c r="U34" s="7"/>
      <c r="V34" s="7"/>
      <c r="W34" s="7"/>
      <c r="X34" s="7"/>
      <c r="Y34" s="7"/>
      <c r="Z34" s="7"/>
      <c r="AA34" s="7"/>
      <c r="AB34" s="7"/>
    </row>
    <row r="35">
      <c r="A35" s="42" t="s">
        <v>39</v>
      </c>
      <c r="B35" s="42" t="s">
        <v>40</v>
      </c>
      <c r="C35" s="66"/>
      <c r="D35" s="67" t="s">
        <v>2704</v>
      </c>
      <c r="E35" s="45" t="s">
        <v>42</v>
      </c>
      <c r="F35" s="42" t="s">
        <v>49</v>
      </c>
      <c r="G35" s="237" t="s">
        <v>2705</v>
      </c>
      <c r="H35" s="238" t="s">
        <v>187</v>
      </c>
      <c r="I35" s="58" t="s">
        <v>2706</v>
      </c>
      <c r="J35" s="42" t="s">
        <v>46</v>
      </c>
      <c r="K35" s="49"/>
      <c r="L35" s="50"/>
      <c r="M35" s="61"/>
      <c r="N35" s="82"/>
      <c r="O35" s="51"/>
      <c r="P35" s="52"/>
      <c r="Q35" s="53">
        <v>300.0</v>
      </c>
      <c r="R35" s="85"/>
      <c r="S35" s="45">
        <v>50.0</v>
      </c>
      <c r="T35" s="7"/>
      <c r="U35" s="7"/>
      <c r="V35" s="7"/>
      <c r="W35" s="7"/>
      <c r="X35" s="7"/>
      <c r="Y35" s="7"/>
      <c r="Z35" s="7"/>
      <c r="AA35" s="7"/>
      <c r="AB35" s="7"/>
    </row>
    <row r="36">
      <c r="A36" s="42" t="s">
        <v>39</v>
      </c>
      <c r="B36" s="42" t="s">
        <v>40</v>
      </c>
      <c r="C36" s="43"/>
      <c r="D36" s="67" t="s">
        <v>2707</v>
      </c>
      <c r="E36" s="45" t="s">
        <v>165</v>
      </c>
      <c r="F36" s="42" t="s">
        <v>49</v>
      </c>
      <c r="G36" s="224" t="s">
        <v>2708</v>
      </c>
      <c r="H36" s="226" t="s">
        <v>2709</v>
      </c>
      <c r="I36" s="58" t="s">
        <v>2710</v>
      </c>
      <c r="J36" s="42" t="s">
        <v>46</v>
      </c>
      <c r="K36" s="49"/>
      <c r="L36" s="50"/>
      <c r="M36" s="113"/>
      <c r="N36" s="114"/>
      <c r="O36" s="51">
        <v>300.0</v>
      </c>
      <c r="P36" s="52"/>
      <c r="Q36" s="53"/>
      <c r="R36" s="115"/>
      <c r="S36" s="45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2" t="s">
        <v>39</v>
      </c>
      <c r="B37" s="42" t="s">
        <v>40</v>
      </c>
      <c r="C37" s="43"/>
      <c r="D37" s="67" t="s">
        <v>788</v>
      </c>
      <c r="E37" s="45" t="s">
        <v>29</v>
      </c>
      <c r="F37" s="42" t="s">
        <v>49</v>
      </c>
      <c r="G37" s="224" t="s">
        <v>2711</v>
      </c>
      <c r="H37" s="226" t="s">
        <v>2712</v>
      </c>
      <c r="I37" s="227" t="s">
        <v>2713</v>
      </c>
      <c r="J37" s="42" t="s">
        <v>46</v>
      </c>
      <c r="K37" s="99"/>
      <c r="L37" s="50"/>
      <c r="M37" s="61"/>
      <c r="N37" s="62"/>
      <c r="O37" s="51"/>
      <c r="P37" s="52">
        <v>250.0</v>
      </c>
      <c r="Q37" s="53"/>
      <c r="R37" s="63"/>
      <c r="S37" s="45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2" t="s">
        <v>39</v>
      </c>
      <c r="B38" s="42" t="s">
        <v>40</v>
      </c>
      <c r="C38" s="43"/>
      <c r="D38" s="44" t="s">
        <v>2714</v>
      </c>
      <c r="E38" s="45" t="s">
        <v>103</v>
      </c>
      <c r="F38" s="42" t="s">
        <v>43</v>
      </c>
      <c r="G38" s="224" t="s">
        <v>2715</v>
      </c>
      <c r="H38" s="226" t="s">
        <v>2716</v>
      </c>
      <c r="I38" s="226" t="s">
        <v>2717</v>
      </c>
      <c r="J38" s="42" t="s">
        <v>46</v>
      </c>
      <c r="K38" s="49">
        <v>500.0</v>
      </c>
      <c r="L38" s="68"/>
      <c r="M38" s="61"/>
      <c r="N38" s="62"/>
      <c r="O38" s="51"/>
      <c r="P38" s="52"/>
      <c r="Q38" s="70"/>
      <c r="R38" s="63"/>
      <c r="S38" s="45">
        <v>100.0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2" t="s">
        <v>39</v>
      </c>
      <c r="B39" s="42" t="s">
        <v>40</v>
      </c>
      <c r="C39" s="43"/>
      <c r="D39" s="67" t="s">
        <v>2718</v>
      </c>
      <c r="E39" s="45" t="s">
        <v>53</v>
      </c>
      <c r="F39" s="42" t="s">
        <v>49</v>
      </c>
      <c r="G39" s="224" t="s">
        <v>2719</v>
      </c>
      <c r="H39" s="226" t="s">
        <v>2720</v>
      </c>
      <c r="I39" s="58" t="s">
        <v>2721</v>
      </c>
      <c r="J39" s="42" t="s">
        <v>69</v>
      </c>
      <c r="K39" s="49"/>
      <c r="L39" s="50"/>
      <c r="M39" s="61">
        <v>250.0</v>
      </c>
      <c r="N39" s="62"/>
      <c r="O39" s="51"/>
      <c r="P39" s="52"/>
      <c r="Q39" s="53"/>
      <c r="R39" s="63"/>
      <c r="S39" s="45">
        <v>50.0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2" t="s">
        <v>39</v>
      </c>
      <c r="B40" s="42" t="s">
        <v>40</v>
      </c>
      <c r="C40" s="66"/>
      <c r="D40" s="116"/>
      <c r="E40" s="45" t="s">
        <v>53</v>
      </c>
      <c r="F40" s="42" t="s">
        <v>49</v>
      </c>
      <c r="G40" s="362" t="s">
        <v>2722</v>
      </c>
      <c r="H40" s="239" t="s">
        <v>2723</v>
      </c>
      <c r="I40" s="238" t="s">
        <v>2724</v>
      </c>
      <c r="J40" s="42" t="s">
        <v>69</v>
      </c>
      <c r="K40" s="118"/>
      <c r="L40" s="50">
        <v>350.0</v>
      </c>
      <c r="M40" s="61"/>
      <c r="N40" s="62"/>
      <c r="O40" s="51"/>
      <c r="P40" s="52"/>
      <c r="Q40" s="53"/>
      <c r="R40" s="63"/>
      <c r="S40" s="45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2" t="s">
        <v>39</v>
      </c>
      <c r="B41" s="42" t="s">
        <v>40</v>
      </c>
      <c r="C41" s="66"/>
      <c r="D41" s="44" t="s">
        <v>2725</v>
      </c>
      <c r="E41" s="45" t="s">
        <v>90</v>
      </c>
      <c r="F41" s="42" t="s">
        <v>49</v>
      </c>
      <c r="G41" s="224" t="s">
        <v>2726</v>
      </c>
      <c r="H41" s="226"/>
      <c r="I41" s="58" t="s">
        <v>2727</v>
      </c>
      <c r="J41" s="42" t="s">
        <v>69</v>
      </c>
      <c r="K41" s="49"/>
      <c r="L41" s="50"/>
      <c r="M41" s="61"/>
      <c r="N41" s="62"/>
      <c r="O41" s="51">
        <v>294.0</v>
      </c>
      <c r="P41" s="52"/>
      <c r="Q41" s="53"/>
      <c r="R41" s="63"/>
      <c r="S41" s="45">
        <v>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2" t="s">
        <v>39</v>
      </c>
      <c r="B42" s="42" t="s">
        <v>40</v>
      </c>
      <c r="C42" s="43"/>
      <c r="D42" s="44" t="s">
        <v>2728</v>
      </c>
      <c r="E42" s="45" t="s">
        <v>165</v>
      </c>
      <c r="F42" s="42" t="s">
        <v>49</v>
      </c>
      <c r="G42" s="224" t="s">
        <v>2729</v>
      </c>
      <c r="H42" s="226"/>
      <c r="I42" s="58" t="s">
        <v>2730</v>
      </c>
      <c r="J42" s="42" t="s">
        <v>46</v>
      </c>
      <c r="K42" s="60"/>
      <c r="L42" s="50"/>
      <c r="M42" s="61"/>
      <c r="N42" s="62"/>
      <c r="O42" s="51">
        <v>250.0</v>
      </c>
      <c r="P42" s="52"/>
      <c r="Q42" s="53"/>
      <c r="R42" s="63"/>
      <c r="S42" s="45">
        <v>50.0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2" t="s">
        <v>39</v>
      </c>
      <c r="B43" s="42" t="s">
        <v>40</v>
      </c>
      <c r="C43" s="43"/>
      <c r="D43" s="109"/>
      <c r="E43" s="45" t="s">
        <v>90</v>
      </c>
      <c r="F43" s="42" t="s">
        <v>49</v>
      </c>
      <c r="G43" s="224" t="s">
        <v>2731</v>
      </c>
      <c r="H43" s="226"/>
      <c r="I43" s="58" t="s">
        <v>2732</v>
      </c>
      <c r="J43" s="42" t="s">
        <v>69</v>
      </c>
      <c r="K43" s="49"/>
      <c r="L43" s="50"/>
      <c r="M43" s="61"/>
      <c r="N43" s="62"/>
      <c r="O43" s="51">
        <v>250.0</v>
      </c>
      <c r="P43" s="52"/>
      <c r="Q43" s="53"/>
      <c r="R43" s="63"/>
      <c r="S43" s="45">
        <v>50.0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2" t="s">
        <v>39</v>
      </c>
      <c r="B44" s="42" t="s">
        <v>40</v>
      </c>
      <c r="C44" s="43"/>
      <c r="D44" s="67" t="s">
        <v>2733</v>
      </c>
      <c r="E44" s="45" t="s">
        <v>165</v>
      </c>
      <c r="F44" s="42" t="s">
        <v>49</v>
      </c>
      <c r="G44" s="260" t="s">
        <v>2734</v>
      </c>
      <c r="H44" s="240" t="s">
        <v>2735</v>
      </c>
      <c r="I44" s="58" t="s">
        <v>2736</v>
      </c>
      <c r="J44" s="42" t="s">
        <v>46</v>
      </c>
      <c r="K44" s="49"/>
      <c r="L44" s="108"/>
      <c r="M44" s="81"/>
      <c r="N44" s="82"/>
      <c r="O44" s="51">
        <v>294.0</v>
      </c>
      <c r="P44" s="106"/>
      <c r="Q44" s="120"/>
      <c r="R44" s="85"/>
      <c r="S44" s="45">
        <v>50.0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2" t="s">
        <v>39</v>
      </c>
      <c r="B45" s="42" t="s">
        <v>40</v>
      </c>
      <c r="C45" s="66"/>
      <c r="D45" s="111"/>
      <c r="E45" s="103"/>
      <c r="F45" s="42"/>
      <c r="G45" s="224" t="s">
        <v>2737</v>
      </c>
      <c r="H45" s="226"/>
      <c r="I45" s="226" t="s">
        <v>2738</v>
      </c>
      <c r="J45" s="42" t="s">
        <v>29</v>
      </c>
      <c r="K45" s="49"/>
      <c r="L45" s="121"/>
      <c r="M45" s="61"/>
      <c r="N45" s="62"/>
      <c r="O45" s="51"/>
      <c r="P45" s="122"/>
      <c r="Q45" s="123"/>
      <c r="R45" s="63">
        <v>70.0</v>
      </c>
      <c r="S45" s="256">
        <v>70.0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2" t="s">
        <v>39</v>
      </c>
      <c r="B46" s="42" t="s">
        <v>40</v>
      </c>
      <c r="C46" s="43"/>
      <c r="D46" s="111"/>
      <c r="E46" s="45" t="s">
        <v>42</v>
      </c>
      <c r="F46" s="42" t="s">
        <v>49</v>
      </c>
      <c r="G46" s="224" t="s">
        <v>2739</v>
      </c>
      <c r="H46" s="226"/>
      <c r="I46" s="226" t="s">
        <v>2740</v>
      </c>
      <c r="J46" s="42" t="s">
        <v>46</v>
      </c>
      <c r="K46" s="49"/>
      <c r="L46" s="121"/>
      <c r="M46" s="35"/>
      <c r="N46" s="36"/>
      <c r="O46" s="51"/>
      <c r="P46" s="122">
        <v>250.0</v>
      </c>
      <c r="Q46" s="123"/>
      <c r="R46" s="54"/>
      <c r="S46" s="45">
        <v>50.0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2" t="s">
        <v>39</v>
      </c>
      <c r="B47" s="42" t="s">
        <v>137</v>
      </c>
      <c r="C47" s="43"/>
      <c r="D47" s="109" t="s">
        <v>138</v>
      </c>
      <c r="E47" s="45"/>
      <c r="F47" s="42" t="s">
        <v>49</v>
      </c>
      <c r="G47" s="224" t="s">
        <v>2741</v>
      </c>
      <c r="H47" s="226" t="s">
        <v>1684</v>
      </c>
      <c r="I47" s="241" t="s">
        <v>1685</v>
      </c>
      <c r="J47" s="42" t="s">
        <v>46</v>
      </c>
      <c r="K47" s="60"/>
      <c r="L47" s="121" t="s">
        <v>2742</v>
      </c>
      <c r="M47" s="81"/>
      <c r="N47" s="82"/>
      <c r="O47" s="51"/>
      <c r="P47" s="122"/>
      <c r="Q47" s="123"/>
      <c r="R47" s="85"/>
      <c r="S47" s="45" t="s">
        <v>138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2" t="s">
        <v>39</v>
      </c>
      <c r="B48" s="42" t="s">
        <v>40</v>
      </c>
      <c r="C48" s="43"/>
      <c r="D48" s="312" t="s">
        <v>2743</v>
      </c>
      <c r="E48" s="45" t="s">
        <v>90</v>
      </c>
      <c r="F48" s="42" t="s">
        <v>49</v>
      </c>
      <c r="G48" s="224" t="s">
        <v>2744</v>
      </c>
      <c r="H48" s="226" t="s">
        <v>2745</v>
      </c>
      <c r="I48" s="58" t="s">
        <v>2746</v>
      </c>
      <c r="J48" s="42" t="s">
        <v>69</v>
      </c>
      <c r="K48" s="60"/>
      <c r="L48" s="126"/>
      <c r="M48" s="81"/>
      <c r="N48" s="82"/>
      <c r="O48" s="51">
        <v>294.0</v>
      </c>
      <c r="P48" s="127"/>
      <c r="Q48" s="128"/>
      <c r="R48" s="85"/>
      <c r="S48" s="45">
        <v>50.0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2" t="s">
        <v>39</v>
      </c>
      <c r="B49" s="42" t="s">
        <v>40</v>
      </c>
      <c r="C49" s="43"/>
      <c r="D49" s="94" t="s">
        <v>2747</v>
      </c>
      <c r="E49" s="45" t="s">
        <v>165</v>
      </c>
      <c r="F49" s="42" t="s">
        <v>49</v>
      </c>
      <c r="G49" s="224" t="s">
        <v>2748</v>
      </c>
      <c r="H49" s="226" t="s">
        <v>2355</v>
      </c>
      <c r="I49" s="58" t="s">
        <v>2749</v>
      </c>
      <c r="J49" s="42" t="s">
        <v>46</v>
      </c>
      <c r="K49" s="49"/>
      <c r="L49" s="121">
        <v>294.0</v>
      </c>
      <c r="M49" s="61"/>
      <c r="N49" s="62"/>
      <c r="O49" s="51"/>
      <c r="P49" s="122"/>
      <c r="Q49" s="123"/>
      <c r="R49" s="63"/>
      <c r="S49" s="45">
        <v>50.0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2" t="s">
        <v>39</v>
      </c>
      <c r="B50" s="42" t="s">
        <v>40</v>
      </c>
      <c r="C50" s="43"/>
      <c r="D50" s="94" t="s">
        <v>2750</v>
      </c>
      <c r="E50" s="45" t="s">
        <v>73</v>
      </c>
      <c r="F50" s="42" t="s">
        <v>49</v>
      </c>
      <c r="G50" s="236" t="s">
        <v>2751</v>
      </c>
      <c r="H50" s="225" t="s">
        <v>2752</v>
      </c>
      <c r="I50" s="58" t="s">
        <v>2753</v>
      </c>
      <c r="J50" s="42" t="s">
        <v>69</v>
      </c>
      <c r="K50" s="118"/>
      <c r="L50" s="121"/>
      <c r="M50" s="61">
        <v>250.0</v>
      </c>
      <c r="N50" s="82"/>
      <c r="O50" s="51"/>
      <c r="P50" s="122"/>
      <c r="Q50" s="123"/>
      <c r="R50" s="85"/>
      <c r="S50" s="45">
        <v>50.0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2" t="s">
        <v>39</v>
      </c>
      <c r="B51" s="42" t="s">
        <v>40</v>
      </c>
      <c r="C51" s="43"/>
      <c r="D51" s="94" t="s">
        <v>2754</v>
      </c>
      <c r="E51" s="129" t="s">
        <v>90</v>
      </c>
      <c r="F51" s="42" t="s">
        <v>49</v>
      </c>
      <c r="G51" s="224" t="s">
        <v>2755</v>
      </c>
      <c r="H51" s="226" t="s">
        <v>2700</v>
      </c>
      <c r="I51" s="58" t="s">
        <v>2756</v>
      </c>
      <c r="J51" s="42" t="s">
        <v>29</v>
      </c>
      <c r="K51" s="49"/>
      <c r="L51" s="121"/>
      <c r="M51" s="61"/>
      <c r="N51" s="62"/>
      <c r="O51" s="51">
        <v>250.0</v>
      </c>
      <c r="P51" s="122"/>
      <c r="Q51" s="123"/>
      <c r="R51" s="63"/>
      <c r="S51" s="45">
        <v>50.0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2" t="s">
        <v>39</v>
      </c>
      <c r="B52" s="42" t="s">
        <v>40</v>
      </c>
      <c r="C52" s="43"/>
      <c r="D52" s="94" t="s">
        <v>2757</v>
      </c>
      <c r="E52" s="129" t="s">
        <v>90</v>
      </c>
      <c r="F52" s="42" t="s">
        <v>49</v>
      </c>
      <c r="G52" s="262" t="s">
        <v>2758</v>
      </c>
      <c r="H52" s="242" t="s">
        <v>1666</v>
      </c>
      <c r="I52" s="58" t="s">
        <v>2759</v>
      </c>
      <c r="J52" s="42" t="s">
        <v>69</v>
      </c>
      <c r="K52" s="49"/>
      <c r="L52" s="121"/>
      <c r="M52" s="61"/>
      <c r="N52" s="62"/>
      <c r="O52" s="51"/>
      <c r="P52" s="122"/>
      <c r="Q52" s="123">
        <v>250.0</v>
      </c>
      <c r="R52" s="63"/>
      <c r="S52" s="45">
        <v>50.0</v>
      </c>
      <c r="T52" s="7"/>
      <c r="U52" s="7"/>
      <c r="V52" s="7"/>
      <c r="W52" s="7"/>
      <c r="X52" s="7"/>
      <c r="Y52" s="7"/>
      <c r="Z52" s="7"/>
      <c r="AA52" s="7"/>
      <c r="AB52" s="7"/>
    </row>
    <row r="53">
      <c r="A53" s="42" t="s">
        <v>39</v>
      </c>
      <c r="B53" s="42" t="s">
        <v>40</v>
      </c>
      <c r="C53" s="43"/>
      <c r="D53" s="43"/>
      <c r="E53" s="129" t="s">
        <v>80</v>
      </c>
      <c r="F53" s="42" t="s">
        <v>49</v>
      </c>
      <c r="G53" s="224" t="s">
        <v>2760</v>
      </c>
      <c r="H53" s="226" t="s">
        <v>2761</v>
      </c>
      <c r="I53" s="58" t="s">
        <v>2762</v>
      </c>
      <c r="J53" s="42" t="s">
        <v>69</v>
      </c>
      <c r="K53" s="131"/>
      <c r="L53" s="121"/>
      <c r="M53" s="35">
        <v>250.0</v>
      </c>
      <c r="N53" s="114"/>
      <c r="O53" s="51"/>
      <c r="P53" s="122"/>
      <c r="Q53" s="123"/>
      <c r="R53" s="115"/>
      <c r="S53" s="45">
        <v>50.0</v>
      </c>
      <c r="T53" s="7"/>
      <c r="U53" s="7"/>
      <c r="V53" s="7"/>
      <c r="W53" s="7"/>
      <c r="X53" s="7"/>
      <c r="Y53" s="7"/>
      <c r="Z53" s="7"/>
      <c r="AA53" s="7"/>
      <c r="AB53" s="7"/>
    </row>
    <row r="54">
      <c r="A54" s="42" t="s">
        <v>39</v>
      </c>
      <c r="B54" s="42" t="s">
        <v>40</v>
      </c>
      <c r="C54" s="43"/>
      <c r="D54" s="94" t="s">
        <v>2763</v>
      </c>
      <c r="E54" s="129" t="s">
        <v>53</v>
      </c>
      <c r="F54" s="42" t="s">
        <v>49</v>
      </c>
      <c r="G54" s="224" t="s">
        <v>2764</v>
      </c>
      <c r="H54" s="226" t="s">
        <v>2765</v>
      </c>
      <c r="I54" s="58" t="s">
        <v>2766</v>
      </c>
      <c r="J54" s="42" t="s">
        <v>69</v>
      </c>
      <c r="K54" s="132"/>
      <c r="L54" s="121"/>
      <c r="M54" s="113"/>
      <c r="N54" s="114"/>
      <c r="O54" s="51">
        <v>350.0</v>
      </c>
      <c r="P54" s="122"/>
      <c r="Q54" s="123"/>
      <c r="R54" s="115"/>
      <c r="S54" s="45">
        <v>50.0</v>
      </c>
      <c r="T54" s="7"/>
      <c r="U54" s="7"/>
      <c r="V54" s="7"/>
      <c r="W54" s="7"/>
      <c r="X54" s="7"/>
      <c r="Y54" s="7"/>
      <c r="Z54" s="7"/>
      <c r="AA54" s="7"/>
      <c r="AB54" s="7"/>
    </row>
    <row r="55">
      <c r="A55" s="42" t="s">
        <v>39</v>
      </c>
      <c r="B55" s="42" t="s">
        <v>40</v>
      </c>
      <c r="C55" s="43"/>
      <c r="D55" s="94" t="s">
        <v>2767</v>
      </c>
      <c r="E55" s="129" t="s">
        <v>165</v>
      </c>
      <c r="F55" s="42" t="s">
        <v>49</v>
      </c>
      <c r="G55" s="224" t="s">
        <v>2768</v>
      </c>
      <c r="H55" s="226" t="s">
        <v>2769</v>
      </c>
      <c r="I55" s="58" t="s">
        <v>2770</v>
      </c>
      <c r="J55" s="42" t="s">
        <v>46</v>
      </c>
      <c r="K55" s="131"/>
      <c r="L55" s="133"/>
      <c r="M55" s="61">
        <v>250.0</v>
      </c>
      <c r="N55" s="62"/>
      <c r="O55" s="51"/>
      <c r="P55" s="134"/>
      <c r="Q55" s="135"/>
      <c r="R55" s="63"/>
      <c r="S55" s="45">
        <v>50.0</v>
      </c>
      <c r="T55" s="7"/>
      <c r="U55" s="7"/>
      <c r="V55" s="7"/>
      <c r="W55" s="7"/>
      <c r="X55" s="7"/>
      <c r="Y55" s="7"/>
      <c r="Z55" s="7"/>
      <c r="AA55" s="7"/>
      <c r="AB55" s="7"/>
    </row>
    <row r="56" ht="15.0" customHeight="1">
      <c r="A56" s="42" t="s">
        <v>39</v>
      </c>
      <c r="B56" s="42" t="s">
        <v>40</v>
      </c>
      <c r="C56" s="43"/>
      <c r="D56" s="94" t="s">
        <v>2771</v>
      </c>
      <c r="E56" s="129" t="s">
        <v>80</v>
      </c>
      <c r="F56" s="42" t="s">
        <v>49</v>
      </c>
      <c r="G56" s="224" t="s">
        <v>2772</v>
      </c>
      <c r="H56" s="226" t="s">
        <v>2773</v>
      </c>
      <c r="I56" s="58" t="s">
        <v>2774</v>
      </c>
      <c r="J56" s="42" t="s">
        <v>69</v>
      </c>
      <c r="K56" s="131"/>
      <c r="L56" s="121"/>
      <c r="M56" s="81"/>
      <c r="N56" s="82"/>
      <c r="O56" s="51">
        <v>294.0</v>
      </c>
      <c r="P56" s="122"/>
      <c r="Q56" s="123"/>
      <c r="R56" s="85"/>
      <c r="S56" s="45">
        <v>50.0</v>
      </c>
      <c r="T56" s="7"/>
      <c r="U56" s="7"/>
      <c r="V56" s="7"/>
      <c r="W56" s="7"/>
      <c r="X56" s="7"/>
      <c r="Y56" s="7"/>
      <c r="Z56" s="7"/>
      <c r="AA56" s="7"/>
      <c r="AB56" s="7"/>
    </row>
    <row r="57">
      <c r="A57" s="42" t="s">
        <v>39</v>
      </c>
      <c r="B57" s="42" t="s">
        <v>40</v>
      </c>
      <c r="C57" s="66"/>
      <c r="D57" s="43"/>
      <c r="E57" s="129" t="s">
        <v>53</v>
      </c>
      <c r="F57" s="42" t="s">
        <v>49</v>
      </c>
      <c r="G57" s="224" t="s">
        <v>2775</v>
      </c>
      <c r="H57" s="226" t="s">
        <v>1015</v>
      </c>
      <c r="I57" s="58" t="s">
        <v>2776</v>
      </c>
      <c r="J57" s="42" t="s">
        <v>69</v>
      </c>
      <c r="K57" s="131"/>
      <c r="L57" s="121">
        <v>294.0</v>
      </c>
      <c r="M57" s="81"/>
      <c r="N57" s="82"/>
      <c r="O57" s="51"/>
      <c r="P57" s="122"/>
      <c r="Q57" s="123"/>
      <c r="R57" s="85"/>
      <c r="S57" s="45">
        <v>50.0</v>
      </c>
      <c r="T57" s="7"/>
      <c r="U57" s="7"/>
      <c r="V57" s="7"/>
      <c r="W57" s="7"/>
      <c r="X57" s="7"/>
      <c r="Y57" s="7"/>
      <c r="Z57" s="7"/>
      <c r="AA57" s="7"/>
      <c r="AB57" s="7"/>
    </row>
    <row r="58">
      <c r="A58" s="42" t="s">
        <v>39</v>
      </c>
      <c r="B58" s="42" t="s">
        <v>40</v>
      </c>
      <c r="C58" s="43"/>
      <c r="D58" s="43"/>
      <c r="E58" s="129" t="s">
        <v>80</v>
      </c>
      <c r="F58" s="42" t="s">
        <v>49</v>
      </c>
      <c r="G58" s="224" t="s">
        <v>2777</v>
      </c>
      <c r="H58" s="226" t="s">
        <v>1506</v>
      </c>
      <c r="I58" s="58" t="s">
        <v>2778</v>
      </c>
      <c r="J58" s="42" t="s">
        <v>747</v>
      </c>
      <c r="K58" s="131"/>
      <c r="L58" s="121"/>
      <c r="M58" s="81"/>
      <c r="N58" s="82"/>
      <c r="O58" s="51"/>
      <c r="P58" s="122">
        <v>394.0</v>
      </c>
      <c r="Q58" s="123"/>
      <c r="R58" s="85"/>
      <c r="S58" s="45">
        <v>100.0</v>
      </c>
      <c r="T58" s="7"/>
      <c r="U58" s="7"/>
      <c r="V58" s="7"/>
      <c r="W58" s="7"/>
      <c r="X58" s="7"/>
      <c r="Y58" s="7"/>
      <c r="Z58" s="7"/>
      <c r="AA58" s="7"/>
      <c r="AB58" s="7"/>
    </row>
    <row r="59">
      <c r="A59" s="42" t="s">
        <v>39</v>
      </c>
      <c r="B59" s="42" t="s">
        <v>40</v>
      </c>
      <c r="C59" s="43"/>
      <c r="D59" s="43"/>
      <c r="E59" s="129" t="s">
        <v>29</v>
      </c>
      <c r="F59" s="42" t="s">
        <v>49</v>
      </c>
      <c r="G59" s="321" t="s">
        <v>2779</v>
      </c>
      <c r="H59" s="226"/>
      <c r="I59" s="58" t="s">
        <v>2780</v>
      </c>
      <c r="J59" s="42" t="s">
        <v>46</v>
      </c>
      <c r="K59" s="131"/>
      <c r="L59" s="121"/>
      <c r="M59" s="81"/>
      <c r="N59" s="62" t="s">
        <v>2781</v>
      </c>
      <c r="O59" s="51"/>
      <c r="P59" s="122"/>
      <c r="Q59" s="123"/>
      <c r="R59" s="85"/>
      <c r="S59" s="45">
        <v>50.0</v>
      </c>
      <c r="T59" s="7"/>
      <c r="U59" s="7"/>
      <c r="V59" s="7"/>
      <c r="W59" s="7"/>
      <c r="X59" s="7"/>
      <c r="Y59" s="7"/>
      <c r="Z59" s="7"/>
      <c r="AA59" s="7"/>
      <c r="AB59" s="7"/>
    </row>
    <row r="60">
      <c r="A60" s="42" t="s">
        <v>39</v>
      </c>
      <c r="B60" s="42" t="s">
        <v>40</v>
      </c>
      <c r="C60" s="43"/>
      <c r="D60" s="43"/>
      <c r="E60" s="129" t="s">
        <v>58</v>
      </c>
      <c r="F60" s="42" t="s">
        <v>43</v>
      </c>
      <c r="G60" s="224" t="s">
        <v>2782</v>
      </c>
      <c r="H60" s="226" t="s">
        <v>2783</v>
      </c>
      <c r="I60" s="58" t="s">
        <v>2784</v>
      </c>
      <c r="J60" s="42" t="s">
        <v>46</v>
      </c>
      <c r="K60" s="131">
        <v>250.0</v>
      </c>
      <c r="L60" s="126"/>
      <c r="M60" s="61"/>
      <c r="N60" s="62"/>
      <c r="O60" s="51"/>
      <c r="P60" s="127"/>
      <c r="Q60" s="128"/>
      <c r="R60" s="63"/>
      <c r="S60" s="45">
        <v>50.0</v>
      </c>
      <c r="T60" s="7"/>
      <c r="U60" s="7"/>
      <c r="V60" s="7"/>
      <c r="W60" s="7"/>
      <c r="X60" s="7"/>
      <c r="Y60" s="7"/>
      <c r="Z60" s="7"/>
      <c r="AA60" s="7"/>
      <c r="AB60" s="7"/>
    </row>
    <row r="61">
      <c r="A61" s="42" t="s">
        <v>39</v>
      </c>
      <c r="B61" s="42" t="s">
        <v>40</v>
      </c>
      <c r="C61" s="43"/>
      <c r="D61" s="43"/>
      <c r="E61" s="22"/>
      <c r="F61" s="42" t="s">
        <v>49</v>
      </c>
      <c r="G61" s="58" t="s">
        <v>2785</v>
      </c>
      <c r="H61" s="226" t="s">
        <v>2783</v>
      </c>
      <c r="I61" s="58" t="s">
        <v>2784</v>
      </c>
      <c r="J61" s="105"/>
      <c r="K61" s="131">
        <v>250.0</v>
      </c>
      <c r="L61" s="126"/>
      <c r="M61" s="81"/>
      <c r="N61" s="82"/>
      <c r="O61" s="51"/>
      <c r="P61" s="127"/>
      <c r="Q61" s="128"/>
      <c r="R61" s="85"/>
      <c r="S61" s="45">
        <v>50.0</v>
      </c>
      <c r="T61" s="7"/>
      <c r="U61" s="7"/>
      <c r="V61" s="7"/>
      <c r="W61" s="7"/>
      <c r="X61" s="7"/>
      <c r="Y61" s="7"/>
      <c r="Z61" s="7"/>
      <c r="AA61" s="7"/>
      <c r="AB61" s="7"/>
    </row>
    <row r="62">
      <c r="A62" s="42" t="s">
        <v>39</v>
      </c>
      <c r="B62" s="42" t="s">
        <v>40</v>
      </c>
      <c r="C62" s="43"/>
      <c r="D62" s="94" t="s">
        <v>2786</v>
      </c>
      <c r="E62" s="22"/>
      <c r="F62" s="42" t="s">
        <v>49</v>
      </c>
      <c r="G62" s="224" t="s">
        <v>2787</v>
      </c>
      <c r="H62" s="226" t="s">
        <v>2788</v>
      </c>
      <c r="I62" s="58" t="s">
        <v>2789</v>
      </c>
      <c r="J62" s="42" t="s">
        <v>46</v>
      </c>
      <c r="K62" s="131">
        <v>250.0</v>
      </c>
      <c r="L62" s="121"/>
      <c r="M62" s="61"/>
      <c r="N62" s="62"/>
      <c r="O62" s="51"/>
      <c r="P62" s="122"/>
      <c r="Q62" s="123"/>
      <c r="R62" s="63"/>
      <c r="S62" s="256">
        <v>250.0</v>
      </c>
      <c r="T62" s="7"/>
      <c r="U62" s="7"/>
      <c r="V62" s="7"/>
      <c r="W62" s="7"/>
      <c r="X62" s="7"/>
      <c r="Y62" s="7"/>
      <c r="Z62" s="7"/>
      <c r="AA62" s="7"/>
      <c r="AB62" s="7"/>
    </row>
    <row r="63">
      <c r="A63" s="42" t="s">
        <v>39</v>
      </c>
      <c r="B63" s="42" t="s">
        <v>40</v>
      </c>
      <c r="C63" s="43"/>
      <c r="D63" s="94" t="s">
        <v>2786</v>
      </c>
      <c r="E63" s="22"/>
      <c r="F63" s="42" t="s">
        <v>49</v>
      </c>
      <c r="G63" s="320" t="s">
        <v>2790</v>
      </c>
      <c r="H63" s="226" t="s">
        <v>2788</v>
      </c>
      <c r="I63" s="58" t="s">
        <v>2789</v>
      </c>
      <c r="J63" s="42" t="s">
        <v>29</v>
      </c>
      <c r="K63" s="131">
        <v>250.0</v>
      </c>
      <c r="L63" s="126"/>
      <c r="M63" s="81"/>
      <c r="N63" s="82"/>
      <c r="O63" s="51"/>
      <c r="P63" s="127"/>
      <c r="Q63" s="128"/>
      <c r="R63" s="85"/>
      <c r="S63" s="256">
        <v>250.0</v>
      </c>
      <c r="T63" s="7"/>
      <c r="U63" s="7"/>
      <c r="V63" s="7"/>
      <c r="W63" s="7"/>
      <c r="X63" s="7"/>
      <c r="Y63" s="7"/>
      <c r="Z63" s="7"/>
      <c r="AA63" s="7"/>
      <c r="AB63" s="7"/>
    </row>
    <row r="64">
      <c r="A64" s="42" t="s">
        <v>39</v>
      </c>
      <c r="B64" s="42" t="s">
        <v>40</v>
      </c>
      <c r="C64" s="43"/>
      <c r="D64" s="94" t="s">
        <v>2786</v>
      </c>
      <c r="E64" s="129" t="s">
        <v>58</v>
      </c>
      <c r="F64" s="42" t="s">
        <v>302</v>
      </c>
      <c r="G64" s="224" t="s">
        <v>2791</v>
      </c>
      <c r="H64" s="226" t="s">
        <v>2788</v>
      </c>
      <c r="I64" s="58" t="s">
        <v>2789</v>
      </c>
      <c r="J64" s="42" t="s">
        <v>46</v>
      </c>
      <c r="K64" s="131">
        <v>300.0</v>
      </c>
      <c r="L64" s="126"/>
      <c r="M64" s="81"/>
      <c r="N64" s="82"/>
      <c r="O64" s="51"/>
      <c r="P64" s="127"/>
      <c r="Q64" s="128"/>
      <c r="R64" s="85"/>
      <c r="S64" s="256">
        <v>300.0</v>
      </c>
      <c r="T64" s="7"/>
      <c r="U64" s="7"/>
      <c r="V64" s="7"/>
      <c r="W64" s="7"/>
      <c r="X64" s="7"/>
      <c r="Y64" s="7"/>
      <c r="Z64" s="7"/>
      <c r="AA64" s="7"/>
      <c r="AB64" s="7"/>
    </row>
    <row r="65">
      <c r="A65" s="42" t="s">
        <v>39</v>
      </c>
      <c r="B65" s="42" t="s">
        <v>40</v>
      </c>
      <c r="C65" s="43"/>
      <c r="D65" s="94" t="s">
        <v>2792</v>
      </c>
      <c r="E65" s="269" t="s">
        <v>42</v>
      </c>
      <c r="F65" s="42" t="s">
        <v>49</v>
      </c>
      <c r="G65" s="228" t="s">
        <v>2793</v>
      </c>
      <c r="H65" s="226" t="s">
        <v>2794</v>
      </c>
      <c r="I65" s="58" t="s">
        <v>2795</v>
      </c>
      <c r="J65" s="42" t="s">
        <v>46</v>
      </c>
      <c r="K65" s="138"/>
      <c r="L65" s="121"/>
      <c r="M65" s="61"/>
      <c r="N65" s="62"/>
      <c r="O65" s="51">
        <v>294.0</v>
      </c>
      <c r="P65" s="122"/>
      <c r="Q65" s="123"/>
      <c r="R65" s="63"/>
      <c r="S65" s="45">
        <v>50.0</v>
      </c>
      <c r="T65" s="7"/>
      <c r="U65" s="7"/>
      <c r="V65" s="7"/>
      <c r="W65" s="7"/>
      <c r="X65" s="7"/>
      <c r="Y65" s="7"/>
      <c r="Z65" s="7"/>
      <c r="AA65" s="7"/>
      <c r="AB65" s="7"/>
    </row>
    <row r="66">
      <c r="A66" s="42" t="s">
        <v>39</v>
      </c>
      <c r="B66" s="42" t="s">
        <v>40</v>
      </c>
      <c r="C66" s="43"/>
      <c r="D66" s="94" t="s">
        <v>2796</v>
      </c>
      <c r="E66" s="269" t="s">
        <v>42</v>
      </c>
      <c r="F66" s="42" t="s">
        <v>49</v>
      </c>
      <c r="G66" s="224" t="s">
        <v>2797</v>
      </c>
      <c r="H66" s="226" t="s">
        <v>2798</v>
      </c>
      <c r="I66" s="58" t="s">
        <v>2799</v>
      </c>
      <c r="J66" s="42" t="s">
        <v>46</v>
      </c>
      <c r="K66" s="139"/>
      <c r="L66" s="126"/>
      <c r="M66" s="81"/>
      <c r="N66" s="82"/>
      <c r="O66" s="51"/>
      <c r="P66" s="127"/>
      <c r="Q66" s="123">
        <v>250.0</v>
      </c>
      <c r="R66" s="85"/>
      <c r="S66" s="45">
        <v>50.0</v>
      </c>
      <c r="T66" s="7"/>
      <c r="U66" s="7"/>
      <c r="V66" s="7"/>
      <c r="W66" s="7"/>
      <c r="X66" s="7"/>
      <c r="Y66" s="7"/>
      <c r="Z66" s="7"/>
      <c r="AA66" s="7"/>
      <c r="AB66" s="7"/>
    </row>
    <row r="67">
      <c r="A67" s="42" t="s">
        <v>39</v>
      </c>
      <c r="B67" s="42" t="s">
        <v>40</v>
      </c>
      <c r="C67" s="43"/>
      <c r="D67" s="43"/>
      <c r="E67" s="269" t="s">
        <v>58</v>
      </c>
      <c r="F67" s="42" t="s">
        <v>49</v>
      </c>
      <c r="G67" s="224" t="s">
        <v>2800</v>
      </c>
      <c r="H67" s="226" t="s">
        <v>2801</v>
      </c>
      <c r="I67" s="58" t="s">
        <v>2802</v>
      </c>
      <c r="J67" s="42" t="s">
        <v>46</v>
      </c>
      <c r="K67" s="131"/>
      <c r="L67" s="140"/>
      <c r="M67" s="81"/>
      <c r="N67" s="82"/>
      <c r="O67" s="51">
        <v>250.0</v>
      </c>
      <c r="P67" s="141"/>
      <c r="Q67" s="142"/>
      <c r="R67" s="85"/>
      <c r="S67" s="45">
        <v>50.0</v>
      </c>
      <c r="T67" s="7"/>
      <c r="U67" s="7"/>
      <c r="V67" s="7"/>
      <c r="W67" s="7"/>
      <c r="X67" s="7"/>
      <c r="Y67" s="7"/>
      <c r="Z67" s="7"/>
      <c r="AA67" s="7"/>
      <c r="AB67" s="7"/>
    </row>
    <row r="68">
      <c r="A68" s="42" t="s">
        <v>39</v>
      </c>
      <c r="B68" s="42" t="s">
        <v>40</v>
      </c>
      <c r="C68" s="43"/>
      <c r="D68" s="94" t="s">
        <v>2803</v>
      </c>
      <c r="E68" s="269" t="s">
        <v>192</v>
      </c>
      <c r="F68" s="42" t="s">
        <v>199</v>
      </c>
      <c r="G68" s="224" t="s">
        <v>2804</v>
      </c>
      <c r="H68" s="226"/>
      <c r="I68" s="58" t="s">
        <v>2805</v>
      </c>
      <c r="J68" s="42" t="s">
        <v>69</v>
      </c>
      <c r="K68" s="139">
        <v>441.0</v>
      </c>
      <c r="L68" s="126"/>
      <c r="M68" s="81"/>
      <c r="N68" s="82"/>
      <c r="O68" s="51"/>
      <c r="P68" s="127"/>
      <c r="Q68" s="128"/>
      <c r="R68" s="85"/>
      <c r="S68" s="45">
        <v>100.0</v>
      </c>
      <c r="T68" s="7"/>
      <c r="U68" s="7"/>
      <c r="V68" s="7"/>
      <c r="W68" s="7"/>
      <c r="X68" s="7"/>
      <c r="Y68" s="7"/>
      <c r="Z68" s="7"/>
      <c r="AA68" s="7"/>
      <c r="AB68" s="7"/>
    </row>
    <row r="69">
      <c r="A69" s="42" t="s">
        <v>39</v>
      </c>
      <c r="B69" s="42" t="s">
        <v>40</v>
      </c>
      <c r="C69" s="143"/>
      <c r="D69" s="96"/>
      <c r="E69" s="269" t="s">
        <v>192</v>
      </c>
      <c r="F69" s="42" t="s">
        <v>49</v>
      </c>
      <c r="G69" s="224" t="s">
        <v>2806</v>
      </c>
      <c r="H69" s="226"/>
      <c r="I69" s="58" t="s">
        <v>2807</v>
      </c>
      <c r="J69" s="42" t="s">
        <v>69</v>
      </c>
      <c r="K69" s="144"/>
      <c r="L69" s="145"/>
      <c r="M69" s="81"/>
      <c r="N69" s="62">
        <v>249.0</v>
      </c>
      <c r="O69" s="51"/>
      <c r="P69" s="146"/>
      <c r="Q69" s="147"/>
      <c r="R69" s="85"/>
      <c r="S69" s="45">
        <v>150.0</v>
      </c>
      <c r="T69" s="7"/>
      <c r="U69" s="7"/>
      <c r="V69" s="7"/>
      <c r="W69" s="7"/>
      <c r="X69" s="7"/>
      <c r="Y69" s="7"/>
      <c r="Z69" s="7"/>
      <c r="AA69" s="7"/>
      <c r="AB69" s="7"/>
    </row>
    <row r="70">
      <c r="A70" s="42" t="s">
        <v>39</v>
      </c>
      <c r="B70" s="42" t="s">
        <v>40</v>
      </c>
      <c r="C70" s="143"/>
      <c r="D70" s="43"/>
      <c r="E70" s="269" t="s">
        <v>29</v>
      </c>
      <c r="F70" s="42" t="s">
        <v>49</v>
      </c>
      <c r="G70" s="224" t="s">
        <v>2808</v>
      </c>
      <c r="H70" s="226"/>
      <c r="I70" s="58" t="s">
        <v>2809</v>
      </c>
      <c r="J70" s="42" t="s">
        <v>46</v>
      </c>
      <c r="K70" s="148"/>
      <c r="L70" s="145"/>
      <c r="M70" s="113"/>
      <c r="N70" s="114"/>
      <c r="O70" s="51">
        <v>350.0</v>
      </c>
      <c r="P70" s="146"/>
      <c r="Q70" s="147"/>
      <c r="R70" s="115"/>
      <c r="S70" s="45">
        <v>50.0</v>
      </c>
      <c r="T70" s="7"/>
      <c r="U70" s="7"/>
      <c r="V70" s="7"/>
      <c r="W70" s="7"/>
      <c r="X70" s="7"/>
      <c r="Y70" s="7"/>
      <c r="Z70" s="7"/>
      <c r="AA70" s="7"/>
      <c r="AB70" s="7"/>
    </row>
    <row r="71">
      <c r="A71" s="42"/>
      <c r="B71" s="42" t="s">
        <v>137</v>
      </c>
      <c r="C71" s="143"/>
      <c r="D71" s="44" t="s">
        <v>138</v>
      </c>
      <c r="E71" s="269" t="s">
        <v>90</v>
      </c>
      <c r="F71" s="42" t="s">
        <v>199</v>
      </c>
      <c r="G71" s="224" t="s">
        <v>2810</v>
      </c>
      <c r="H71" s="226" t="s">
        <v>204</v>
      </c>
      <c r="I71" s="226" t="s">
        <v>205</v>
      </c>
      <c r="J71" s="42" t="s">
        <v>46</v>
      </c>
      <c r="K71" s="144"/>
      <c r="L71" s="149"/>
      <c r="M71" s="81"/>
      <c r="N71" s="82"/>
      <c r="O71" s="51" t="s">
        <v>158</v>
      </c>
      <c r="P71" s="150"/>
      <c r="Q71" s="151"/>
      <c r="R71" s="85"/>
      <c r="S71" s="136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2"/>
      <c r="B72" s="42" t="s">
        <v>137</v>
      </c>
      <c r="C72" s="143"/>
      <c r="D72" s="94" t="s">
        <v>138</v>
      </c>
      <c r="E72" s="269" t="s">
        <v>90</v>
      </c>
      <c r="F72" s="42" t="s">
        <v>199</v>
      </c>
      <c r="G72" s="224" t="s">
        <v>2811</v>
      </c>
      <c r="H72" s="226" t="s">
        <v>204</v>
      </c>
      <c r="I72" s="226" t="s">
        <v>205</v>
      </c>
      <c r="J72" s="42" t="s">
        <v>46</v>
      </c>
      <c r="K72" s="144"/>
      <c r="L72" s="145"/>
      <c r="M72" s="81"/>
      <c r="N72" s="82"/>
      <c r="O72" s="51" t="s">
        <v>158</v>
      </c>
      <c r="P72" s="146"/>
      <c r="Q72" s="147"/>
      <c r="R72" s="85"/>
      <c r="S72" s="136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2"/>
      <c r="B73" s="42" t="s">
        <v>137</v>
      </c>
      <c r="C73" s="143"/>
      <c r="D73" s="94" t="s">
        <v>138</v>
      </c>
      <c r="E73" s="269" t="s">
        <v>90</v>
      </c>
      <c r="F73" s="42" t="s">
        <v>199</v>
      </c>
      <c r="G73" s="224" t="s">
        <v>2812</v>
      </c>
      <c r="H73" s="226" t="s">
        <v>204</v>
      </c>
      <c r="I73" s="226" t="s">
        <v>205</v>
      </c>
      <c r="J73" s="42" t="s">
        <v>46</v>
      </c>
      <c r="K73" s="148"/>
      <c r="L73" s="145"/>
      <c r="M73" s="81"/>
      <c r="N73" s="82"/>
      <c r="O73" s="51" t="s">
        <v>158</v>
      </c>
      <c r="P73" s="146"/>
      <c r="Q73" s="147"/>
      <c r="R73" s="85"/>
      <c r="S73" s="136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2"/>
      <c r="B74" s="42" t="s">
        <v>137</v>
      </c>
      <c r="C74" s="143"/>
      <c r="D74" s="94" t="s">
        <v>138</v>
      </c>
      <c r="E74" s="129" t="s">
        <v>90</v>
      </c>
      <c r="F74" s="42" t="s">
        <v>199</v>
      </c>
      <c r="G74" s="224" t="s">
        <v>2813</v>
      </c>
      <c r="H74" s="226" t="s">
        <v>204</v>
      </c>
      <c r="I74" s="226" t="s">
        <v>205</v>
      </c>
      <c r="J74" s="42" t="s">
        <v>46</v>
      </c>
      <c r="K74" s="148"/>
      <c r="L74" s="145"/>
      <c r="M74" s="81"/>
      <c r="N74" s="82"/>
      <c r="O74" s="51" t="s">
        <v>158</v>
      </c>
      <c r="P74" s="146"/>
      <c r="Q74" s="147"/>
      <c r="R74" s="85"/>
      <c r="S74" s="152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2" t="s">
        <v>39</v>
      </c>
      <c r="B75" s="42" t="s">
        <v>40</v>
      </c>
      <c r="C75" s="143"/>
      <c r="D75" s="94" t="s">
        <v>2814</v>
      </c>
      <c r="E75" s="129" t="s">
        <v>192</v>
      </c>
      <c r="F75" s="42" t="s">
        <v>199</v>
      </c>
      <c r="G75" s="224" t="s">
        <v>2815</v>
      </c>
      <c r="H75" s="226"/>
      <c r="I75" s="226" t="s">
        <v>2816</v>
      </c>
      <c r="J75" s="42" t="s">
        <v>69</v>
      </c>
      <c r="K75" s="148"/>
      <c r="L75" s="145"/>
      <c r="M75" s="81"/>
      <c r="N75" s="82"/>
      <c r="O75" s="51"/>
      <c r="P75" s="150">
        <v>350.0</v>
      </c>
      <c r="Q75" s="147"/>
      <c r="R75" s="85"/>
      <c r="S75" s="377">
        <v>350.0</v>
      </c>
      <c r="T75" s="7"/>
      <c r="U75" s="7"/>
      <c r="V75" s="7"/>
      <c r="W75" s="7"/>
      <c r="X75" s="7"/>
      <c r="Y75" s="7"/>
      <c r="Z75" s="7"/>
      <c r="AA75" s="7"/>
      <c r="AB75" s="7"/>
    </row>
    <row r="76">
      <c r="A76" s="105"/>
      <c r="B76" s="42"/>
      <c r="C76" s="143"/>
      <c r="D76" s="43"/>
      <c r="E76" s="22"/>
      <c r="F76" s="42"/>
      <c r="G76" s="58"/>
      <c r="H76" s="243"/>
      <c r="I76" s="58"/>
      <c r="J76" s="105"/>
      <c r="K76" s="144"/>
      <c r="L76" s="145"/>
      <c r="M76" s="81"/>
      <c r="N76" s="82"/>
      <c r="O76" s="51"/>
      <c r="P76" s="146"/>
      <c r="Q76" s="147"/>
      <c r="R76" s="85"/>
      <c r="S76" s="154"/>
      <c r="T76" s="7"/>
      <c r="U76" s="7"/>
      <c r="V76" s="7"/>
      <c r="W76" s="7"/>
      <c r="X76" s="7"/>
      <c r="Y76" s="7"/>
      <c r="Z76" s="7"/>
      <c r="AA76" s="7"/>
      <c r="AB76" s="7"/>
    </row>
    <row r="77">
      <c r="A77" s="105"/>
      <c r="B77" s="42"/>
      <c r="C77" s="143"/>
      <c r="D77" s="43"/>
      <c r="E77" s="22"/>
      <c r="F77" s="42"/>
      <c r="G77" s="153"/>
      <c r="H77" s="243"/>
      <c r="I77" s="243"/>
      <c r="J77" s="105"/>
      <c r="K77" s="144"/>
      <c r="L77" s="145"/>
      <c r="M77" s="81"/>
      <c r="N77" s="82"/>
      <c r="O77" s="51"/>
      <c r="P77" s="146"/>
      <c r="Q77" s="147"/>
      <c r="R77" s="85"/>
      <c r="S77" s="155"/>
      <c r="T77" s="7"/>
      <c r="U77" s="7"/>
      <c r="V77" s="7"/>
      <c r="W77" s="7"/>
      <c r="X77" s="7"/>
      <c r="Y77" s="7"/>
      <c r="Z77" s="7"/>
      <c r="AA77" s="7"/>
      <c r="AB77" s="7"/>
    </row>
    <row r="78">
      <c r="A78" s="105"/>
      <c r="B78" s="42"/>
      <c r="C78" s="143"/>
      <c r="D78" s="43"/>
      <c r="E78" s="22"/>
      <c r="F78" s="42"/>
      <c r="G78" s="153"/>
      <c r="H78" s="243"/>
      <c r="I78" s="243"/>
      <c r="J78" s="105"/>
      <c r="K78" s="144"/>
      <c r="L78" s="145"/>
      <c r="M78" s="81"/>
      <c r="N78" s="82"/>
      <c r="O78" s="51"/>
      <c r="P78" s="146"/>
      <c r="Q78" s="147"/>
      <c r="R78" s="85"/>
      <c r="S78" s="155"/>
      <c r="T78" s="7"/>
      <c r="U78" s="7"/>
      <c r="V78" s="7"/>
      <c r="W78" s="7"/>
      <c r="X78" s="7"/>
      <c r="Y78" s="7"/>
      <c r="Z78" s="7"/>
      <c r="AA78" s="7"/>
      <c r="AB78" s="7"/>
    </row>
    <row r="79">
      <c r="A79" s="105"/>
      <c r="B79" s="42"/>
      <c r="C79" s="143"/>
      <c r="D79" s="43"/>
      <c r="E79" s="22"/>
      <c r="F79" s="42"/>
      <c r="G79" s="153"/>
      <c r="H79" s="243"/>
      <c r="I79" s="243"/>
      <c r="J79" s="105"/>
      <c r="K79" s="156"/>
      <c r="L79" s="157"/>
      <c r="M79" s="158"/>
      <c r="N79" s="159"/>
      <c r="O79" s="51"/>
      <c r="P79" s="160"/>
      <c r="Q79" s="161"/>
      <c r="R79" s="162"/>
      <c r="S79" s="155"/>
      <c r="T79" s="7"/>
      <c r="U79" s="7"/>
      <c r="V79" s="7"/>
      <c r="W79" s="7"/>
      <c r="X79" s="7"/>
      <c r="Y79" s="7"/>
      <c r="Z79" s="7"/>
      <c r="AA79" s="7"/>
      <c r="AB79" s="7"/>
    </row>
    <row r="80">
      <c r="A80" s="105"/>
      <c r="B80" s="42"/>
      <c r="C80" s="143"/>
      <c r="D80" s="43"/>
      <c r="E80" s="22"/>
      <c r="F80" s="42"/>
      <c r="G80" s="153"/>
      <c r="H80" s="243"/>
      <c r="I80" s="243"/>
      <c r="J80" s="105"/>
      <c r="K80" s="156"/>
      <c r="L80" s="157"/>
      <c r="M80" s="158"/>
      <c r="N80" s="159"/>
      <c r="O80" s="51"/>
      <c r="P80" s="160"/>
      <c r="Q80" s="161"/>
      <c r="R80" s="162"/>
      <c r="S80" s="155"/>
      <c r="T80" s="7"/>
      <c r="U80" s="7"/>
      <c r="V80" s="7"/>
      <c r="W80" s="7"/>
      <c r="X80" s="7"/>
      <c r="Y80" s="7"/>
      <c r="Z80" s="7"/>
      <c r="AA80" s="7"/>
      <c r="AB80" s="7"/>
    </row>
    <row r="81">
      <c r="A81" s="105"/>
      <c r="B81" s="42"/>
      <c r="C81" s="143"/>
      <c r="D81" s="43"/>
      <c r="E81" s="22"/>
      <c r="F81" s="42"/>
      <c r="G81" s="153"/>
      <c r="H81" s="243"/>
      <c r="I81" s="243"/>
      <c r="J81" s="105"/>
      <c r="K81" s="156"/>
      <c r="L81" s="157"/>
      <c r="M81" s="158"/>
      <c r="N81" s="159"/>
      <c r="O81" s="51"/>
      <c r="P81" s="160"/>
      <c r="Q81" s="161"/>
      <c r="R81" s="162"/>
      <c r="S81" s="155"/>
      <c r="T81" s="7"/>
      <c r="U81" s="7"/>
      <c r="V81" s="7"/>
      <c r="W81" s="7"/>
      <c r="X81" s="7"/>
      <c r="Y81" s="7"/>
      <c r="Z81" s="7"/>
      <c r="AA81" s="7"/>
      <c r="AB81" s="7"/>
    </row>
    <row r="82">
      <c r="A82" s="105"/>
      <c r="B82" s="42"/>
      <c r="C82" s="143"/>
      <c r="D82" s="43"/>
      <c r="E82" s="22"/>
      <c r="F82" s="42"/>
      <c r="G82" s="153"/>
      <c r="H82" s="243"/>
      <c r="I82" s="243"/>
      <c r="J82" s="105"/>
      <c r="K82" s="163"/>
      <c r="L82" s="164"/>
      <c r="M82" s="165"/>
      <c r="N82" s="166"/>
      <c r="O82" s="51"/>
      <c r="P82" s="167"/>
      <c r="Q82" s="168"/>
      <c r="R82" s="169"/>
      <c r="S82" s="155"/>
      <c r="T82" s="7"/>
      <c r="U82" s="7"/>
      <c r="V82" s="7"/>
      <c r="W82" s="7"/>
      <c r="X82" s="7"/>
      <c r="Y82" s="7"/>
      <c r="Z82" s="7"/>
      <c r="AA82" s="7"/>
      <c r="AB82" s="7"/>
    </row>
    <row r="83">
      <c r="A83" s="105"/>
      <c r="B83" s="42"/>
      <c r="C83" s="143"/>
      <c r="D83" s="43"/>
      <c r="E83" s="137"/>
      <c r="F83" s="42"/>
      <c r="G83" s="153"/>
      <c r="H83" s="243"/>
      <c r="I83" s="243"/>
      <c r="J83" s="105"/>
      <c r="K83" s="156"/>
      <c r="L83" s="157"/>
      <c r="M83" s="170"/>
      <c r="N83" s="171"/>
      <c r="O83" s="51"/>
      <c r="P83" s="160"/>
      <c r="Q83" s="161"/>
      <c r="R83" s="172"/>
      <c r="S83" s="155"/>
      <c r="T83" s="7"/>
      <c r="U83" s="7"/>
      <c r="V83" s="7"/>
      <c r="W83" s="7"/>
      <c r="X83" s="7"/>
      <c r="Y83" s="7"/>
      <c r="Z83" s="7"/>
      <c r="AA83" s="7"/>
      <c r="AB83" s="7"/>
    </row>
    <row r="84">
      <c r="A84" s="105"/>
      <c r="B84" s="42"/>
      <c r="C84" s="143"/>
      <c r="D84" s="43"/>
      <c r="E84" s="137"/>
      <c r="F84" s="42"/>
      <c r="G84" s="153"/>
      <c r="H84" s="243"/>
      <c r="I84" s="243"/>
      <c r="J84" s="105"/>
      <c r="K84" s="156"/>
      <c r="L84" s="157"/>
      <c r="M84" s="170"/>
      <c r="N84" s="171"/>
      <c r="O84" s="51"/>
      <c r="P84" s="160"/>
      <c r="Q84" s="161"/>
      <c r="R84" s="172"/>
      <c r="S84" s="155"/>
      <c r="T84" s="7"/>
      <c r="U84" s="7"/>
      <c r="V84" s="7"/>
      <c r="W84" s="7"/>
      <c r="X84" s="7"/>
      <c r="Y84" s="7"/>
      <c r="Z84" s="7"/>
      <c r="AA84" s="7"/>
      <c r="AB84" s="7"/>
    </row>
    <row r="85">
      <c r="A85" s="105"/>
      <c r="B85" s="42"/>
      <c r="C85" s="143"/>
      <c r="D85" s="43"/>
      <c r="E85" s="137"/>
      <c r="F85" s="42"/>
      <c r="G85" s="153"/>
      <c r="H85" s="243"/>
      <c r="I85" s="243"/>
      <c r="J85" s="105"/>
      <c r="K85" s="156"/>
      <c r="L85" s="157"/>
      <c r="M85" s="170"/>
      <c r="N85" s="171"/>
      <c r="O85" s="51"/>
      <c r="P85" s="160"/>
      <c r="Q85" s="161"/>
      <c r="R85" s="172"/>
      <c r="S85" s="155"/>
      <c r="T85" s="7"/>
      <c r="U85" s="7"/>
      <c r="V85" s="7"/>
      <c r="W85" s="7"/>
      <c r="X85" s="7"/>
      <c r="Y85" s="7"/>
      <c r="Z85" s="7"/>
      <c r="AA85" s="7"/>
      <c r="AB85" s="7"/>
    </row>
    <row r="86">
      <c r="A86" s="105"/>
      <c r="B86" s="42"/>
      <c r="C86" s="143"/>
      <c r="D86" s="43"/>
      <c r="E86" s="137"/>
      <c r="F86" s="42"/>
      <c r="G86" s="153"/>
      <c r="H86" s="243"/>
      <c r="I86" s="243"/>
      <c r="J86" s="105"/>
      <c r="K86" s="156"/>
      <c r="L86" s="157"/>
      <c r="M86" s="170"/>
      <c r="N86" s="171"/>
      <c r="O86" s="51"/>
      <c r="P86" s="160"/>
      <c r="Q86" s="161"/>
      <c r="R86" s="172"/>
      <c r="S86" s="155"/>
      <c r="T86" s="7"/>
      <c r="U86" s="7"/>
      <c r="V86" s="7"/>
      <c r="W86" s="7"/>
      <c r="X86" s="7"/>
      <c r="Y86" s="7"/>
      <c r="Z86" s="7"/>
      <c r="AA86" s="7"/>
      <c r="AB86" s="7"/>
    </row>
    <row r="87">
      <c r="A87" s="105"/>
      <c r="B87" s="42"/>
      <c r="C87" s="143"/>
      <c r="D87" s="43"/>
      <c r="E87" s="137"/>
      <c r="F87" s="42"/>
      <c r="G87" s="153"/>
      <c r="H87" s="243"/>
      <c r="I87" s="243"/>
      <c r="J87" s="105"/>
      <c r="K87" s="156"/>
      <c r="L87" s="157"/>
      <c r="M87" s="170"/>
      <c r="N87" s="171"/>
      <c r="O87" s="51"/>
      <c r="P87" s="160"/>
      <c r="Q87" s="161"/>
      <c r="R87" s="172"/>
      <c r="S87" s="155"/>
      <c r="T87" s="7"/>
      <c r="U87" s="7"/>
      <c r="V87" s="7"/>
      <c r="W87" s="7"/>
      <c r="X87" s="7"/>
      <c r="Y87" s="7"/>
      <c r="Z87" s="7"/>
      <c r="AA87" s="7"/>
      <c r="AB87" s="7"/>
    </row>
    <row r="88">
      <c r="A88" s="105"/>
      <c r="B88" s="42"/>
      <c r="C88" s="143"/>
      <c r="D88" s="43"/>
      <c r="E88" s="137"/>
      <c r="F88" s="42"/>
      <c r="G88" s="153"/>
      <c r="H88" s="243"/>
      <c r="I88" s="243"/>
      <c r="J88" s="105"/>
      <c r="K88" s="156"/>
      <c r="L88" s="157"/>
      <c r="M88" s="170"/>
      <c r="N88" s="171"/>
      <c r="O88" s="51"/>
      <c r="P88" s="160"/>
      <c r="Q88" s="161"/>
      <c r="R88" s="172"/>
      <c r="S88" s="155"/>
      <c r="T88" s="7"/>
      <c r="U88" s="7"/>
      <c r="V88" s="7"/>
      <c r="W88" s="7"/>
      <c r="X88" s="7"/>
      <c r="Y88" s="7"/>
      <c r="Z88" s="7"/>
      <c r="AA88" s="7"/>
      <c r="AB88" s="7"/>
    </row>
    <row r="89">
      <c r="A89" s="105"/>
      <c r="B89" s="42"/>
      <c r="C89" s="143"/>
      <c r="D89" s="43"/>
      <c r="E89" s="137"/>
      <c r="F89" s="42"/>
      <c r="G89" s="153"/>
      <c r="H89" s="243"/>
      <c r="I89" s="243"/>
      <c r="J89" s="105"/>
      <c r="K89" s="156"/>
      <c r="L89" s="157"/>
      <c r="M89" s="170"/>
      <c r="N89" s="171"/>
      <c r="O89" s="51"/>
      <c r="P89" s="160"/>
      <c r="Q89" s="161"/>
      <c r="R89" s="172"/>
      <c r="S89" s="155"/>
      <c r="T89" s="7"/>
      <c r="U89" s="7"/>
      <c r="V89" s="7"/>
      <c r="W89" s="7"/>
      <c r="X89" s="7"/>
      <c r="Y89" s="7"/>
      <c r="Z89" s="7"/>
      <c r="AA89" s="7"/>
      <c r="AB89" s="7"/>
    </row>
    <row r="90">
      <c r="A90" s="105"/>
      <c r="B90" s="42"/>
      <c r="C90" s="143"/>
      <c r="D90" s="43"/>
      <c r="E90" s="137"/>
      <c r="F90" s="42"/>
      <c r="G90" s="153"/>
      <c r="H90" s="243"/>
      <c r="I90" s="243"/>
      <c r="J90" s="105"/>
      <c r="K90" s="156"/>
      <c r="L90" s="157"/>
      <c r="M90" s="170"/>
      <c r="N90" s="173"/>
      <c r="O90" s="51"/>
      <c r="P90" s="160"/>
      <c r="Q90" s="161"/>
      <c r="R90" s="172"/>
      <c r="S90" s="155"/>
      <c r="T90" s="7"/>
      <c r="U90" s="7"/>
      <c r="V90" s="7"/>
      <c r="W90" s="7"/>
      <c r="X90" s="7"/>
      <c r="Y90" s="7"/>
      <c r="Z90" s="7"/>
      <c r="AA90" s="7"/>
      <c r="AB90" s="7"/>
    </row>
    <row r="91">
      <c r="A91" s="4"/>
      <c r="B91" s="4"/>
      <c r="C91" s="3"/>
      <c r="D91" s="174"/>
      <c r="E91" s="175"/>
      <c r="F91" s="4"/>
      <c r="G91" s="176"/>
      <c r="H91" s="244"/>
      <c r="I91" s="245"/>
      <c r="J91" s="4"/>
      <c r="K91" s="179"/>
      <c r="L91" s="179"/>
      <c r="M91" s="179"/>
      <c r="N91" s="179"/>
      <c r="O91" s="180"/>
      <c r="P91" s="180"/>
      <c r="Q91" s="180"/>
      <c r="R91" s="181"/>
      <c r="S91" s="182">
        <f>SUM(S7:S90)</f>
        <v>6804</v>
      </c>
      <c r="T91" s="7"/>
      <c r="U91" s="7"/>
      <c r="V91" s="7"/>
      <c r="W91" s="7"/>
      <c r="X91" s="7"/>
      <c r="Y91" s="7"/>
      <c r="Z91" s="7"/>
      <c r="AA91" s="7"/>
      <c r="AB91" s="7"/>
    </row>
    <row r="92">
      <c r="A92" s="4"/>
      <c r="B92" s="4"/>
      <c r="C92" s="3"/>
      <c r="D92" s="183"/>
      <c r="E92" s="184"/>
      <c r="F92" s="2"/>
      <c r="G92" s="185"/>
      <c r="H92" s="246"/>
      <c r="I92" s="247"/>
      <c r="J92" s="2"/>
      <c r="K92" s="33" t="s">
        <v>6</v>
      </c>
      <c r="L92" s="188"/>
      <c r="M92" s="188"/>
      <c r="N92" s="188"/>
      <c r="O92" s="189"/>
      <c r="P92" s="189"/>
      <c r="Q92" s="189"/>
      <c r="R92" s="190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191"/>
      <c r="D93" s="16"/>
      <c r="E93" s="192"/>
      <c r="F93" s="193"/>
      <c r="G93" s="176"/>
      <c r="H93" s="5"/>
      <c r="I93" s="5"/>
      <c r="J93" s="2"/>
      <c r="K93" s="96">
        <f>SUM(K7:K90)</f>
        <v>4091</v>
      </c>
      <c r="L93" s="194" t="s">
        <v>22</v>
      </c>
      <c r="O93" s="195" t="s">
        <v>23</v>
      </c>
      <c r="Q93" s="196"/>
      <c r="R93" s="197" t="s">
        <v>24</v>
      </c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2"/>
      <c r="B94" s="2"/>
      <c r="C94" s="3"/>
      <c r="D94" s="16"/>
      <c r="E94" s="2"/>
      <c r="F94" s="2"/>
      <c r="G94" s="176"/>
      <c r="H94" s="5"/>
      <c r="I94" s="5"/>
      <c r="J94" s="2"/>
      <c r="K94" s="96">
        <f>SUM(K93*2%)</f>
        <v>81.82</v>
      </c>
      <c r="L94" s="34" t="s">
        <v>7</v>
      </c>
      <c r="M94" s="198"/>
      <c r="N94" s="198"/>
      <c r="O94" s="199"/>
      <c r="P94" s="200"/>
      <c r="Q94" s="196"/>
      <c r="R94" s="201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2"/>
      <c r="B95" s="2"/>
      <c r="C95" s="3"/>
      <c r="D95" s="16"/>
      <c r="E95" s="2"/>
      <c r="F95" s="2"/>
      <c r="G95" s="4"/>
      <c r="H95" s="5"/>
      <c r="I95" s="5"/>
      <c r="J95" s="2"/>
      <c r="K95" s="202"/>
      <c r="L95" s="203">
        <f>SUM(L6:L89)</f>
        <v>2922</v>
      </c>
      <c r="M95" s="35" t="s">
        <v>8</v>
      </c>
      <c r="N95" s="198"/>
      <c r="O95" s="199"/>
      <c r="P95" s="199"/>
      <c r="Q95" s="199"/>
      <c r="R95" s="201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204" t="s">
        <v>25</v>
      </c>
      <c r="H96" s="205">
        <f>SUM(K93,L95,M96,N97)</f>
        <v>9962</v>
      </c>
      <c r="I96" s="5"/>
      <c r="J96" s="2"/>
      <c r="K96" s="7"/>
      <c r="L96" s="76">
        <f>SUM(L95*2%)</f>
        <v>58.44</v>
      </c>
      <c r="M96" s="16">
        <f>SUM(M6:M89)</f>
        <v>1600</v>
      </c>
      <c r="N96" s="36" t="s">
        <v>9</v>
      </c>
      <c r="O96" s="199"/>
      <c r="P96" s="199"/>
      <c r="Q96" s="199"/>
      <c r="R96" s="181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06"/>
      <c r="G97" s="207" t="s">
        <v>26</v>
      </c>
      <c r="H97" s="205">
        <f>SUM(O98,P101,Q102)</f>
        <v>8964</v>
      </c>
      <c r="I97" s="5"/>
      <c r="J97" s="2"/>
      <c r="K97" s="7"/>
      <c r="L97" s="17"/>
      <c r="M97" s="76">
        <f>SUM(M96*1%)</f>
        <v>16</v>
      </c>
      <c r="N97" s="16">
        <f>SUM(N6:N90)</f>
        <v>1349</v>
      </c>
      <c r="O97" s="37" t="s">
        <v>10</v>
      </c>
      <c r="P97" s="199"/>
      <c r="Q97" s="199"/>
      <c r="R97" s="208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06"/>
      <c r="G98" s="209" t="s">
        <v>27</v>
      </c>
      <c r="H98" s="205">
        <f>SUM(R103)</f>
        <v>70</v>
      </c>
      <c r="I98" s="5"/>
      <c r="J98" s="2"/>
      <c r="K98" s="7"/>
      <c r="L98" s="2"/>
      <c r="M98" s="2"/>
      <c r="N98" s="76">
        <f>SUM(N97*1%)</f>
        <v>13.49</v>
      </c>
      <c r="O98" s="16">
        <f>SUM(O6:O91)</f>
        <v>4770</v>
      </c>
      <c r="P98" s="199"/>
      <c r="Q98" s="199"/>
      <c r="R98" s="208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"/>
      <c r="G99" s="4"/>
      <c r="H99" s="5"/>
      <c r="I99" s="5"/>
      <c r="J99" s="2"/>
      <c r="K99" s="7"/>
      <c r="L99" s="2"/>
      <c r="M99" s="2"/>
      <c r="N99" s="2"/>
      <c r="O99" s="76">
        <f>SUM(O98*2%)</f>
        <v>95.4</v>
      </c>
      <c r="P99" s="199"/>
      <c r="Q99" s="199"/>
      <c r="R99" s="208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"/>
      <c r="G100" s="370" t="s">
        <v>28</v>
      </c>
      <c r="H100" s="253">
        <f>SUM(Q13,M20,O30,Q35,O36,P37,K38,O42,O44,P46,L49,M55,K60,K62,K64,O65,Q66,O67,O70)</f>
        <v>5582</v>
      </c>
      <c r="I100" s="251">
        <f>SUM(O65)</f>
        <v>294</v>
      </c>
      <c r="J100" s="2"/>
      <c r="K100" s="7"/>
      <c r="L100" s="2"/>
      <c r="M100" s="2"/>
      <c r="N100" s="2"/>
      <c r="O100" s="2"/>
      <c r="P100" s="38" t="s">
        <v>11</v>
      </c>
      <c r="Q100" s="199"/>
      <c r="R100" s="208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212" t="s">
        <v>29</v>
      </c>
      <c r="H101" s="253">
        <f>SUM(L11,O51,K63,R45)</f>
        <v>1560</v>
      </c>
      <c r="I101" s="263">
        <v>0.0</v>
      </c>
      <c r="J101" s="2"/>
      <c r="K101" s="7"/>
      <c r="L101" s="2"/>
      <c r="M101" s="2"/>
      <c r="N101" s="2"/>
      <c r="O101" s="2"/>
      <c r="P101" s="16">
        <f>SUM(P6:P89)</f>
        <v>2744</v>
      </c>
      <c r="Q101" s="39" t="s">
        <v>12</v>
      </c>
      <c r="R101" s="208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371" t="s">
        <v>747</v>
      </c>
      <c r="H102" s="336">
        <f>SUM(P25,K28,P58)</f>
        <v>1144</v>
      </c>
      <c r="I102" s="363">
        <v>0.0</v>
      </c>
      <c r="J102" s="2"/>
      <c r="K102" s="7"/>
      <c r="L102" s="2"/>
      <c r="M102" s="2"/>
      <c r="N102" s="2"/>
      <c r="O102" s="2"/>
      <c r="P102" s="76">
        <f>SUM(P101*2%)</f>
        <v>54.88</v>
      </c>
      <c r="Q102" s="16">
        <f>SUM(Q6:Q89)</f>
        <v>1450</v>
      </c>
      <c r="R102" s="215" t="s">
        <v>13</v>
      </c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52" t="s">
        <v>160</v>
      </c>
      <c r="H103" s="253">
        <f>SUM(L7,N8,N9,O10,K12,K14,O17,Q18,L19,K21,P22,P23,P24,N27,O29,L33,P34,M39,L40,O41,O43,O48,M50,Q52,M53,O54,O56,L57,K68,N69,P75,M31)</f>
        <v>10460</v>
      </c>
      <c r="I103" s="356">
        <f>SUM(L7,P22,P23,P24,L40)</f>
        <v>1450</v>
      </c>
      <c r="J103" s="2"/>
      <c r="K103" s="7"/>
      <c r="L103" s="2"/>
      <c r="M103" s="2"/>
      <c r="N103" s="2"/>
      <c r="O103" s="2"/>
      <c r="P103" s="2"/>
      <c r="Q103" s="76">
        <f>SUM(Q102*1%)</f>
        <v>14.5</v>
      </c>
      <c r="R103" s="96">
        <f>SUM(R7:R91)</f>
        <v>70</v>
      </c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107"/>
      <c r="D104" s="16"/>
      <c r="E104" s="2"/>
      <c r="F104" s="2"/>
      <c r="G104" s="216" t="s">
        <v>31</v>
      </c>
      <c r="H104" s="217">
        <f>SUM(L7,P22,P23,P24,L40,O65)</f>
        <v>1744</v>
      </c>
      <c r="I104" s="5"/>
      <c r="J104" s="2"/>
      <c r="K104" s="7"/>
      <c r="L104" s="2"/>
      <c r="M104" s="2"/>
      <c r="N104" s="2"/>
      <c r="O104" s="2"/>
      <c r="P104" s="2"/>
      <c r="Q104" s="2"/>
      <c r="R104" s="96">
        <f>SUM(R103*2%)</f>
        <v>1.4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107"/>
      <c r="D105" s="16"/>
      <c r="E105" s="2"/>
      <c r="F105" s="2"/>
      <c r="G105" s="216" t="s">
        <v>32</v>
      </c>
      <c r="H105" s="249">
        <f>SUM(S7,S22,S23,S24,S40,S61,S65)</f>
        <v>350</v>
      </c>
      <c r="I105" s="5"/>
      <c r="J105" s="2"/>
      <c r="K105" s="7"/>
      <c r="L105" s="2"/>
      <c r="M105" s="2"/>
      <c r="N105" s="2"/>
      <c r="O105" s="2"/>
      <c r="P105" s="2"/>
      <c r="Q105" s="2"/>
      <c r="R105" s="16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218" t="s">
        <v>33</v>
      </c>
      <c r="H106" s="249">
        <f>SUM(K61)</f>
        <v>250</v>
      </c>
      <c r="I106" s="5"/>
      <c r="J106" s="2"/>
      <c r="K106" s="7"/>
      <c r="L106" s="2"/>
      <c r="M106" s="2"/>
      <c r="N106" s="2"/>
      <c r="O106" s="2"/>
      <c r="P106" s="2"/>
      <c r="Q106" s="2"/>
      <c r="R106" s="2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4"/>
      <c r="H107" s="5"/>
      <c r="I107" s="5"/>
      <c r="J107" s="2"/>
      <c r="K107" s="7"/>
      <c r="L107" s="2"/>
      <c r="M107" s="2"/>
      <c r="N107" s="2"/>
      <c r="O107" s="2"/>
      <c r="P107" s="2"/>
      <c r="Q107" s="2"/>
      <c r="R107" s="2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4"/>
      <c r="H108" s="5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219"/>
      <c r="D224" s="219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219"/>
      <c r="D225" s="219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19"/>
      <c r="D226" s="219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19"/>
      <c r="D227" s="219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19"/>
      <c r="D228" s="219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19"/>
      <c r="D229" s="219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19"/>
      <c r="D230" s="219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19"/>
      <c r="D231" s="219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19"/>
      <c r="D232" s="219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19"/>
      <c r="D233" s="219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19"/>
      <c r="D234" s="219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19"/>
      <c r="D235" s="219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19"/>
      <c r="D236" s="219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19"/>
      <c r="D237" s="219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19"/>
      <c r="D238" s="219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19"/>
      <c r="D239" s="219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19"/>
      <c r="D240" s="219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19"/>
      <c r="D241" s="219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19"/>
      <c r="D242" s="219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19"/>
      <c r="D243" s="219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19"/>
      <c r="D244" s="219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19"/>
      <c r="D245" s="219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19"/>
      <c r="D246" s="219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19"/>
      <c r="D247" s="219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19"/>
      <c r="D248" s="219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19"/>
      <c r="D249" s="219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19"/>
      <c r="D250" s="219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19"/>
      <c r="D251" s="219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19"/>
      <c r="D252" s="219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19"/>
      <c r="D253" s="219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19"/>
      <c r="D254" s="219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19"/>
      <c r="D255" s="219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19"/>
      <c r="D256" s="219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19"/>
      <c r="D257" s="219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19"/>
      <c r="D258" s="219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19"/>
      <c r="D259" s="219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19"/>
      <c r="D260" s="219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19"/>
      <c r="D261" s="219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19"/>
      <c r="D262" s="219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19"/>
      <c r="D263" s="219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19"/>
      <c r="D264" s="219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19"/>
      <c r="D265" s="219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19"/>
      <c r="D266" s="219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19"/>
      <c r="D267" s="219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19"/>
      <c r="D268" s="219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19"/>
      <c r="D269" s="219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19"/>
      <c r="D270" s="219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19"/>
      <c r="D271" s="219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19"/>
      <c r="D272" s="219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19"/>
      <c r="D273" s="219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19"/>
      <c r="D274" s="219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19"/>
      <c r="D275" s="219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19"/>
      <c r="D276" s="219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19"/>
      <c r="D277" s="219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19"/>
      <c r="D278" s="219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19"/>
      <c r="D279" s="219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19"/>
      <c r="D280" s="219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19"/>
      <c r="D281" s="219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19"/>
      <c r="D282" s="219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19"/>
      <c r="D283" s="219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19"/>
      <c r="D284" s="219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19"/>
      <c r="D285" s="219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19"/>
      <c r="D286" s="219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19"/>
      <c r="D287" s="219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19"/>
      <c r="D288" s="219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19"/>
      <c r="D289" s="219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19"/>
      <c r="D290" s="219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19"/>
      <c r="D291" s="219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19"/>
      <c r="D292" s="219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19"/>
      <c r="D293" s="219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19"/>
      <c r="D294" s="219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19"/>
      <c r="D295" s="219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19"/>
      <c r="D296" s="219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19"/>
      <c r="D297" s="219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19"/>
      <c r="D298" s="219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19"/>
      <c r="D299" s="219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19"/>
      <c r="D300" s="219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19"/>
      <c r="D301" s="219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19"/>
      <c r="D302" s="219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19"/>
      <c r="D303" s="219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19"/>
      <c r="D304" s="219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19"/>
      <c r="D305" s="219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19"/>
      <c r="D306" s="219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19"/>
      <c r="D307" s="219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19"/>
      <c r="D308" s="219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19"/>
      <c r="D309" s="219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19"/>
      <c r="D310" s="219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19"/>
      <c r="D311" s="219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19"/>
      <c r="D312" s="219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19"/>
      <c r="D313" s="219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19"/>
      <c r="D314" s="219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19"/>
      <c r="D315" s="219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19"/>
      <c r="D316" s="219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19"/>
      <c r="D317" s="219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19"/>
      <c r="D318" s="219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19"/>
      <c r="D319" s="219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19"/>
      <c r="D320" s="219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19"/>
      <c r="D321" s="219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19"/>
      <c r="D322" s="219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19"/>
      <c r="D323" s="219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19"/>
      <c r="D324" s="219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19"/>
      <c r="D325" s="219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19"/>
      <c r="D326" s="219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19"/>
      <c r="D327" s="219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19"/>
      <c r="D328" s="219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19"/>
      <c r="D329" s="219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19"/>
      <c r="D330" s="219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19"/>
      <c r="D331" s="219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19"/>
      <c r="D332" s="219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19"/>
      <c r="D333" s="219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19"/>
      <c r="D334" s="219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19"/>
      <c r="D335" s="219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19"/>
      <c r="D336" s="219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19"/>
      <c r="D337" s="219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19"/>
      <c r="D338" s="219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19"/>
      <c r="D339" s="219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19"/>
      <c r="D340" s="219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19"/>
      <c r="D341" s="219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19"/>
      <c r="D342" s="219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19"/>
      <c r="D343" s="219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19"/>
      <c r="D344" s="219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19"/>
      <c r="D345" s="219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19"/>
      <c r="D346" s="219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19"/>
      <c r="D347" s="219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19"/>
      <c r="D348" s="219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19"/>
      <c r="D349" s="219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19"/>
      <c r="D350" s="219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19"/>
      <c r="D351" s="219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19"/>
      <c r="D352" s="219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19"/>
      <c r="D353" s="219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19"/>
      <c r="D354" s="219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19"/>
      <c r="D355" s="219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19"/>
      <c r="D356" s="219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19"/>
      <c r="D357" s="219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19"/>
      <c r="D358" s="219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19"/>
      <c r="D359" s="219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19"/>
      <c r="D360" s="219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19"/>
      <c r="D361" s="219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19"/>
      <c r="D362" s="219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19"/>
      <c r="D363" s="219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19"/>
      <c r="D364" s="219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19"/>
      <c r="D365" s="219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19"/>
      <c r="D366" s="219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19"/>
      <c r="D367" s="219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19"/>
      <c r="D368" s="219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19"/>
      <c r="D369" s="219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19"/>
      <c r="D370" s="219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19"/>
      <c r="D371" s="219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19"/>
      <c r="D372" s="219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19"/>
      <c r="D373" s="219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19"/>
      <c r="D374" s="219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19"/>
      <c r="D375" s="219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19"/>
      <c r="D376" s="219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19"/>
      <c r="D377" s="219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19"/>
      <c r="D378" s="219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19"/>
      <c r="D379" s="219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19"/>
      <c r="D380" s="219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19"/>
      <c r="D381" s="219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19"/>
      <c r="D382" s="219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19"/>
      <c r="D383" s="219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19"/>
      <c r="D384" s="219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19"/>
      <c r="D385" s="219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19"/>
      <c r="D386" s="219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19"/>
      <c r="D387" s="219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19"/>
      <c r="D388" s="219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19"/>
      <c r="D389" s="219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19"/>
      <c r="D390" s="219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19"/>
      <c r="D391" s="219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19"/>
      <c r="D392" s="219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19"/>
      <c r="D393" s="219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19"/>
      <c r="D394" s="219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19"/>
      <c r="D395" s="219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19"/>
      <c r="D396" s="219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19"/>
      <c r="D397" s="219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19"/>
      <c r="D398" s="219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19"/>
      <c r="D399" s="219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19"/>
      <c r="D400" s="219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19"/>
      <c r="D401" s="219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19"/>
      <c r="D402" s="219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19"/>
      <c r="D403" s="219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19"/>
      <c r="D404" s="219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19"/>
      <c r="D405" s="219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19"/>
      <c r="D406" s="219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19"/>
      <c r="D407" s="219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19"/>
      <c r="D408" s="219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19"/>
      <c r="D409" s="219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19"/>
      <c r="D410" s="219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19"/>
      <c r="D411" s="219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19"/>
      <c r="D412" s="219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19"/>
      <c r="D413" s="219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19"/>
      <c r="D414" s="219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19"/>
      <c r="D415" s="219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19"/>
      <c r="D416" s="219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19"/>
      <c r="D417" s="219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19"/>
      <c r="D418" s="219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19"/>
      <c r="D419" s="219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19"/>
      <c r="D420" s="219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19"/>
      <c r="D421" s="219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19"/>
      <c r="D422" s="219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19"/>
      <c r="D423" s="219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19"/>
      <c r="D424" s="219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19"/>
      <c r="D425" s="219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19"/>
      <c r="D426" s="219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19"/>
      <c r="D427" s="219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19"/>
      <c r="D428" s="219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19"/>
      <c r="D429" s="219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19"/>
      <c r="D430" s="219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19"/>
      <c r="D431" s="219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19"/>
      <c r="D432" s="219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19"/>
      <c r="D433" s="219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19"/>
      <c r="D434" s="219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19"/>
      <c r="D435" s="219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19"/>
      <c r="D436" s="219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19"/>
      <c r="D437" s="219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19"/>
      <c r="D438" s="219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19"/>
      <c r="D439" s="219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19"/>
      <c r="D440" s="219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19"/>
      <c r="D441" s="219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19"/>
      <c r="D442" s="219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19"/>
      <c r="D443" s="219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19"/>
      <c r="D444" s="219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19"/>
      <c r="D445" s="219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19"/>
      <c r="D446" s="219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19"/>
      <c r="D447" s="219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19"/>
      <c r="D448" s="219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19"/>
      <c r="D449" s="219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19"/>
      <c r="D450" s="219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19"/>
      <c r="D451" s="219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19"/>
      <c r="D452" s="219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19"/>
      <c r="D453" s="219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19"/>
      <c r="D454" s="219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19"/>
      <c r="D455" s="219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19"/>
      <c r="D456" s="219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19"/>
      <c r="D457" s="219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19"/>
      <c r="D458" s="219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19"/>
      <c r="D459" s="219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19"/>
      <c r="D460" s="219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19"/>
      <c r="D461" s="219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19"/>
      <c r="D462" s="219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19"/>
      <c r="D463" s="219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19"/>
      <c r="D464" s="219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19"/>
      <c r="D465" s="219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19"/>
      <c r="D466" s="219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19"/>
      <c r="D467" s="219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19"/>
      <c r="D468" s="219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19"/>
      <c r="D469" s="219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19"/>
      <c r="D470" s="219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19"/>
      <c r="D471" s="219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19"/>
      <c r="D472" s="219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19"/>
      <c r="D473" s="219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19"/>
      <c r="D474" s="219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19"/>
      <c r="D475" s="219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19"/>
      <c r="D476" s="219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19"/>
      <c r="D477" s="219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19"/>
      <c r="D478" s="219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19"/>
      <c r="D479" s="219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19"/>
      <c r="D480" s="219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19"/>
      <c r="D481" s="219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19"/>
      <c r="D482" s="219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19"/>
      <c r="D483" s="219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19"/>
      <c r="D484" s="219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19"/>
      <c r="D485" s="219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19"/>
      <c r="D486" s="219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19"/>
      <c r="D487" s="219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19"/>
      <c r="D488" s="219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19"/>
      <c r="D489" s="219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19"/>
      <c r="D490" s="219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19"/>
      <c r="D491" s="219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19"/>
      <c r="D492" s="219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19"/>
      <c r="D493" s="219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19"/>
      <c r="D494" s="219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19"/>
      <c r="D495" s="219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19"/>
      <c r="D496" s="219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19"/>
      <c r="D497" s="219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19"/>
      <c r="D498" s="219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19"/>
      <c r="D499" s="219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19"/>
      <c r="D500" s="219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19"/>
      <c r="D501" s="219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19"/>
      <c r="D502" s="219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19"/>
      <c r="D503" s="219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19"/>
      <c r="D504" s="219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19"/>
      <c r="D505" s="219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19"/>
      <c r="D506" s="219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19"/>
      <c r="D507" s="219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19"/>
      <c r="D508" s="219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19"/>
      <c r="D509" s="219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19"/>
      <c r="D510" s="219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19"/>
      <c r="D511" s="219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19"/>
      <c r="D512" s="219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19"/>
      <c r="D513" s="219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19"/>
      <c r="D514" s="219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19"/>
      <c r="D515" s="219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19"/>
      <c r="D516" s="219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19"/>
      <c r="D517" s="219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19"/>
      <c r="D518" s="219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19"/>
      <c r="D519" s="219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19"/>
      <c r="D520" s="219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19"/>
      <c r="D521" s="219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19"/>
      <c r="D522" s="219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19"/>
      <c r="D523" s="219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19"/>
      <c r="D524" s="219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19"/>
      <c r="D525" s="219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19"/>
      <c r="D526" s="219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19"/>
      <c r="D527" s="219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19"/>
      <c r="D528" s="219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19"/>
      <c r="D529" s="219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19"/>
      <c r="D530" s="219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19"/>
      <c r="D531" s="219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19"/>
      <c r="D532" s="219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19"/>
      <c r="D533" s="219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19"/>
      <c r="D534" s="219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19"/>
      <c r="D535" s="219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19"/>
      <c r="D536" s="219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19"/>
      <c r="D537" s="219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19"/>
      <c r="D538" s="219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19"/>
      <c r="D539" s="219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19"/>
      <c r="D540" s="219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19"/>
      <c r="D541" s="219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19"/>
      <c r="D542" s="219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19"/>
      <c r="D543" s="219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19"/>
      <c r="D544" s="219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19"/>
      <c r="D545" s="219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19"/>
      <c r="D546" s="219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19"/>
      <c r="D547" s="219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19"/>
      <c r="D548" s="219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19"/>
      <c r="D549" s="219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19"/>
      <c r="D550" s="219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19"/>
      <c r="D551" s="219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19"/>
      <c r="D552" s="219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19"/>
      <c r="D553" s="219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19"/>
      <c r="D554" s="219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19"/>
      <c r="D555" s="219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19"/>
      <c r="D556" s="219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19"/>
      <c r="D557" s="219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19"/>
      <c r="D558" s="219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19"/>
      <c r="D559" s="219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19"/>
      <c r="D560" s="219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19"/>
      <c r="D561" s="219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19"/>
      <c r="D562" s="219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19"/>
      <c r="D563" s="219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19"/>
      <c r="D564" s="219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19"/>
      <c r="D565" s="219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19"/>
      <c r="D566" s="219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19"/>
      <c r="D567" s="219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19"/>
      <c r="D568" s="219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19"/>
      <c r="D569" s="219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19"/>
      <c r="D570" s="219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19"/>
      <c r="D571" s="219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19"/>
      <c r="D572" s="219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19"/>
      <c r="D573" s="219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19"/>
      <c r="D574" s="219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19"/>
      <c r="D575" s="219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19"/>
      <c r="D576" s="219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19"/>
      <c r="D577" s="219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19"/>
      <c r="D578" s="219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19"/>
      <c r="D579" s="219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19"/>
      <c r="D580" s="219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19"/>
      <c r="D581" s="219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19"/>
      <c r="D582" s="219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19"/>
      <c r="D583" s="219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19"/>
      <c r="D584" s="219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19"/>
      <c r="D585" s="219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19"/>
      <c r="D586" s="219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19"/>
      <c r="D587" s="219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19"/>
      <c r="D588" s="219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19"/>
      <c r="D589" s="219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19"/>
      <c r="D590" s="219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19"/>
      <c r="D591" s="219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19"/>
      <c r="D592" s="219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19"/>
      <c r="D593" s="219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19"/>
      <c r="D594" s="219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19"/>
      <c r="D595" s="219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19"/>
      <c r="D596" s="219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19"/>
      <c r="D597" s="219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19"/>
      <c r="D598" s="219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19"/>
      <c r="D599" s="219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19"/>
      <c r="D600" s="219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19"/>
      <c r="D601" s="219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19"/>
      <c r="D602" s="219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19"/>
      <c r="D603" s="219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19"/>
      <c r="D604" s="219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19"/>
      <c r="D605" s="219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19"/>
      <c r="D606" s="219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19"/>
      <c r="D607" s="219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19"/>
      <c r="D608" s="219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19"/>
      <c r="D609" s="219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19"/>
      <c r="D610" s="219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19"/>
      <c r="D611" s="219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19"/>
      <c r="D612" s="219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19"/>
      <c r="D613" s="219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19"/>
      <c r="D614" s="219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19"/>
      <c r="D615" s="219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19"/>
      <c r="D616" s="219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19"/>
      <c r="D617" s="219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19"/>
      <c r="D618" s="219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19"/>
      <c r="D619" s="219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19"/>
      <c r="D620" s="219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19"/>
      <c r="D621" s="219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19"/>
      <c r="D622" s="219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19"/>
      <c r="D623" s="219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19"/>
      <c r="D624" s="219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19"/>
      <c r="D625" s="219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19"/>
      <c r="D626" s="219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19"/>
      <c r="D627" s="219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19"/>
      <c r="D628" s="219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19"/>
      <c r="D629" s="219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19"/>
      <c r="D630" s="219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19"/>
      <c r="D631" s="219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19"/>
      <c r="D632" s="219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19"/>
      <c r="D633" s="219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19"/>
      <c r="D634" s="219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19"/>
      <c r="D635" s="219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19"/>
      <c r="D636" s="219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19"/>
      <c r="D637" s="219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19"/>
      <c r="D638" s="219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19"/>
      <c r="D639" s="219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19"/>
      <c r="D640" s="219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19"/>
      <c r="D641" s="219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19"/>
      <c r="D642" s="219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19"/>
      <c r="D643" s="219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19"/>
      <c r="D644" s="219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19"/>
      <c r="D645" s="219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19"/>
      <c r="D646" s="219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19"/>
      <c r="D647" s="219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19"/>
      <c r="D648" s="219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19"/>
      <c r="D649" s="219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19"/>
      <c r="D650" s="219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19"/>
      <c r="D651" s="219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19"/>
      <c r="D652" s="219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19"/>
      <c r="D653" s="219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19"/>
      <c r="D654" s="219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19"/>
      <c r="D655" s="219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19"/>
      <c r="D656" s="219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19"/>
      <c r="D657" s="219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19"/>
      <c r="D658" s="219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19"/>
      <c r="D659" s="219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19"/>
      <c r="D660" s="219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19"/>
      <c r="D661" s="219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19"/>
      <c r="D662" s="219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19"/>
      <c r="D663" s="219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19"/>
      <c r="D664" s="219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19"/>
      <c r="D665" s="219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19"/>
      <c r="D666" s="219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19"/>
      <c r="D667" s="219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19"/>
      <c r="D668" s="219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19"/>
      <c r="D669" s="219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19"/>
      <c r="D670" s="219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19"/>
      <c r="D671" s="219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19"/>
      <c r="D672" s="219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19"/>
      <c r="D673" s="219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19"/>
      <c r="D674" s="219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19"/>
      <c r="D675" s="219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19"/>
      <c r="D676" s="219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19"/>
      <c r="D677" s="219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19"/>
      <c r="D678" s="219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19"/>
      <c r="D679" s="219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19"/>
      <c r="D680" s="219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19"/>
      <c r="D681" s="219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19"/>
      <c r="D682" s="219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19"/>
      <c r="D683" s="219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19"/>
      <c r="D684" s="219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19"/>
      <c r="D685" s="219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19"/>
      <c r="D686" s="219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19"/>
      <c r="D687" s="219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19"/>
      <c r="D688" s="219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19"/>
      <c r="D689" s="219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19"/>
      <c r="D690" s="219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19"/>
      <c r="D691" s="219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19"/>
      <c r="D692" s="219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19"/>
      <c r="D693" s="219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19"/>
      <c r="D694" s="219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19"/>
      <c r="D695" s="219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19"/>
      <c r="D696" s="219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19"/>
      <c r="D697" s="219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19"/>
      <c r="D698" s="219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19"/>
      <c r="D699" s="219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19"/>
      <c r="D700" s="219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19"/>
      <c r="D701" s="219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19"/>
      <c r="D702" s="219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19"/>
      <c r="D703" s="219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19"/>
      <c r="D704" s="219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19"/>
      <c r="D705" s="219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19"/>
      <c r="D706" s="219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19"/>
      <c r="D707" s="219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19"/>
      <c r="D708" s="219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19"/>
      <c r="D709" s="219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19"/>
      <c r="D710" s="219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19"/>
      <c r="D711" s="219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19"/>
      <c r="D712" s="219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19"/>
      <c r="D713" s="219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19"/>
      <c r="D714" s="219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19"/>
      <c r="D715" s="219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19"/>
      <c r="D716" s="219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19"/>
      <c r="D717" s="219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19"/>
      <c r="D718" s="219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19"/>
      <c r="D719" s="219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19"/>
      <c r="D720" s="219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19"/>
      <c r="D721" s="219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19"/>
      <c r="D722" s="219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19"/>
      <c r="D723" s="219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19"/>
      <c r="D724" s="219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19"/>
      <c r="D725" s="219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19"/>
      <c r="D726" s="219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19"/>
      <c r="D727" s="219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19"/>
      <c r="D728" s="219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19"/>
      <c r="D729" s="219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19"/>
      <c r="D730" s="219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19"/>
      <c r="D731" s="219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19"/>
      <c r="D732" s="219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19"/>
      <c r="D733" s="219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19"/>
      <c r="D734" s="219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19"/>
      <c r="D735" s="219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19"/>
      <c r="D736" s="219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19"/>
      <c r="D737" s="219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19"/>
      <c r="D738" s="219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19"/>
      <c r="D739" s="219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19"/>
      <c r="D740" s="219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19"/>
      <c r="D741" s="219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19"/>
      <c r="D742" s="219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19"/>
      <c r="D743" s="219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19"/>
      <c r="D744" s="219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19"/>
      <c r="D745" s="219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19"/>
      <c r="D746" s="219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19"/>
      <c r="D747" s="219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19"/>
      <c r="D748" s="219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19"/>
      <c r="D749" s="219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19"/>
      <c r="D750" s="219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19"/>
      <c r="D751" s="219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19"/>
      <c r="D752" s="219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19"/>
      <c r="D753" s="219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19"/>
      <c r="D754" s="219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19"/>
      <c r="D755" s="219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19"/>
      <c r="D756" s="219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19"/>
      <c r="D757" s="219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19"/>
      <c r="D758" s="219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19"/>
      <c r="D759" s="219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19"/>
      <c r="D760" s="219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19"/>
      <c r="D761" s="219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19"/>
      <c r="D762" s="219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19"/>
      <c r="D763" s="219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19"/>
      <c r="D764" s="219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19"/>
      <c r="D765" s="219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19"/>
      <c r="D766" s="219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19"/>
      <c r="D767" s="219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19"/>
      <c r="D768" s="219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19"/>
      <c r="D769" s="219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19"/>
      <c r="D770" s="219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19"/>
      <c r="D771" s="219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19"/>
      <c r="D772" s="219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19"/>
      <c r="D773" s="219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19"/>
      <c r="D774" s="219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19"/>
      <c r="D775" s="219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19"/>
      <c r="D776" s="219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19"/>
      <c r="D777" s="219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19"/>
      <c r="D778" s="219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19"/>
      <c r="D779" s="219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19"/>
      <c r="D780" s="219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19"/>
      <c r="D781" s="219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19"/>
      <c r="D782" s="219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19"/>
      <c r="D783" s="219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19"/>
      <c r="D784" s="219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19"/>
      <c r="D785" s="219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19"/>
      <c r="D786" s="219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19"/>
      <c r="D787" s="219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19"/>
      <c r="D788" s="219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19"/>
      <c r="D789" s="219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19"/>
      <c r="D790" s="219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19"/>
      <c r="D791" s="219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19"/>
      <c r="D792" s="219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19"/>
      <c r="D793" s="219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19"/>
      <c r="D794" s="219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19"/>
      <c r="D795" s="219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19"/>
      <c r="D796" s="219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19"/>
      <c r="D797" s="219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19"/>
      <c r="D798" s="219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19"/>
      <c r="D799" s="219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19"/>
      <c r="D800" s="219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19"/>
      <c r="D801" s="219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19"/>
      <c r="D802" s="219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19"/>
      <c r="D803" s="219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19"/>
      <c r="D804" s="219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19"/>
      <c r="D805" s="219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19"/>
      <c r="D806" s="219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19"/>
      <c r="D807" s="219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19"/>
      <c r="D808" s="219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19"/>
      <c r="D809" s="219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19"/>
      <c r="D810" s="219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19"/>
      <c r="D811" s="219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19"/>
      <c r="D812" s="219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19"/>
      <c r="D813" s="219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19"/>
      <c r="D814" s="219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19"/>
      <c r="D815" s="219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19"/>
      <c r="D816" s="219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19"/>
      <c r="D817" s="219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19"/>
      <c r="D818" s="219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19"/>
      <c r="D819" s="219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19"/>
      <c r="D820" s="219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19"/>
      <c r="D821" s="219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19"/>
      <c r="D822" s="219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19"/>
      <c r="D823" s="219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19"/>
      <c r="D824" s="219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19"/>
      <c r="D825" s="219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19"/>
      <c r="D826" s="219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19"/>
      <c r="D827" s="219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19"/>
      <c r="D828" s="219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19"/>
      <c r="D829" s="219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19"/>
      <c r="D830" s="219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19"/>
      <c r="D831" s="219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19"/>
      <c r="D832" s="219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19"/>
      <c r="D833" s="219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19"/>
      <c r="D834" s="219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19"/>
      <c r="D835" s="219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19"/>
      <c r="D836" s="219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19"/>
      <c r="D837" s="219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19"/>
      <c r="D838" s="219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19"/>
      <c r="D839" s="219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19"/>
      <c r="D840" s="219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19"/>
      <c r="D841" s="219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19"/>
      <c r="D842" s="219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19"/>
      <c r="D843" s="219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19"/>
      <c r="D844" s="219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19"/>
      <c r="D845" s="219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19"/>
      <c r="D846" s="219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19"/>
      <c r="D847" s="219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19"/>
      <c r="D848" s="219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19"/>
      <c r="D849" s="219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19"/>
      <c r="D850" s="219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19"/>
      <c r="D851" s="219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19"/>
      <c r="D852" s="219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19"/>
      <c r="D853" s="219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19"/>
      <c r="D854" s="219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19"/>
      <c r="D855" s="219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19"/>
      <c r="D856" s="219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19"/>
      <c r="D857" s="219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19"/>
      <c r="D858" s="219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19"/>
      <c r="D859" s="219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19"/>
      <c r="D860" s="219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19"/>
      <c r="D861" s="219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19"/>
      <c r="D862" s="219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19"/>
      <c r="D863" s="219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19"/>
      <c r="D864" s="219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19"/>
      <c r="D865" s="219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19"/>
      <c r="D866" s="219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19"/>
      <c r="D867" s="219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19"/>
      <c r="D868" s="219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19"/>
      <c r="D869" s="219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19"/>
      <c r="D870" s="219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19"/>
      <c r="D871" s="219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19"/>
      <c r="D872" s="219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19"/>
      <c r="D873" s="219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19"/>
      <c r="D874" s="219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19"/>
      <c r="D875" s="219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19"/>
      <c r="D876" s="219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19"/>
      <c r="D877" s="219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19"/>
      <c r="D878" s="219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19"/>
      <c r="D879" s="219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19"/>
      <c r="D880" s="219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19"/>
      <c r="D881" s="219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19"/>
      <c r="D882" s="219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19"/>
      <c r="D883" s="219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19"/>
      <c r="D884" s="219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19"/>
      <c r="D885" s="219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19"/>
      <c r="D886" s="219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19"/>
      <c r="D887" s="219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19"/>
      <c r="D888" s="219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19"/>
      <c r="D889" s="219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19"/>
      <c r="D890" s="219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19"/>
      <c r="D891" s="219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19"/>
      <c r="D892" s="219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19"/>
      <c r="D893" s="219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19"/>
      <c r="D894" s="219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19"/>
      <c r="D895" s="219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19"/>
      <c r="D896" s="219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19"/>
      <c r="D897" s="219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19"/>
      <c r="D898" s="219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19"/>
      <c r="D899" s="219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19"/>
      <c r="D900" s="219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19"/>
      <c r="D901" s="219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19"/>
      <c r="D902" s="219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19"/>
      <c r="D903" s="219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19"/>
      <c r="D904" s="219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19"/>
      <c r="D905" s="219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19"/>
      <c r="D906" s="219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19"/>
      <c r="D907" s="219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19"/>
      <c r="D908" s="219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19"/>
      <c r="D909" s="219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19"/>
      <c r="D910" s="219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19"/>
      <c r="D911" s="219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19"/>
      <c r="D912" s="219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19"/>
      <c r="D913" s="219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19"/>
      <c r="D914" s="219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19"/>
      <c r="D915" s="219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19"/>
      <c r="D916" s="219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19"/>
      <c r="D917" s="219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19"/>
      <c r="D918" s="219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19"/>
      <c r="D919" s="219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19"/>
      <c r="D920" s="219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19"/>
      <c r="D921" s="219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19"/>
      <c r="D922" s="219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19"/>
      <c r="D923" s="219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19"/>
      <c r="D924" s="219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19"/>
      <c r="D925" s="219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19"/>
      <c r="D926" s="219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19"/>
      <c r="D927" s="219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19"/>
      <c r="D928" s="219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19"/>
      <c r="D929" s="219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19"/>
      <c r="D930" s="219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19"/>
      <c r="D931" s="219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19"/>
      <c r="D932" s="219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19"/>
      <c r="D933" s="219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19"/>
      <c r="D934" s="219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19"/>
      <c r="D935" s="219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19"/>
      <c r="D936" s="219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19"/>
      <c r="D937" s="219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19"/>
      <c r="D938" s="219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19"/>
      <c r="D939" s="219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19"/>
      <c r="D940" s="219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19"/>
      <c r="D941" s="219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19"/>
      <c r="D942" s="219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19"/>
      <c r="D943" s="219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19"/>
      <c r="D944" s="219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19"/>
      <c r="D945" s="219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19"/>
      <c r="D946" s="219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19"/>
      <c r="D947" s="219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19"/>
      <c r="D948" s="219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19"/>
      <c r="D949" s="219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19"/>
      <c r="D950" s="219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19"/>
      <c r="D951" s="219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19"/>
      <c r="D952" s="219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19"/>
      <c r="D953" s="219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19"/>
      <c r="D954" s="219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19"/>
      <c r="D955" s="219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19"/>
      <c r="D956" s="219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19"/>
      <c r="D957" s="219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19"/>
      <c r="D958" s="219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19"/>
      <c r="D959" s="219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19"/>
      <c r="D960" s="219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19"/>
      <c r="D961" s="219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19"/>
      <c r="D962" s="219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19"/>
      <c r="D963" s="219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19"/>
      <c r="D964" s="219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19"/>
      <c r="D965" s="219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19"/>
      <c r="D966" s="219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19"/>
      <c r="D967" s="219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19"/>
      <c r="D968" s="219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19"/>
      <c r="D969" s="219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19"/>
      <c r="D970" s="219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19"/>
      <c r="D971" s="219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19"/>
      <c r="D972" s="219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19"/>
      <c r="D973" s="219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19"/>
      <c r="D974" s="219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19"/>
      <c r="D975" s="219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19"/>
      <c r="D976" s="219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19"/>
      <c r="D977" s="219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19"/>
      <c r="D978" s="219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19"/>
      <c r="D979" s="219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19"/>
      <c r="D980" s="219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19"/>
      <c r="D981" s="219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19"/>
      <c r="D982" s="219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19"/>
      <c r="D983" s="219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19"/>
      <c r="D984" s="219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19"/>
      <c r="D985" s="219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19"/>
      <c r="D986" s="219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19"/>
      <c r="D987" s="219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19"/>
      <c r="D988" s="219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19"/>
      <c r="D989" s="219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19"/>
      <c r="D990" s="219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19"/>
      <c r="D991" s="219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19"/>
      <c r="D992" s="219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19"/>
      <c r="D993" s="219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19"/>
      <c r="D994" s="219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19"/>
      <c r="D995" s="219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19"/>
      <c r="D996" s="219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19"/>
      <c r="D997" s="219"/>
      <c r="E997" s="2"/>
      <c r="F997" s="2"/>
      <c r="G997" s="220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19"/>
      <c r="D998" s="219"/>
      <c r="E998" s="2"/>
      <c r="F998" s="2"/>
      <c r="G998" s="220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Y998" s="7"/>
      <c r="Z998" s="7"/>
      <c r="AA998" s="7"/>
      <c r="AB998" s="7"/>
    </row>
    <row r="999">
      <c r="G999" s="220"/>
      <c r="L999" s="220"/>
      <c r="M999" s="220"/>
      <c r="N999" s="220"/>
      <c r="O999" s="220"/>
      <c r="P999" s="220"/>
      <c r="Q999" s="220"/>
      <c r="R999" s="220"/>
    </row>
  </sheetData>
  <mergeCells count="6">
    <mergeCell ref="A2:J2"/>
    <mergeCell ref="A3:J3"/>
    <mergeCell ref="K3:R3"/>
    <mergeCell ref="T21:U21"/>
    <mergeCell ref="L93:N93"/>
    <mergeCell ref="O93:P93"/>
  </mergeCells>
  <dataValidations>
    <dataValidation type="list" allowBlank="1" showErrorMessage="1" sqref="B7:B90">
      <formula1>"Pix,Cartão,Pacote ,Pago "</formula1>
    </dataValidation>
    <dataValidation type="list" allowBlank="1" showErrorMessage="1" sqref="E7:E90 E207:F998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F7:F90">
      <formula1>"White board,Cartoon ,3D ,3D personalizado,3D Premium,VSL,Logo,Post,Influencer Nayara,3D Estatico ,3D Realista,Edição audio,Pov,Flow,Dia dos Pais VSL,Dia dos Pais 3D,Dia dos Pais Influencer,Mascote,locução,Influencer  JOÃO,Influencer   VINICIUS"</formula1>
    </dataValidation>
    <dataValidation type="list" allowBlank="1" showErrorMessage="1" sqref="A7:A90">
      <formula1>"Nobre,INFLUENZI"</formula1>
    </dataValidation>
    <dataValidation type="list" allowBlank="1" showErrorMessage="1" sqref="J7:J90">
      <formula1>"Mel,Flavia,Fernanda,Carla,Miria,Leticia"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2.75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 t="s">
        <v>2817</v>
      </c>
      <c r="B1" s="2"/>
      <c r="C1" s="3"/>
      <c r="D1" s="3"/>
      <c r="E1" s="2"/>
      <c r="F1" s="2"/>
      <c r="G1" s="4"/>
      <c r="H1" s="4"/>
      <c r="I1" s="4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6"/>
      <c r="I4" s="4"/>
      <c r="J4" s="4"/>
      <c r="K4" s="5"/>
      <c r="L4" s="4"/>
      <c r="M4" s="4"/>
      <c r="N4" s="4"/>
      <c r="O4" s="4"/>
      <c r="P4" s="18"/>
      <c r="Q4" s="4"/>
      <c r="R4" s="4"/>
      <c r="S4" s="19"/>
      <c r="T4" s="20"/>
      <c r="U4" s="21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2"/>
      <c r="F5" s="23"/>
      <c r="G5" s="24"/>
      <c r="H5" s="24"/>
      <c r="I5" s="25"/>
      <c r="J5" s="26"/>
      <c r="K5" s="27"/>
      <c r="L5" s="26"/>
      <c r="M5" s="26"/>
      <c r="N5" s="26"/>
      <c r="O5" s="26"/>
      <c r="P5" s="26"/>
      <c r="Q5" s="26"/>
      <c r="R5" s="23"/>
      <c r="S5" s="28"/>
      <c r="T5" s="7"/>
      <c r="U5" s="7"/>
      <c r="V5" s="7"/>
      <c r="W5" s="7"/>
      <c r="X5" s="7"/>
      <c r="Y5" s="7"/>
      <c r="Z5" s="7"/>
      <c r="AA5" s="7"/>
      <c r="AB5" s="7"/>
    </row>
    <row r="6">
      <c r="A6" s="29"/>
      <c r="B6" s="29"/>
      <c r="C6" s="30" t="s">
        <v>0</v>
      </c>
      <c r="D6" s="31"/>
      <c r="E6" s="32" t="s">
        <v>1</v>
      </c>
      <c r="F6" s="29"/>
      <c r="G6" s="32" t="s">
        <v>2</v>
      </c>
      <c r="H6" s="32" t="s">
        <v>3</v>
      </c>
      <c r="I6" s="29" t="s">
        <v>4</v>
      </c>
      <c r="J6" s="29" t="s">
        <v>5</v>
      </c>
      <c r="K6" s="33" t="s">
        <v>6</v>
      </c>
      <c r="L6" s="34" t="s">
        <v>7</v>
      </c>
      <c r="M6" s="35" t="s">
        <v>8</v>
      </c>
      <c r="N6" s="36" t="s">
        <v>9</v>
      </c>
      <c r="O6" s="37" t="s">
        <v>10</v>
      </c>
      <c r="P6" s="38" t="s">
        <v>11</v>
      </c>
      <c r="Q6" s="39" t="s">
        <v>12</v>
      </c>
      <c r="R6" s="40" t="s">
        <v>13</v>
      </c>
      <c r="S6" s="34" t="s">
        <v>14</v>
      </c>
      <c r="T6" s="7"/>
      <c r="U6" s="7"/>
      <c r="V6" s="41"/>
      <c r="Y6" s="7"/>
      <c r="Z6" s="7"/>
      <c r="AA6" s="7"/>
      <c r="AB6" s="7"/>
    </row>
    <row r="7">
      <c r="A7" s="42" t="s">
        <v>39</v>
      </c>
      <c r="B7" s="42" t="s">
        <v>40</v>
      </c>
      <c r="C7" s="43"/>
      <c r="D7" s="44" t="s">
        <v>2818</v>
      </c>
      <c r="E7" s="45" t="s">
        <v>53</v>
      </c>
      <c r="F7" s="42" t="s">
        <v>49</v>
      </c>
      <c r="G7" s="285" t="s">
        <v>2819</v>
      </c>
      <c r="H7" s="47" t="s">
        <v>2820</v>
      </c>
      <c r="I7" s="48" t="s">
        <v>2821</v>
      </c>
      <c r="J7" s="42" t="s">
        <v>69</v>
      </c>
      <c r="K7" s="49"/>
      <c r="L7" s="50">
        <v>350.0</v>
      </c>
      <c r="M7" s="35"/>
      <c r="N7" s="36"/>
      <c r="O7" s="51"/>
      <c r="P7" s="52"/>
      <c r="Q7" s="53"/>
      <c r="R7" s="54"/>
      <c r="S7" s="55">
        <v>50.0</v>
      </c>
      <c r="T7" s="56" t="s">
        <v>6</v>
      </c>
      <c r="U7" s="57">
        <f>SUM(K7:K90)</f>
        <v>2608.9</v>
      </c>
      <c r="V7" s="7"/>
      <c r="Y7" s="7"/>
      <c r="Z7" s="7"/>
      <c r="AA7" s="7"/>
      <c r="AB7" s="7"/>
    </row>
    <row r="8">
      <c r="A8" s="42" t="s">
        <v>39</v>
      </c>
      <c r="B8" s="42" t="s">
        <v>40</v>
      </c>
      <c r="C8" s="43"/>
      <c r="D8" s="44"/>
      <c r="E8" s="45" t="s">
        <v>29</v>
      </c>
      <c r="F8" s="42" t="s">
        <v>49</v>
      </c>
      <c r="G8" s="224" t="s">
        <v>2822</v>
      </c>
      <c r="H8" s="58" t="s">
        <v>2823</v>
      </c>
      <c r="I8" s="59" t="s">
        <v>2824</v>
      </c>
      <c r="J8" s="42" t="s">
        <v>46</v>
      </c>
      <c r="K8" s="60"/>
      <c r="L8" s="50">
        <v>250.0</v>
      </c>
      <c r="M8" s="61"/>
      <c r="N8" s="62"/>
      <c r="O8" s="51"/>
      <c r="P8" s="52"/>
      <c r="Q8" s="53"/>
      <c r="R8" s="63"/>
      <c r="S8" s="55">
        <v>50.0</v>
      </c>
      <c r="T8" s="56" t="s">
        <v>7</v>
      </c>
      <c r="U8" s="57">
        <f>SUM(L95)</f>
        <v>5946</v>
      </c>
      <c r="V8" s="7"/>
      <c r="Y8" s="7"/>
      <c r="Z8" s="7"/>
      <c r="AA8" s="7"/>
      <c r="AB8" s="7"/>
    </row>
    <row r="9">
      <c r="A9" s="42" t="s">
        <v>39</v>
      </c>
      <c r="B9" s="42" t="s">
        <v>40</v>
      </c>
      <c r="C9" s="64"/>
      <c r="D9" s="44" t="s">
        <v>2825</v>
      </c>
      <c r="E9" s="45" t="s">
        <v>53</v>
      </c>
      <c r="F9" s="42" t="s">
        <v>49</v>
      </c>
      <c r="G9" s="224" t="s">
        <v>2826</v>
      </c>
      <c r="H9" s="58" t="s">
        <v>2827</v>
      </c>
      <c r="I9" s="65" t="s">
        <v>2828</v>
      </c>
      <c r="J9" s="42" t="s">
        <v>69</v>
      </c>
      <c r="K9" s="60"/>
      <c r="L9" s="50"/>
      <c r="M9" s="61"/>
      <c r="N9" s="62"/>
      <c r="O9" s="51"/>
      <c r="P9" s="52"/>
      <c r="Q9" s="53">
        <v>350.0</v>
      </c>
      <c r="R9" s="63"/>
      <c r="S9" s="55">
        <v>50.0</v>
      </c>
      <c r="T9" s="56" t="s">
        <v>8</v>
      </c>
      <c r="U9" s="57">
        <f>SUM(M96)</f>
        <v>2050</v>
      </c>
      <c r="V9" s="7"/>
      <c r="Y9" s="7"/>
      <c r="Z9" s="7"/>
      <c r="AA9" s="7"/>
      <c r="AB9" s="7"/>
    </row>
    <row r="10" ht="16.5" customHeight="1">
      <c r="A10" s="42" t="s">
        <v>39</v>
      </c>
      <c r="B10" s="42" t="s">
        <v>40</v>
      </c>
      <c r="C10" s="66"/>
      <c r="D10" s="67" t="s">
        <v>2829</v>
      </c>
      <c r="E10" s="45" t="s">
        <v>29</v>
      </c>
      <c r="F10" s="42" t="s">
        <v>49</v>
      </c>
      <c r="G10" s="228" t="s">
        <v>2830</v>
      </c>
      <c r="H10" s="47" t="s">
        <v>2831</v>
      </c>
      <c r="I10" s="48" t="s">
        <v>2832</v>
      </c>
      <c r="J10" s="42" t="s">
        <v>46</v>
      </c>
      <c r="K10" s="49"/>
      <c r="L10" s="68"/>
      <c r="M10" s="35"/>
      <c r="N10" s="36"/>
      <c r="O10" s="51">
        <v>350.0</v>
      </c>
      <c r="P10" s="69"/>
      <c r="Q10" s="70"/>
      <c r="R10" s="54"/>
      <c r="S10" s="55">
        <v>50.0</v>
      </c>
      <c r="T10" s="71" t="s">
        <v>9</v>
      </c>
      <c r="U10" s="57">
        <f>SUM(N97)</f>
        <v>1620</v>
      </c>
      <c r="V10" s="7"/>
      <c r="W10" s="7"/>
      <c r="X10" s="7"/>
      <c r="Y10" s="7"/>
      <c r="Z10" s="7"/>
      <c r="AA10" s="7"/>
      <c r="AB10" s="7"/>
    </row>
    <row r="11">
      <c r="A11" s="42" t="s">
        <v>39</v>
      </c>
      <c r="B11" s="42" t="s">
        <v>40</v>
      </c>
      <c r="C11" s="43"/>
      <c r="D11" s="44" t="s">
        <v>2833</v>
      </c>
      <c r="E11" s="45" t="s">
        <v>48</v>
      </c>
      <c r="F11" s="42" t="s">
        <v>49</v>
      </c>
      <c r="G11" s="224" t="s">
        <v>2834</v>
      </c>
      <c r="H11" s="47" t="s">
        <v>2835</v>
      </c>
      <c r="I11" s="59" t="s">
        <v>2836</v>
      </c>
      <c r="J11" s="42" t="s">
        <v>46</v>
      </c>
      <c r="K11" s="49"/>
      <c r="L11" s="50"/>
      <c r="M11" s="35"/>
      <c r="N11" s="36"/>
      <c r="O11" s="51">
        <v>350.0</v>
      </c>
      <c r="P11" s="52"/>
      <c r="Q11" s="53"/>
      <c r="R11" s="54"/>
      <c r="S11" s="55">
        <v>50.0</v>
      </c>
      <c r="T11" s="72" t="s">
        <v>15</v>
      </c>
      <c r="U11" s="73">
        <f>SUM(U7:U10)</f>
        <v>12224.9</v>
      </c>
      <c r="V11" s="7"/>
      <c r="Y11" s="7"/>
      <c r="Z11" s="7"/>
      <c r="AA11" s="7"/>
      <c r="AB11" s="7"/>
    </row>
    <row r="12">
      <c r="A12" s="42" t="s">
        <v>39</v>
      </c>
      <c r="B12" s="42" t="s">
        <v>40</v>
      </c>
      <c r="C12" s="43"/>
      <c r="D12" s="44" t="s">
        <v>2837</v>
      </c>
      <c r="E12" s="45" t="s">
        <v>73</v>
      </c>
      <c r="F12" s="42" t="s">
        <v>43</v>
      </c>
      <c r="G12" s="224" t="s">
        <v>2838</v>
      </c>
      <c r="H12" s="47"/>
      <c r="I12" s="65" t="s">
        <v>2839</v>
      </c>
      <c r="J12" s="42" t="s">
        <v>69</v>
      </c>
      <c r="K12" s="49"/>
      <c r="L12" s="50"/>
      <c r="M12" s="61"/>
      <c r="N12" s="62">
        <v>250.0</v>
      </c>
      <c r="O12" s="51"/>
      <c r="P12" s="52"/>
      <c r="Q12" s="53"/>
      <c r="R12" s="63"/>
      <c r="S12" s="55">
        <v>50.0</v>
      </c>
      <c r="V12" s="7"/>
      <c r="W12" s="7"/>
      <c r="X12" s="7"/>
      <c r="Y12" s="7"/>
      <c r="Z12" s="7"/>
      <c r="AA12" s="7"/>
      <c r="AB12" s="7"/>
    </row>
    <row r="13">
      <c r="A13" s="42" t="s">
        <v>39</v>
      </c>
      <c r="B13" s="42" t="s">
        <v>40</v>
      </c>
      <c r="C13" s="43"/>
      <c r="D13" s="44" t="s">
        <v>2840</v>
      </c>
      <c r="E13" s="45" t="s">
        <v>58</v>
      </c>
      <c r="F13" s="42" t="s">
        <v>49</v>
      </c>
      <c r="G13" s="228" t="s">
        <v>2841</v>
      </c>
      <c r="H13" s="58" t="s">
        <v>381</v>
      </c>
      <c r="I13" s="48" t="s">
        <v>2842</v>
      </c>
      <c r="J13" s="42" t="s">
        <v>46</v>
      </c>
      <c r="K13" s="49"/>
      <c r="L13" s="50"/>
      <c r="M13" s="61">
        <v>250.0</v>
      </c>
      <c r="N13" s="62"/>
      <c r="O13" s="51"/>
      <c r="P13" s="52"/>
      <c r="Q13" s="53"/>
      <c r="R13" s="63"/>
      <c r="S13" s="55">
        <v>50.0</v>
      </c>
      <c r="V13" s="7"/>
      <c r="W13" s="7"/>
      <c r="X13" s="7"/>
      <c r="Y13" s="7"/>
      <c r="Z13" s="7"/>
      <c r="AA13" s="7"/>
      <c r="AB13" s="7"/>
    </row>
    <row r="14">
      <c r="A14" s="42" t="s">
        <v>39</v>
      </c>
      <c r="B14" s="42" t="s">
        <v>40</v>
      </c>
      <c r="C14" s="66"/>
      <c r="D14" s="44" t="s">
        <v>2843</v>
      </c>
      <c r="E14" s="45" t="s">
        <v>73</v>
      </c>
      <c r="F14" s="42" t="s">
        <v>49</v>
      </c>
      <c r="G14" s="228" t="s">
        <v>2844</v>
      </c>
      <c r="H14" s="58" t="s">
        <v>939</v>
      </c>
      <c r="I14" s="48" t="s">
        <v>2845</v>
      </c>
      <c r="J14" s="42" t="s">
        <v>69</v>
      </c>
      <c r="K14" s="49"/>
      <c r="L14" s="50"/>
      <c r="M14" s="35">
        <v>250.0</v>
      </c>
      <c r="N14" s="36"/>
      <c r="O14" s="51"/>
      <c r="P14" s="52"/>
      <c r="Q14" s="53"/>
      <c r="R14" s="54"/>
      <c r="S14" s="55">
        <v>50.0</v>
      </c>
      <c r="V14" s="7"/>
      <c r="W14" s="7"/>
      <c r="X14" s="7"/>
      <c r="Y14" s="7"/>
      <c r="Z14" s="7"/>
      <c r="AA14" s="7"/>
      <c r="AB14" s="7"/>
    </row>
    <row r="15">
      <c r="A15" s="42" t="s">
        <v>39</v>
      </c>
      <c r="B15" s="42" t="s">
        <v>40</v>
      </c>
      <c r="C15" s="66"/>
      <c r="D15" s="44" t="s">
        <v>2846</v>
      </c>
      <c r="E15" s="45" t="s">
        <v>103</v>
      </c>
      <c r="F15" s="42" t="s">
        <v>43</v>
      </c>
      <c r="G15" s="229" t="s">
        <v>2847</v>
      </c>
      <c r="H15" s="74" t="s">
        <v>2848</v>
      </c>
      <c r="I15" s="59" t="s">
        <v>2849</v>
      </c>
      <c r="J15" s="42" t="s">
        <v>46</v>
      </c>
      <c r="K15" s="49">
        <v>250.0</v>
      </c>
      <c r="L15" s="50"/>
      <c r="M15" s="61"/>
      <c r="N15" s="62"/>
      <c r="O15" s="51"/>
      <c r="P15" s="52"/>
      <c r="Q15" s="53"/>
      <c r="R15" s="63"/>
      <c r="S15" s="55">
        <v>50.0</v>
      </c>
      <c r="T15" s="75" t="s">
        <v>10</v>
      </c>
      <c r="U15" s="44">
        <f>SUM(O98)</f>
        <v>4920</v>
      </c>
      <c r="V15" s="7"/>
      <c r="W15" s="7"/>
      <c r="X15" s="7"/>
      <c r="Y15" s="7"/>
      <c r="Z15" s="7"/>
      <c r="AA15" s="7"/>
      <c r="AB15" s="7"/>
    </row>
    <row r="16">
      <c r="A16" s="42" t="s">
        <v>39</v>
      </c>
      <c r="B16" s="42" t="s">
        <v>40</v>
      </c>
      <c r="C16" s="43"/>
      <c r="D16" s="44" t="s">
        <v>2850</v>
      </c>
      <c r="E16" s="45" t="s">
        <v>58</v>
      </c>
      <c r="F16" s="42" t="s">
        <v>43</v>
      </c>
      <c r="G16" s="229" t="s">
        <v>2851</v>
      </c>
      <c r="H16" s="74"/>
      <c r="I16" s="59" t="s">
        <v>2852</v>
      </c>
      <c r="J16" s="42" t="s">
        <v>46</v>
      </c>
      <c r="K16" s="49">
        <v>250.0</v>
      </c>
      <c r="L16" s="50"/>
      <c r="M16" s="61"/>
      <c r="N16" s="62"/>
      <c r="O16" s="51"/>
      <c r="P16" s="52"/>
      <c r="Q16" s="53"/>
      <c r="R16" s="63"/>
      <c r="S16" s="55">
        <v>50.0</v>
      </c>
      <c r="T16" s="77" t="s">
        <v>11</v>
      </c>
      <c r="U16" s="78">
        <f>SUM(P7:P90)</f>
        <v>3191.9</v>
      </c>
      <c r="V16" s="7"/>
      <c r="W16" s="7"/>
      <c r="X16" s="79"/>
      <c r="Y16" s="7"/>
      <c r="Z16" s="7"/>
      <c r="AA16" s="7"/>
      <c r="AB16" s="7"/>
    </row>
    <row r="17" ht="15.75" customHeight="1">
      <c r="A17" s="42" t="s">
        <v>39</v>
      </c>
      <c r="B17" s="42" t="s">
        <v>40</v>
      </c>
      <c r="C17" s="43"/>
      <c r="D17" s="44" t="s">
        <v>2853</v>
      </c>
      <c r="E17" s="45" t="s">
        <v>165</v>
      </c>
      <c r="F17" s="42" t="s">
        <v>49</v>
      </c>
      <c r="G17" s="224" t="s">
        <v>2854</v>
      </c>
      <c r="H17" s="58" t="s">
        <v>2855</v>
      </c>
      <c r="I17" s="65" t="s">
        <v>2856</v>
      </c>
      <c r="J17" s="42" t="s">
        <v>46</v>
      </c>
      <c r="K17" s="49"/>
      <c r="L17" s="80"/>
      <c r="M17" s="81"/>
      <c r="N17" s="82"/>
      <c r="O17" s="51">
        <v>350.0</v>
      </c>
      <c r="P17" s="83"/>
      <c r="Q17" s="84"/>
      <c r="R17" s="85"/>
      <c r="S17" s="55">
        <v>50.0</v>
      </c>
      <c r="T17" s="86" t="s">
        <v>12</v>
      </c>
      <c r="U17" s="78">
        <f>SUM(Q2:Q85)</f>
        <v>1423</v>
      </c>
      <c r="V17" s="7"/>
      <c r="W17" s="7"/>
      <c r="X17" s="7"/>
      <c r="Y17" s="7"/>
      <c r="Z17" s="7"/>
      <c r="AA17" s="7"/>
      <c r="AB17" s="7"/>
    </row>
    <row r="18" ht="17.25" customHeight="1">
      <c r="A18" s="42" t="s">
        <v>39</v>
      </c>
      <c r="B18" s="42" t="s">
        <v>40</v>
      </c>
      <c r="C18" s="43"/>
      <c r="D18" s="44" t="s">
        <v>2857</v>
      </c>
      <c r="E18" s="45" t="s">
        <v>192</v>
      </c>
      <c r="F18" s="42" t="s">
        <v>49</v>
      </c>
      <c r="G18" s="229" t="s">
        <v>2858</v>
      </c>
      <c r="H18" s="74" t="s">
        <v>2429</v>
      </c>
      <c r="I18" s="59" t="s">
        <v>2859</v>
      </c>
      <c r="J18" s="42" t="s">
        <v>69</v>
      </c>
      <c r="K18" s="49">
        <v>250.0</v>
      </c>
      <c r="L18" s="80"/>
      <c r="M18" s="61"/>
      <c r="N18" s="62"/>
      <c r="O18" s="51"/>
      <c r="P18" s="83"/>
      <c r="Q18" s="84"/>
      <c r="R18" s="63"/>
      <c r="S18" s="55">
        <v>50.0</v>
      </c>
      <c r="T18" s="87" t="s">
        <v>16</v>
      </c>
      <c r="U18" s="88">
        <f>SUM(U15,U16,U17)</f>
        <v>9534.9</v>
      </c>
      <c r="V18" s="7"/>
      <c r="W18" s="7"/>
      <c r="X18" s="7"/>
      <c r="Y18" s="7"/>
      <c r="Z18" s="7"/>
      <c r="AA18" s="7"/>
      <c r="AB18" s="7"/>
    </row>
    <row r="19">
      <c r="A19" s="42" t="s">
        <v>39</v>
      </c>
      <c r="B19" s="42" t="s">
        <v>40</v>
      </c>
      <c r="C19" s="43"/>
      <c r="D19" s="44" t="s">
        <v>2860</v>
      </c>
      <c r="E19" s="45" t="s">
        <v>29</v>
      </c>
      <c r="F19" s="42" t="s">
        <v>49</v>
      </c>
      <c r="G19" s="224" t="s">
        <v>2861</v>
      </c>
      <c r="H19" s="58" t="s">
        <v>1381</v>
      </c>
      <c r="I19" s="48" t="s">
        <v>2862</v>
      </c>
      <c r="J19" s="42" t="s">
        <v>29</v>
      </c>
      <c r="K19" s="49"/>
      <c r="L19" s="50">
        <v>350.0</v>
      </c>
      <c r="M19" s="61"/>
      <c r="N19" s="62"/>
      <c r="O19" s="51"/>
      <c r="P19" s="52"/>
      <c r="Q19" s="53"/>
      <c r="R19" s="63"/>
      <c r="S19" s="55">
        <v>50.0</v>
      </c>
      <c r="V19" s="7"/>
      <c r="W19" s="7"/>
      <c r="X19" s="7"/>
      <c r="Y19" s="7"/>
      <c r="Z19" s="7"/>
      <c r="AA19" s="7"/>
      <c r="AB19" s="7"/>
    </row>
    <row r="20">
      <c r="A20" s="42" t="s">
        <v>39</v>
      </c>
      <c r="B20" s="42" t="s">
        <v>40</v>
      </c>
      <c r="C20" s="43"/>
      <c r="D20" s="44"/>
      <c r="E20" s="45"/>
      <c r="F20" s="42" t="s">
        <v>49</v>
      </c>
      <c r="G20" s="320" t="s">
        <v>2863</v>
      </c>
      <c r="H20" s="58"/>
      <c r="I20" s="65" t="s">
        <v>2864</v>
      </c>
      <c r="J20" s="42" t="s">
        <v>29</v>
      </c>
      <c r="K20" s="49"/>
      <c r="L20" s="50"/>
      <c r="M20" s="61"/>
      <c r="N20" s="62"/>
      <c r="O20" s="51"/>
      <c r="P20" s="52">
        <v>900.0</v>
      </c>
      <c r="Q20" s="53"/>
      <c r="R20" s="63"/>
      <c r="S20" s="230">
        <v>900.0</v>
      </c>
      <c r="T20" s="89"/>
      <c r="U20" s="90"/>
      <c r="V20" s="7"/>
      <c r="W20" s="7"/>
      <c r="X20" s="7"/>
      <c r="Y20" s="7"/>
      <c r="Z20" s="7"/>
      <c r="AA20" s="7"/>
      <c r="AB20" s="7"/>
    </row>
    <row r="21" ht="18.75" customHeight="1">
      <c r="A21" s="42" t="s">
        <v>39</v>
      </c>
      <c r="B21" s="42" t="s">
        <v>40</v>
      </c>
      <c r="C21" s="43"/>
      <c r="D21" s="44" t="s">
        <v>2865</v>
      </c>
      <c r="E21" s="45" t="s">
        <v>29</v>
      </c>
      <c r="F21" s="42" t="s">
        <v>49</v>
      </c>
      <c r="G21" s="224" t="s">
        <v>2866</v>
      </c>
      <c r="H21" s="58" t="s">
        <v>2867</v>
      </c>
      <c r="I21" s="65" t="s">
        <v>2868</v>
      </c>
      <c r="J21" s="42" t="s">
        <v>46</v>
      </c>
      <c r="K21" s="49"/>
      <c r="L21" s="50"/>
      <c r="M21" s="61"/>
      <c r="N21" s="62"/>
      <c r="O21" s="51">
        <v>294.0</v>
      </c>
      <c r="P21" s="52"/>
      <c r="Q21" s="53"/>
      <c r="R21" s="63"/>
      <c r="S21" s="55">
        <v>50.0</v>
      </c>
      <c r="T21" s="91" t="s">
        <v>17</v>
      </c>
      <c r="U21" s="10"/>
      <c r="V21" s="7"/>
      <c r="W21" s="7"/>
      <c r="X21" s="7"/>
      <c r="Y21" s="7"/>
      <c r="Z21" s="7"/>
      <c r="AA21" s="7"/>
      <c r="AB21" s="7"/>
    </row>
    <row r="22">
      <c r="A22" s="42" t="s">
        <v>39</v>
      </c>
      <c r="B22" s="42" t="s">
        <v>40</v>
      </c>
      <c r="C22" s="43"/>
      <c r="D22" s="44"/>
      <c r="E22" s="45"/>
      <c r="F22" s="42" t="s">
        <v>114</v>
      </c>
      <c r="G22" s="224" t="s">
        <v>2122</v>
      </c>
      <c r="H22" s="58"/>
      <c r="I22" s="48" t="s">
        <v>2869</v>
      </c>
      <c r="J22" s="42" t="s">
        <v>29</v>
      </c>
      <c r="K22" s="49">
        <v>80.0</v>
      </c>
      <c r="L22" s="50"/>
      <c r="M22" s="61"/>
      <c r="N22" s="62"/>
      <c r="O22" s="51"/>
      <c r="P22" s="52"/>
      <c r="Q22" s="53"/>
      <c r="R22" s="63"/>
      <c r="S22" s="230">
        <v>80.0</v>
      </c>
      <c r="T22" s="92" t="s">
        <v>18</v>
      </c>
      <c r="U22" s="93">
        <f t="shared" ref="U22:U23" si="1">SUM(U7,U9)</f>
        <v>4658.9</v>
      </c>
      <c r="V22" s="7"/>
      <c r="W22" s="7"/>
      <c r="X22" s="7"/>
      <c r="Y22" s="7"/>
      <c r="Z22" s="7"/>
      <c r="AA22" s="7"/>
      <c r="AB22" s="7"/>
    </row>
    <row r="23" ht="17.25" customHeight="1">
      <c r="A23" s="42" t="s">
        <v>39</v>
      </c>
      <c r="B23" s="42" t="s">
        <v>40</v>
      </c>
      <c r="C23" s="43"/>
      <c r="D23" s="94"/>
      <c r="E23" s="45" t="s">
        <v>42</v>
      </c>
      <c r="F23" s="42" t="s">
        <v>49</v>
      </c>
      <c r="G23" s="224" t="s">
        <v>2870</v>
      </c>
      <c r="H23" s="58"/>
      <c r="I23" s="65" t="s">
        <v>2871</v>
      </c>
      <c r="J23" s="42" t="s">
        <v>46</v>
      </c>
      <c r="K23" s="60"/>
      <c r="L23" s="50"/>
      <c r="M23" s="61"/>
      <c r="N23" s="62">
        <v>250.0</v>
      </c>
      <c r="O23" s="51"/>
      <c r="P23" s="52"/>
      <c r="Q23" s="53"/>
      <c r="R23" s="63"/>
      <c r="S23" s="55">
        <v>50.0</v>
      </c>
      <c r="T23" s="92" t="s">
        <v>19</v>
      </c>
      <c r="U23" s="93">
        <f t="shared" si="1"/>
        <v>7566</v>
      </c>
      <c r="V23" s="7"/>
      <c r="W23" s="7"/>
      <c r="X23" s="7"/>
      <c r="Y23" s="7"/>
      <c r="Z23" s="7"/>
      <c r="AA23" s="7"/>
      <c r="AB23" s="7"/>
    </row>
    <row r="24" ht="15.75" customHeight="1">
      <c r="A24" s="42" t="s">
        <v>39</v>
      </c>
      <c r="B24" s="42" t="s">
        <v>96</v>
      </c>
      <c r="C24" s="43"/>
      <c r="D24" s="94"/>
      <c r="E24" s="45"/>
      <c r="F24" s="42" t="s">
        <v>49</v>
      </c>
      <c r="G24" s="320" t="s">
        <v>2872</v>
      </c>
      <c r="H24" s="58" t="s">
        <v>879</v>
      </c>
      <c r="I24" s="48" t="s">
        <v>2873</v>
      </c>
      <c r="J24" s="42" t="s">
        <v>29</v>
      </c>
      <c r="K24" s="49"/>
      <c r="L24" s="50">
        <v>4000.0</v>
      </c>
      <c r="M24" s="61"/>
      <c r="N24" s="62"/>
      <c r="O24" s="51"/>
      <c r="P24" s="52"/>
      <c r="Q24" s="70"/>
      <c r="R24" s="63"/>
      <c r="S24" s="230">
        <v>4000.0</v>
      </c>
      <c r="T24" s="95" t="s">
        <v>20</v>
      </c>
      <c r="U24" s="96">
        <f>SUM(U15,U16)</f>
        <v>8111.9</v>
      </c>
      <c r="V24" s="7"/>
      <c r="W24" s="7"/>
      <c r="X24" s="7"/>
      <c r="Y24" s="7"/>
      <c r="Z24" s="7"/>
      <c r="AA24" s="7"/>
      <c r="AB24" s="7"/>
    </row>
    <row r="25">
      <c r="A25" s="42" t="s">
        <v>39</v>
      </c>
      <c r="B25" s="42" t="s">
        <v>40</v>
      </c>
      <c r="C25" s="66"/>
      <c r="D25" s="44" t="s">
        <v>2874</v>
      </c>
      <c r="E25" s="45" t="s">
        <v>53</v>
      </c>
      <c r="F25" s="42" t="s">
        <v>49</v>
      </c>
      <c r="G25" s="224" t="s">
        <v>2875</v>
      </c>
      <c r="H25" s="46" t="s">
        <v>2876</v>
      </c>
      <c r="I25" s="58" t="s">
        <v>2877</v>
      </c>
      <c r="J25" s="42" t="s">
        <v>69</v>
      </c>
      <c r="K25" s="60"/>
      <c r="L25" s="50"/>
      <c r="M25" s="61">
        <v>250.0</v>
      </c>
      <c r="N25" s="82"/>
      <c r="O25" s="51"/>
      <c r="P25" s="97"/>
      <c r="Q25" s="98"/>
      <c r="R25" s="63"/>
      <c r="S25" s="55">
        <v>50.0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2" t="s">
        <v>39</v>
      </c>
      <c r="B26" s="42" t="s">
        <v>40</v>
      </c>
      <c r="C26" s="66"/>
      <c r="D26" s="76"/>
      <c r="E26" s="45" t="s">
        <v>42</v>
      </c>
      <c r="F26" s="42" t="s">
        <v>114</v>
      </c>
      <c r="G26" s="224" t="s">
        <v>2878</v>
      </c>
      <c r="H26" s="58" t="s">
        <v>2879</v>
      </c>
      <c r="I26" s="58" t="s">
        <v>2880</v>
      </c>
      <c r="J26" s="42" t="s">
        <v>46</v>
      </c>
      <c r="K26" s="99"/>
      <c r="L26" s="80"/>
      <c r="M26" s="61"/>
      <c r="N26" s="62">
        <v>70.0</v>
      </c>
      <c r="O26" s="51"/>
      <c r="P26" s="83"/>
      <c r="Q26" s="84"/>
      <c r="R26" s="63"/>
      <c r="S26" s="230">
        <v>70.0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2" t="s">
        <v>39</v>
      </c>
      <c r="B27" s="42" t="s">
        <v>40</v>
      </c>
      <c r="C27" s="66"/>
      <c r="D27" s="44" t="s">
        <v>2881</v>
      </c>
      <c r="E27" s="45" t="s">
        <v>192</v>
      </c>
      <c r="F27" s="42" t="s">
        <v>49</v>
      </c>
      <c r="G27" s="224" t="s">
        <v>2882</v>
      </c>
      <c r="H27" s="58" t="s">
        <v>2883</v>
      </c>
      <c r="I27" s="59" t="s">
        <v>2884</v>
      </c>
      <c r="J27" s="42" t="s">
        <v>69</v>
      </c>
      <c r="K27" s="49"/>
      <c r="L27" s="50"/>
      <c r="M27" s="61">
        <v>250.0</v>
      </c>
      <c r="N27" s="62"/>
      <c r="O27" s="51"/>
      <c r="P27" s="52"/>
      <c r="Q27" s="53"/>
      <c r="R27" s="63"/>
      <c r="S27" s="55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2" t="s">
        <v>39</v>
      </c>
      <c r="B28" s="42" t="s">
        <v>40</v>
      </c>
      <c r="C28" s="66"/>
      <c r="D28" s="67"/>
      <c r="E28" s="45" t="s">
        <v>90</v>
      </c>
      <c r="F28" s="42" t="s">
        <v>49</v>
      </c>
      <c r="G28" s="224" t="s">
        <v>2885</v>
      </c>
      <c r="H28" s="58" t="s">
        <v>2886</v>
      </c>
      <c r="I28" s="59" t="s">
        <v>2887</v>
      </c>
      <c r="J28" s="42" t="s">
        <v>29</v>
      </c>
      <c r="K28" s="49"/>
      <c r="L28" s="50"/>
      <c r="M28" s="61"/>
      <c r="N28" s="62"/>
      <c r="O28" s="51"/>
      <c r="P28" s="52">
        <v>249.9</v>
      </c>
      <c r="Q28" s="53"/>
      <c r="R28" s="63"/>
      <c r="S28" s="230">
        <v>249.9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2" t="s">
        <v>39</v>
      </c>
      <c r="B29" s="42" t="s">
        <v>40</v>
      </c>
      <c r="C29" s="43"/>
      <c r="D29" s="67"/>
      <c r="E29" s="45" t="s">
        <v>73</v>
      </c>
      <c r="F29" s="42" t="s">
        <v>49</v>
      </c>
      <c r="G29" s="334" t="s">
        <v>2888</v>
      </c>
      <c r="H29" s="58" t="s">
        <v>2889</v>
      </c>
      <c r="I29" s="58" t="s">
        <v>2890</v>
      </c>
      <c r="J29" s="42" t="s">
        <v>69</v>
      </c>
      <c r="K29" s="49"/>
      <c r="L29" s="50"/>
      <c r="M29" s="61"/>
      <c r="N29" s="62"/>
      <c r="O29" s="51"/>
      <c r="P29" s="52"/>
      <c r="Q29" s="53">
        <v>350.0</v>
      </c>
      <c r="R29" s="63"/>
      <c r="S29" s="55">
        <v>50.0</v>
      </c>
      <c r="T29" s="87" t="s">
        <v>21</v>
      </c>
      <c r="U29" s="101">
        <f>SUM(U11,U18)</f>
        <v>21759.8</v>
      </c>
      <c r="V29" s="7"/>
      <c r="W29" s="7"/>
      <c r="X29" s="7"/>
      <c r="Y29" s="7"/>
      <c r="Z29" s="7"/>
      <c r="AA29" s="7"/>
      <c r="AB29" s="7"/>
    </row>
    <row r="30">
      <c r="A30" s="42" t="s">
        <v>39</v>
      </c>
      <c r="B30" s="42" t="s">
        <v>40</v>
      </c>
      <c r="C30" s="94"/>
      <c r="D30" s="67"/>
      <c r="E30" s="45" t="s">
        <v>192</v>
      </c>
      <c r="F30" s="42" t="s">
        <v>49</v>
      </c>
      <c r="G30" s="228" t="s">
        <v>2891</v>
      </c>
      <c r="H30" s="58" t="s">
        <v>2892</v>
      </c>
      <c r="I30" s="58" t="s">
        <v>2893</v>
      </c>
      <c r="J30" s="42" t="s">
        <v>69</v>
      </c>
      <c r="K30" s="102"/>
      <c r="L30" s="50"/>
      <c r="M30" s="35"/>
      <c r="N30" s="36"/>
      <c r="O30" s="51">
        <v>250.0</v>
      </c>
      <c r="P30" s="52"/>
      <c r="Q30" s="53"/>
      <c r="R30" s="54"/>
      <c r="S30" s="55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2" t="s">
        <v>39</v>
      </c>
      <c r="B31" s="42" t="s">
        <v>40</v>
      </c>
      <c r="C31" s="43"/>
      <c r="D31" s="67" t="s">
        <v>2894</v>
      </c>
      <c r="E31" s="45" t="s">
        <v>165</v>
      </c>
      <c r="F31" s="42" t="s">
        <v>49</v>
      </c>
      <c r="G31" s="378" t="s">
        <v>2895</v>
      </c>
      <c r="H31" s="104" t="s">
        <v>1015</v>
      </c>
      <c r="I31" s="58" t="s">
        <v>2896</v>
      </c>
      <c r="J31" s="42" t="s">
        <v>29</v>
      </c>
      <c r="K31" s="49"/>
      <c r="L31" s="80">
        <v>249.0</v>
      </c>
      <c r="M31" s="61"/>
      <c r="N31" s="62"/>
      <c r="O31" s="51"/>
      <c r="P31" s="106"/>
      <c r="Q31" s="84"/>
      <c r="R31" s="63"/>
      <c r="S31" s="55">
        <v>50.0</v>
      </c>
      <c r="V31" s="7"/>
      <c r="W31" s="7"/>
      <c r="X31" s="7"/>
      <c r="Y31" s="7"/>
      <c r="Z31" s="7"/>
      <c r="AA31" s="7"/>
      <c r="AB31" s="7"/>
    </row>
    <row r="32">
      <c r="A32" s="42" t="s">
        <v>39</v>
      </c>
      <c r="B32" s="42" t="s">
        <v>40</v>
      </c>
      <c r="C32" s="107"/>
      <c r="D32" s="44"/>
      <c r="E32" s="45" t="s">
        <v>58</v>
      </c>
      <c r="F32" s="42" t="s">
        <v>49</v>
      </c>
      <c r="G32" s="224" t="s">
        <v>2897</v>
      </c>
      <c r="H32" s="58"/>
      <c r="I32" s="58" t="s">
        <v>2898</v>
      </c>
      <c r="J32" s="42" t="s">
        <v>46</v>
      </c>
      <c r="K32" s="49"/>
      <c r="L32" s="108"/>
      <c r="M32" s="61"/>
      <c r="N32" s="62"/>
      <c r="O32" s="51"/>
      <c r="P32" s="106"/>
      <c r="Q32" s="84"/>
      <c r="R32" s="63">
        <v>400.0</v>
      </c>
      <c r="S32" s="45">
        <v>100.0</v>
      </c>
      <c r="V32" s="7"/>
      <c r="W32" s="7"/>
      <c r="X32" s="7"/>
      <c r="Y32" s="7"/>
      <c r="Z32" s="7"/>
      <c r="AA32" s="7"/>
      <c r="AB32" s="7"/>
    </row>
    <row r="33">
      <c r="A33" s="42" t="s">
        <v>39</v>
      </c>
      <c r="B33" s="42" t="s">
        <v>40</v>
      </c>
      <c r="C33" s="43"/>
      <c r="D33" s="109" t="s">
        <v>2899</v>
      </c>
      <c r="E33" s="45" t="s">
        <v>165</v>
      </c>
      <c r="F33" s="42" t="s">
        <v>49</v>
      </c>
      <c r="G33" s="224" t="s">
        <v>2900</v>
      </c>
      <c r="H33" s="58"/>
      <c r="I33" s="58" t="s">
        <v>2901</v>
      </c>
      <c r="J33" s="42" t="s">
        <v>46</v>
      </c>
      <c r="K33" s="49"/>
      <c r="L33" s="80"/>
      <c r="M33" s="81"/>
      <c r="N33" s="62">
        <v>250.0</v>
      </c>
      <c r="O33" s="51"/>
      <c r="P33" s="83"/>
      <c r="Q33" s="84"/>
      <c r="R33" s="85"/>
      <c r="S33" s="45">
        <v>50.0</v>
      </c>
      <c r="V33" s="7"/>
      <c r="W33" s="7"/>
      <c r="X33" s="7"/>
      <c r="Y33" s="7"/>
      <c r="Z33" s="7"/>
      <c r="AA33" s="7"/>
      <c r="AB33" s="7"/>
    </row>
    <row r="34">
      <c r="A34" s="42" t="s">
        <v>39</v>
      </c>
      <c r="B34" s="42" t="s">
        <v>40</v>
      </c>
      <c r="C34" s="43"/>
      <c r="D34" s="109" t="s">
        <v>2902</v>
      </c>
      <c r="E34" s="45" t="s">
        <v>165</v>
      </c>
      <c r="F34" s="42" t="s">
        <v>49</v>
      </c>
      <c r="G34" s="224" t="s">
        <v>2903</v>
      </c>
      <c r="H34" s="58"/>
      <c r="I34" s="58" t="s">
        <v>2904</v>
      </c>
      <c r="J34" s="42" t="s">
        <v>46</v>
      </c>
      <c r="K34" s="49"/>
      <c r="L34" s="68"/>
      <c r="M34" s="35"/>
      <c r="N34" s="36">
        <v>250.0</v>
      </c>
      <c r="O34" s="51"/>
      <c r="P34" s="69"/>
      <c r="Q34" s="70"/>
      <c r="R34" s="54"/>
      <c r="S34" s="45">
        <v>50.0</v>
      </c>
      <c r="V34" s="7"/>
      <c r="W34" s="7"/>
      <c r="X34" s="7"/>
      <c r="Y34" s="7"/>
      <c r="Z34" s="7"/>
      <c r="AA34" s="7"/>
      <c r="AB34" s="7"/>
    </row>
    <row r="35">
      <c r="A35" s="42" t="s">
        <v>39</v>
      </c>
      <c r="B35" s="42" t="s">
        <v>40</v>
      </c>
      <c r="C35" s="66"/>
      <c r="D35" s="109" t="s">
        <v>2905</v>
      </c>
      <c r="E35" s="45" t="s">
        <v>73</v>
      </c>
      <c r="F35" s="42" t="s">
        <v>49</v>
      </c>
      <c r="G35" s="224" t="s">
        <v>2906</v>
      </c>
      <c r="H35" s="58"/>
      <c r="I35" s="58" t="s">
        <v>2907</v>
      </c>
      <c r="J35" s="42" t="s">
        <v>69</v>
      </c>
      <c r="K35" s="60">
        <v>250.0</v>
      </c>
      <c r="L35" s="50"/>
      <c r="M35" s="61"/>
      <c r="N35" s="62"/>
      <c r="O35" s="51"/>
      <c r="P35" s="52"/>
      <c r="Q35" s="53"/>
      <c r="R35" s="63"/>
      <c r="S35" s="45">
        <v>50.0</v>
      </c>
      <c r="T35" s="7"/>
      <c r="U35" s="7"/>
      <c r="V35" s="7"/>
      <c r="W35" s="7"/>
      <c r="X35" s="7"/>
      <c r="Y35" s="7"/>
      <c r="Z35" s="7"/>
      <c r="AA35" s="7"/>
      <c r="AB35" s="7"/>
    </row>
    <row r="36">
      <c r="A36" s="42" t="s">
        <v>39</v>
      </c>
      <c r="B36" s="42" t="s">
        <v>40</v>
      </c>
      <c r="C36" s="66"/>
      <c r="D36" s="67"/>
      <c r="E36" s="45" t="s">
        <v>165</v>
      </c>
      <c r="F36" s="42" t="s">
        <v>49</v>
      </c>
      <c r="G36" s="236" t="s">
        <v>2908</v>
      </c>
      <c r="H36" s="47" t="s">
        <v>2909</v>
      </c>
      <c r="I36" s="58" t="s">
        <v>2910</v>
      </c>
      <c r="J36" s="42" t="s">
        <v>747</v>
      </c>
      <c r="K36" s="60"/>
      <c r="L36" s="50"/>
      <c r="M36" s="61"/>
      <c r="N36" s="62"/>
      <c r="O36" s="51">
        <v>500.0</v>
      </c>
      <c r="P36" s="52"/>
      <c r="Q36" s="53"/>
      <c r="R36" s="63"/>
      <c r="S36" s="45">
        <v>100.0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2" t="s">
        <v>39</v>
      </c>
      <c r="B37" s="42" t="s">
        <v>40</v>
      </c>
      <c r="C37" s="66"/>
      <c r="D37" s="111"/>
      <c r="E37" s="45" t="s">
        <v>165</v>
      </c>
      <c r="F37" s="42" t="s">
        <v>49</v>
      </c>
      <c r="G37" s="237" t="s">
        <v>2911</v>
      </c>
      <c r="H37" s="112" t="s">
        <v>2909</v>
      </c>
      <c r="I37" s="58" t="s">
        <v>2910</v>
      </c>
      <c r="J37" s="42" t="s">
        <v>747</v>
      </c>
      <c r="K37" s="49"/>
      <c r="L37" s="50"/>
      <c r="M37" s="61"/>
      <c r="N37" s="82"/>
      <c r="O37" s="51">
        <v>350.0</v>
      </c>
      <c r="P37" s="52"/>
      <c r="Q37" s="53"/>
      <c r="R37" s="85"/>
      <c r="S37" s="45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2" t="s">
        <v>39</v>
      </c>
      <c r="B38" s="42" t="s">
        <v>40</v>
      </c>
      <c r="C38" s="43"/>
      <c r="D38" s="67" t="s">
        <v>2912</v>
      </c>
      <c r="E38" s="45" t="s">
        <v>58</v>
      </c>
      <c r="F38" s="42" t="s">
        <v>43</v>
      </c>
      <c r="G38" s="224" t="s">
        <v>2913</v>
      </c>
      <c r="H38" s="58" t="s">
        <v>2914</v>
      </c>
      <c r="I38" s="58" t="s">
        <v>2915</v>
      </c>
      <c r="J38" s="42" t="s">
        <v>46</v>
      </c>
      <c r="K38" s="49"/>
      <c r="L38" s="50"/>
      <c r="M38" s="35">
        <v>250.0</v>
      </c>
      <c r="N38" s="114"/>
      <c r="O38" s="51"/>
      <c r="P38" s="52"/>
      <c r="Q38" s="53"/>
      <c r="R38" s="115"/>
      <c r="S38" s="45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2" t="s">
        <v>39</v>
      </c>
      <c r="B39" s="42" t="s">
        <v>40</v>
      </c>
      <c r="C39" s="43"/>
      <c r="D39" s="67" t="s">
        <v>2916</v>
      </c>
      <c r="E39" s="45" t="s">
        <v>58</v>
      </c>
      <c r="F39" s="42" t="s">
        <v>144</v>
      </c>
      <c r="G39" s="228" t="s">
        <v>2917</v>
      </c>
      <c r="H39" s="58" t="s">
        <v>2918</v>
      </c>
      <c r="I39" s="59" t="s">
        <v>2919</v>
      </c>
      <c r="J39" s="42" t="s">
        <v>46</v>
      </c>
      <c r="K39" s="99"/>
      <c r="L39" s="50"/>
      <c r="M39" s="61"/>
      <c r="N39" s="62"/>
      <c r="O39" s="51">
        <v>500.0</v>
      </c>
      <c r="P39" s="52"/>
      <c r="Q39" s="53"/>
      <c r="R39" s="63"/>
      <c r="S39" s="45">
        <v>100.0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2" t="s">
        <v>39</v>
      </c>
      <c r="B40" s="42" t="s">
        <v>40</v>
      </c>
      <c r="C40" s="43"/>
      <c r="D40" s="44" t="s">
        <v>2920</v>
      </c>
      <c r="E40" s="45" t="s">
        <v>165</v>
      </c>
      <c r="F40" s="42" t="s">
        <v>49</v>
      </c>
      <c r="G40" s="224" t="s">
        <v>2921</v>
      </c>
      <c r="H40" s="58" t="s">
        <v>2922</v>
      </c>
      <c r="I40" s="58" t="s">
        <v>2923</v>
      </c>
      <c r="J40" s="42" t="s">
        <v>747</v>
      </c>
      <c r="K40" s="49"/>
      <c r="L40" s="50">
        <v>249.0</v>
      </c>
      <c r="M40" s="61"/>
      <c r="N40" s="62"/>
      <c r="O40" s="51"/>
      <c r="P40" s="52"/>
      <c r="Q40" s="70"/>
      <c r="R40" s="63"/>
      <c r="S40" s="45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2" t="s">
        <v>39</v>
      </c>
      <c r="B41" s="42" t="s">
        <v>40</v>
      </c>
      <c r="C41" s="43"/>
      <c r="D41" s="67" t="s">
        <v>2924</v>
      </c>
      <c r="E41" s="45" t="s">
        <v>165</v>
      </c>
      <c r="F41" s="42" t="s">
        <v>49</v>
      </c>
      <c r="G41" s="285" t="s">
        <v>2925</v>
      </c>
      <c r="H41" s="58" t="s">
        <v>2926</v>
      </c>
      <c r="I41" s="58" t="s">
        <v>2927</v>
      </c>
      <c r="J41" s="42" t="s">
        <v>46</v>
      </c>
      <c r="K41" s="49"/>
      <c r="L41" s="50"/>
      <c r="M41" s="61"/>
      <c r="N41" s="62"/>
      <c r="O41" s="51"/>
      <c r="P41" s="52"/>
      <c r="Q41" s="53">
        <v>294.0</v>
      </c>
      <c r="R41" s="63"/>
      <c r="S41" s="45">
        <v>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2" t="s">
        <v>39</v>
      </c>
      <c r="B42" s="42" t="s">
        <v>40</v>
      </c>
      <c r="C42" s="66"/>
      <c r="D42" s="257" t="s">
        <v>2928</v>
      </c>
      <c r="E42" s="45" t="s">
        <v>103</v>
      </c>
      <c r="F42" s="42" t="s">
        <v>49</v>
      </c>
      <c r="G42" s="258" t="s">
        <v>2929</v>
      </c>
      <c r="H42" s="117" t="s">
        <v>2355</v>
      </c>
      <c r="I42" s="112" t="s">
        <v>2930</v>
      </c>
      <c r="J42" s="42" t="s">
        <v>46</v>
      </c>
      <c r="K42" s="118"/>
      <c r="L42" s="50"/>
      <c r="M42" s="61"/>
      <c r="N42" s="62"/>
      <c r="O42" s="51">
        <v>294.0</v>
      </c>
      <c r="P42" s="52"/>
      <c r="Q42" s="53"/>
      <c r="R42" s="63"/>
      <c r="S42" s="45">
        <v>50.0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2" t="s">
        <v>39</v>
      </c>
      <c r="B43" s="42" t="s">
        <v>40</v>
      </c>
      <c r="C43" s="66"/>
      <c r="D43" s="76"/>
      <c r="E43" s="45"/>
      <c r="F43" s="42" t="s">
        <v>49</v>
      </c>
      <c r="G43" s="58" t="s">
        <v>2931</v>
      </c>
      <c r="H43" s="58" t="s">
        <v>2932</v>
      </c>
      <c r="I43" s="58" t="s">
        <v>2933</v>
      </c>
      <c r="J43" s="42"/>
      <c r="K43" s="49"/>
      <c r="L43" s="50"/>
      <c r="M43" s="61"/>
      <c r="N43" s="62"/>
      <c r="O43" s="51">
        <v>350.0</v>
      </c>
      <c r="P43" s="52"/>
      <c r="Q43" s="53"/>
      <c r="R43" s="63"/>
      <c r="S43" s="45">
        <v>50.0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2" t="s">
        <v>39</v>
      </c>
      <c r="B44" s="42" t="s">
        <v>40</v>
      </c>
      <c r="C44" s="43"/>
      <c r="D44" s="76"/>
      <c r="E44" s="103"/>
      <c r="F44" s="42" t="s">
        <v>49</v>
      </c>
      <c r="G44" s="58" t="s">
        <v>2934</v>
      </c>
      <c r="H44" s="58" t="s">
        <v>2935</v>
      </c>
      <c r="I44" s="58" t="s">
        <v>2936</v>
      </c>
      <c r="J44" s="42"/>
      <c r="K44" s="60"/>
      <c r="L44" s="50"/>
      <c r="M44" s="61"/>
      <c r="N44" s="62">
        <v>250.0</v>
      </c>
      <c r="O44" s="51"/>
      <c r="P44" s="52"/>
      <c r="Q44" s="53"/>
      <c r="R44" s="63"/>
      <c r="S44" s="45">
        <v>50.0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2" t="s">
        <v>39</v>
      </c>
      <c r="B45" s="42" t="s">
        <v>40</v>
      </c>
      <c r="C45" s="43"/>
      <c r="D45" s="111"/>
      <c r="E45" s="45" t="s">
        <v>29</v>
      </c>
      <c r="F45" s="42" t="s">
        <v>49</v>
      </c>
      <c r="G45" s="260" t="s">
        <v>2937</v>
      </c>
      <c r="H45" s="119" t="s">
        <v>2938</v>
      </c>
      <c r="I45" s="58" t="s">
        <v>2939</v>
      </c>
      <c r="J45" s="42" t="s">
        <v>46</v>
      </c>
      <c r="K45" s="49">
        <v>350.0</v>
      </c>
      <c r="L45" s="108"/>
      <c r="M45" s="81"/>
      <c r="N45" s="82"/>
      <c r="O45" s="51"/>
      <c r="P45" s="106"/>
      <c r="Q45" s="120"/>
      <c r="R45" s="85"/>
      <c r="S45" s="45">
        <v>100.0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2" t="s">
        <v>39</v>
      </c>
      <c r="B46" s="42" t="s">
        <v>40</v>
      </c>
      <c r="C46" s="66"/>
      <c r="D46" s="111"/>
      <c r="E46" s="45" t="s">
        <v>103</v>
      </c>
      <c r="F46" s="42" t="s">
        <v>49</v>
      </c>
      <c r="G46" s="224" t="s">
        <v>2940</v>
      </c>
      <c r="H46" s="58" t="s">
        <v>2941</v>
      </c>
      <c r="I46" s="58" t="s">
        <v>2942</v>
      </c>
      <c r="J46" s="42" t="s">
        <v>46</v>
      </c>
      <c r="K46" s="49"/>
      <c r="L46" s="121"/>
      <c r="M46" s="61"/>
      <c r="N46" s="62"/>
      <c r="O46" s="51"/>
      <c r="P46" s="122">
        <v>1000.0</v>
      </c>
      <c r="Q46" s="123"/>
      <c r="R46" s="63"/>
      <c r="S46" s="45">
        <v>500.0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2" t="s">
        <v>39</v>
      </c>
      <c r="B47" s="42" t="s">
        <v>40</v>
      </c>
      <c r="C47" s="43"/>
      <c r="D47" s="111"/>
      <c r="E47" s="103"/>
      <c r="F47" s="42" t="s">
        <v>49</v>
      </c>
      <c r="G47" s="320" t="s">
        <v>2943</v>
      </c>
      <c r="H47" s="58"/>
      <c r="I47" s="58" t="s">
        <v>2944</v>
      </c>
      <c r="J47" s="42" t="s">
        <v>29</v>
      </c>
      <c r="K47" s="49"/>
      <c r="L47" s="121"/>
      <c r="M47" s="35"/>
      <c r="N47" s="36"/>
      <c r="O47" s="51"/>
      <c r="P47" s="122">
        <v>499.0</v>
      </c>
      <c r="Q47" s="123"/>
      <c r="R47" s="54"/>
      <c r="S47" s="256">
        <v>499.0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2" t="s">
        <v>39</v>
      </c>
      <c r="B48" s="42" t="s">
        <v>40</v>
      </c>
      <c r="C48" s="43"/>
      <c r="D48" s="109" t="s">
        <v>2945</v>
      </c>
      <c r="E48" s="45" t="s">
        <v>90</v>
      </c>
      <c r="F48" s="42" t="s">
        <v>49</v>
      </c>
      <c r="G48" s="224" t="s">
        <v>2946</v>
      </c>
      <c r="H48" s="58" t="s">
        <v>2947</v>
      </c>
      <c r="I48" s="46" t="s">
        <v>2948</v>
      </c>
      <c r="J48" s="42" t="s">
        <v>69</v>
      </c>
      <c r="K48" s="60"/>
      <c r="L48" s="121"/>
      <c r="M48" s="61">
        <v>300.0</v>
      </c>
      <c r="N48" s="82"/>
      <c r="O48" s="51"/>
      <c r="P48" s="122"/>
      <c r="Q48" s="123"/>
      <c r="R48" s="85"/>
      <c r="S48" s="45">
        <v>150.0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2" t="s">
        <v>39</v>
      </c>
      <c r="B49" s="42" t="s">
        <v>40</v>
      </c>
      <c r="C49" s="43"/>
      <c r="D49" s="312" t="s">
        <v>2949</v>
      </c>
      <c r="E49" s="45" t="s">
        <v>29</v>
      </c>
      <c r="F49" s="42" t="s">
        <v>49</v>
      </c>
      <c r="G49" s="224" t="s">
        <v>2950</v>
      </c>
      <c r="H49" s="58"/>
      <c r="I49" s="58" t="s">
        <v>2951</v>
      </c>
      <c r="J49" s="42" t="s">
        <v>46</v>
      </c>
      <c r="K49" s="60"/>
      <c r="L49" s="126"/>
      <c r="M49" s="81"/>
      <c r="N49" s="82"/>
      <c r="O49" s="51">
        <v>294.0</v>
      </c>
      <c r="P49" s="127"/>
      <c r="Q49" s="128"/>
      <c r="R49" s="85"/>
      <c r="S49" s="45">
        <v>50.0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2" t="s">
        <v>39</v>
      </c>
      <c r="B50" s="42" t="s">
        <v>40</v>
      </c>
      <c r="C50" s="43"/>
      <c r="D50" s="94" t="s">
        <v>2952</v>
      </c>
      <c r="E50" s="45" t="s">
        <v>65</v>
      </c>
      <c r="F50" s="42" t="s">
        <v>49</v>
      </c>
      <c r="G50" s="224" t="s">
        <v>2953</v>
      </c>
      <c r="H50" s="58" t="s">
        <v>1241</v>
      </c>
      <c r="I50" s="58" t="s">
        <v>2954</v>
      </c>
      <c r="J50" s="42" t="s">
        <v>69</v>
      </c>
      <c r="K50" s="49"/>
      <c r="L50" s="121"/>
      <c r="M50" s="61">
        <v>250.0</v>
      </c>
      <c r="N50" s="62"/>
      <c r="O50" s="51"/>
      <c r="P50" s="122"/>
      <c r="Q50" s="123"/>
      <c r="R50" s="63"/>
      <c r="S50" s="45">
        <v>50.0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2" t="s">
        <v>39</v>
      </c>
      <c r="B51" s="42" t="s">
        <v>40</v>
      </c>
      <c r="C51" s="43"/>
      <c r="D51" s="43"/>
      <c r="E51" s="45" t="s">
        <v>42</v>
      </c>
      <c r="F51" s="42" t="s">
        <v>476</v>
      </c>
      <c r="G51" s="236" t="s">
        <v>2955</v>
      </c>
      <c r="H51" s="47" t="s">
        <v>2956</v>
      </c>
      <c r="I51" s="58" t="s">
        <v>2957</v>
      </c>
      <c r="J51" s="42" t="s">
        <v>46</v>
      </c>
      <c r="K51" s="118"/>
      <c r="L51" s="121"/>
      <c r="M51" s="81"/>
      <c r="N51" s="82"/>
      <c r="O51" s="51"/>
      <c r="P51" s="122"/>
      <c r="Q51" s="123">
        <v>180.0</v>
      </c>
      <c r="R51" s="85"/>
      <c r="S51" s="45">
        <v>180.0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2" t="s">
        <v>39</v>
      </c>
      <c r="B52" s="42" t="s">
        <v>137</v>
      </c>
      <c r="C52" s="43"/>
      <c r="D52" s="94" t="s">
        <v>138</v>
      </c>
      <c r="E52" s="129" t="s">
        <v>165</v>
      </c>
      <c r="F52" s="42" t="s">
        <v>199</v>
      </c>
      <c r="G52" s="224" t="s">
        <v>2958</v>
      </c>
      <c r="H52" s="58" t="s">
        <v>2959</v>
      </c>
      <c r="I52" s="58" t="s">
        <v>2960</v>
      </c>
      <c r="J52" s="42" t="s">
        <v>46</v>
      </c>
      <c r="K52" s="49" t="s">
        <v>279</v>
      </c>
      <c r="L52" s="121"/>
      <c r="M52" s="61"/>
      <c r="N52" s="62"/>
      <c r="O52" s="51"/>
      <c r="P52" s="122"/>
      <c r="Q52" s="123"/>
      <c r="R52" s="63"/>
      <c r="S52" s="55" t="s">
        <v>138</v>
      </c>
      <c r="T52" s="7"/>
      <c r="U52" s="7"/>
      <c r="V52" s="7"/>
      <c r="W52" s="7"/>
      <c r="X52" s="7"/>
      <c r="Y52" s="7"/>
      <c r="Z52" s="7"/>
      <c r="AA52" s="7"/>
      <c r="AB52" s="7"/>
    </row>
    <row r="53">
      <c r="A53" s="42" t="s">
        <v>39</v>
      </c>
      <c r="B53" s="42" t="s">
        <v>40</v>
      </c>
      <c r="C53" s="43"/>
      <c r="D53" s="43"/>
      <c r="E53" s="129" t="s">
        <v>73</v>
      </c>
      <c r="F53" s="42" t="s">
        <v>49</v>
      </c>
      <c r="G53" s="262" t="s">
        <v>2961</v>
      </c>
      <c r="H53" s="130"/>
      <c r="I53" s="58" t="s">
        <v>2962</v>
      </c>
      <c r="J53" s="42" t="s">
        <v>69</v>
      </c>
      <c r="K53" s="49"/>
      <c r="L53" s="121"/>
      <c r="M53" s="61"/>
      <c r="N53" s="62"/>
      <c r="O53" s="51"/>
      <c r="P53" s="122">
        <v>249.0</v>
      </c>
      <c r="Q53" s="123"/>
      <c r="R53" s="63"/>
      <c r="S53" s="256">
        <v>249.0</v>
      </c>
      <c r="T53" s="7"/>
      <c r="U53" s="7"/>
      <c r="V53" s="7"/>
      <c r="W53" s="7"/>
      <c r="X53" s="7"/>
      <c r="Y53" s="7"/>
      <c r="Z53" s="7"/>
      <c r="AA53" s="7"/>
      <c r="AB53" s="7"/>
    </row>
    <row r="54">
      <c r="A54" s="42" t="s">
        <v>39</v>
      </c>
      <c r="B54" s="42" t="s">
        <v>40</v>
      </c>
      <c r="C54" s="43"/>
      <c r="D54" s="94" t="s">
        <v>2963</v>
      </c>
      <c r="E54" s="129" t="s">
        <v>53</v>
      </c>
      <c r="F54" s="42" t="s">
        <v>49</v>
      </c>
      <c r="G54" s="224" t="s">
        <v>2964</v>
      </c>
      <c r="H54" s="58" t="s">
        <v>2965</v>
      </c>
      <c r="I54" s="58" t="s">
        <v>2966</v>
      </c>
      <c r="J54" s="42" t="s">
        <v>69</v>
      </c>
      <c r="K54" s="131"/>
      <c r="L54" s="121"/>
      <c r="M54" s="113"/>
      <c r="N54" s="114"/>
      <c r="O54" s="51">
        <v>294.0</v>
      </c>
      <c r="P54" s="122"/>
      <c r="Q54" s="123"/>
      <c r="R54" s="115"/>
      <c r="S54" s="45">
        <v>50.0</v>
      </c>
      <c r="T54" s="7"/>
      <c r="U54" s="7"/>
      <c r="V54" s="7"/>
      <c r="W54" s="7"/>
      <c r="X54" s="7"/>
      <c r="Y54" s="7"/>
      <c r="Z54" s="7"/>
      <c r="AA54" s="7"/>
      <c r="AB54" s="7"/>
    </row>
    <row r="55">
      <c r="A55" s="42" t="s">
        <v>39</v>
      </c>
      <c r="B55" s="42" t="s">
        <v>40</v>
      </c>
      <c r="C55" s="43"/>
      <c r="D55" s="94" t="s">
        <v>2967</v>
      </c>
      <c r="E55" s="129" t="s">
        <v>29</v>
      </c>
      <c r="F55" s="42" t="s">
        <v>49</v>
      </c>
      <c r="G55" s="224" t="s">
        <v>2968</v>
      </c>
      <c r="H55" s="58"/>
      <c r="I55" s="58" t="s">
        <v>2969</v>
      </c>
      <c r="J55" s="42" t="s">
        <v>46</v>
      </c>
      <c r="K55" s="132"/>
      <c r="L55" s="121"/>
      <c r="M55" s="113"/>
      <c r="N55" s="114"/>
      <c r="O55" s="51">
        <v>200.0</v>
      </c>
      <c r="P55" s="122"/>
      <c r="Q55" s="123"/>
      <c r="R55" s="115"/>
      <c r="S55" s="45">
        <v>50.0</v>
      </c>
      <c r="T55" s="7"/>
      <c r="U55" s="7"/>
      <c r="V55" s="7"/>
      <c r="W55" s="7"/>
      <c r="X55" s="7"/>
      <c r="Y55" s="7"/>
      <c r="Z55" s="7"/>
      <c r="AA55" s="7"/>
      <c r="AB55" s="7"/>
    </row>
    <row r="56">
      <c r="A56" s="42" t="s">
        <v>39</v>
      </c>
      <c r="B56" s="42" t="s">
        <v>137</v>
      </c>
      <c r="C56" s="43"/>
      <c r="D56" s="94" t="s">
        <v>138</v>
      </c>
      <c r="E56" s="129" t="s">
        <v>90</v>
      </c>
      <c r="F56" s="42" t="s">
        <v>49</v>
      </c>
      <c r="G56" s="224" t="s">
        <v>2970</v>
      </c>
      <c r="H56" s="58" t="s">
        <v>2636</v>
      </c>
      <c r="I56" s="58" t="s">
        <v>2638</v>
      </c>
      <c r="J56" s="42" t="s">
        <v>69</v>
      </c>
      <c r="K56" s="131"/>
      <c r="L56" s="133" t="s">
        <v>279</v>
      </c>
      <c r="M56" s="61"/>
      <c r="N56" s="62"/>
      <c r="O56" s="51"/>
      <c r="P56" s="134"/>
      <c r="Q56" s="135"/>
      <c r="R56" s="63"/>
      <c r="S56" s="45">
        <v>200.0</v>
      </c>
      <c r="T56" s="7"/>
      <c r="U56" s="7"/>
      <c r="V56" s="7"/>
      <c r="W56" s="7"/>
      <c r="X56" s="7"/>
      <c r="Y56" s="7"/>
      <c r="Z56" s="7"/>
      <c r="AA56" s="7"/>
      <c r="AB56" s="7"/>
    </row>
    <row r="57">
      <c r="A57" s="42" t="s">
        <v>39</v>
      </c>
      <c r="B57" s="42" t="s">
        <v>40</v>
      </c>
      <c r="C57" s="43"/>
      <c r="D57" s="94" t="s">
        <v>2971</v>
      </c>
      <c r="E57" s="129" t="s">
        <v>103</v>
      </c>
      <c r="F57" s="42" t="s">
        <v>43</v>
      </c>
      <c r="G57" s="285" t="s">
        <v>2972</v>
      </c>
      <c r="H57" s="58" t="s">
        <v>2973</v>
      </c>
      <c r="I57" s="58" t="s">
        <v>2974</v>
      </c>
      <c r="J57" s="42" t="s">
        <v>46</v>
      </c>
      <c r="K57" s="131">
        <v>499.0</v>
      </c>
      <c r="L57" s="121"/>
      <c r="M57" s="81"/>
      <c r="N57" s="82"/>
      <c r="O57" s="51"/>
      <c r="P57" s="122"/>
      <c r="Q57" s="123"/>
      <c r="R57" s="85"/>
      <c r="S57" s="45">
        <v>175.45</v>
      </c>
      <c r="T57" s="7"/>
      <c r="U57" s="7"/>
      <c r="V57" s="7"/>
      <c r="W57" s="7"/>
      <c r="X57" s="7"/>
      <c r="Y57" s="7"/>
      <c r="Z57" s="7"/>
      <c r="AA57" s="7"/>
      <c r="AB57" s="7"/>
    </row>
    <row r="58">
      <c r="A58" s="42" t="s">
        <v>39</v>
      </c>
      <c r="B58" s="42" t="s">
        <v>40</v>
      </c>
      <c r="C58" s="66"/>
      <c r="D58" s="94" t="s">
        <v>2971</v>
      </c>
      <c r="E58" s="129" t="s">
        <v>103</v>
      </c>
      <c r="F58" s="42" t="s">
        <v>43</v>
      </c>
      <c r="G58" s="224" t="s">
        <v>2975</v>
      </c>
      <c r="H58" s="58" t="s">
        <v>2976</v>
      </c>
      <c r="I58" s="58" t="s">
        <v>2974</v>
      </c>
      <c r="J58" s="42" t="s">
        <v>46</v>
      </c>
      <c r="K58" s="131">
        <v>249.9</v>
      </c>
      <c r="L58" s="121"/>
      <c r="M58" s="81"/>
      <c r="N58" s="82"/>
      <c r="O58" s="51"/>
      <c r="P58" s="122"/>
      <c r="Q58" s="123"/>
      <c r="R58" s="85"/>
      <c r="S58" s="45">
        <v>200.0</v>
      </c>
      <c r="T58" s="7"/>
      <c r="U58" s="7"/>
      <c r="V58" s="7"/>
      <c r="W58" s="7"/>
      <c r="X58" s="7"/>
      <c r="Y58" s="7"/>
      <c r="Z58" s="7"/>
      <c r="AA58" s="7"/>
      <c r="AB58" s="7"/>
    </row>
    <row r="59">
      <c r="A59" s="42" t="s">
        <v>39</v>
      </c>
      <c r="B59" s="42" t="s">
        <v>40</v>
      </c>
      <c r="C59" s="43"/>
      <c r="D59" s="43"/>
      <c r="E59" s="129" t="s">
        <v>48</v>
      </c>
      <c r="F59" s="42" t="s">
        <v>49</v>
      </c>
      <c r="G59" s="224" t="s">
        <v>2977</v>
      </c>
      <c r="H59" s="58" t="s">
        <v>1488</v>
      </c>
      <c r="I59" s="58" t="s">
        <v>2978</v>
      </c>
      <c r="J59" s="42" t="s">
        <v>747</v>
      </c>
      <c r="K59" s="131"/>
      <c r="L59" s="121"/>
      <c r="M59" s="81"/>
      <c r="N59" s="82"/>
      <c r="O59" s="51">
        <v>294.0</v>
      </c>
      <c r="P59" s="122"/>
      <c r="Q59" s="123"/>
      <c r="R59" s="85"/>
      <c r="S59" s="45">
        <v>50.0</v>
      </c>
      <c r="T59" s="7"/>
      <c r="U59" s="7"/>
      <c r="V59" s="7"/>
      <c r="W59" s="7"/>
      <c r="X59" s="7"/>
      <c r="Y59" s="7"/>
      <c r="Z59" s="7"/>
      <c r="AA59" s="7"/>
      <c r="AB59" s="7"/>
    </row>
    <row r="60" ht="15.0" customHeight="1">
      <c r="A60" s="42" t="s">
        <v>39</v>
      </c>
      <c r="B60" s="42" t="s">
        <v>40</v>
      </c>
      <c r="C60" s="43"/>
      <c r="D60" s="94" t="s">
        <v>2979</v>
      </c>
      <c r="E60" s="129" t="s">
        <v>29</v>
      </c>
      <c r="F60" s="42" t="s">
        <v>49</v>
      </c>
      <c r="G60" s="224" t="s">
        <v>2980</v>
      </c>
      <c r="H60" s="58" t="s">
        <v>817</v>
      </c>
      <c r="I60" s="58" t="s">
        <v>2981</v>
      </c>
      <c r="J60" s="42" t="s">
        <v>46</v>
      </c>
      <c r="K60" s="131"/>
      <c r="L60" s="121"/>
      <c r="M60" s="61">
        <v>250.0</v>
      </c>
      <c r="N60" s="82"/>
      <c r="O60" s="51"/>
      <c r="P60" s="122"/>
      <c r="Q60" s="123"/>
      <c r="R60" s="85"/>
      <c r="S60" s="45">
        <v>50.0</v>
      </c>
      <c r="T60" s="7"/>
      <c r="U60" s="7"/>
      <c r="V60" s="7"/>
      <c r="W60" s="7"/>
      <c r="X60" s="7"/>
      <c r="Y60" s="7"/>
      <c r="Z60" s="7"/>
      <c r="AA60" s="7"/>
      <c r="AB60" s="7"/>
    </row>
    <row r="61">
      <c r="A61" s="42" t="s">
        <v>39</v>
      </c>
      <c r="B61" s="42" t="s">
        <v>40</v>
      </c>
      <c r="C61" s="43"/>
      <c r="D61" s="94" t="s">
        <v>2982</v>
      </c>
      <c r="E61" s="129" t="s">
        <v>192</v>
      </c>
      <c r="F61" s="42" t="s">
        <v>199</v>
      </c>
      <c r="G61" s="224" t="s">
        <v>2983</v>
      </c>
      <c r="H61" s="58" t="s">
        <v>2984</v>
      </c>
      <c r="I61" s="58" t="s">
        <v>2985</v>
      </c>
      <c r="J61" s="42" t="s">
        <v>69</v>
      </c>
      <c r="K61" s="131"/>
      <c r="L61" s="126"/>
      <c r="M61" s="61"/>
      <c r="N61" s="62"/>
      <c r="O61" s="51"/>
      <c r="P61" s="122">
        <v>294.0</v>
      </c>
      <c r="Q61" s="128"/>
      <c r="R61" s="63"/>
      <c r="S61" s="256">
        <v>294.0</v>
      </c>
      <c r="T61" s="7"/>
      <c r="U61" s="7"/>
      <c r="V61" s="7"/>
      <c r="W61" s="7"/>
      <c r="X61" s="7"/>
      <c r="Y61" s="7"/>
      <c r="Z61" s="7"/>
      <c r="AA61" s="7"/>
      <c r="AB61" s="7"/>
    </row>
    <row r="62">
      <c r="A62" s="42" t="s">
        <v>39</v>
      </c>
      <c r="B62" s="42" t="s">
        <v>40</v>
      </c>
      <c r="C62" s="43"/>
      <c r="D62" s="94" t="s">
        <v>2986</v>
      </c>
      <c r="E62" s="129" t="s">
        <v>53</v>
      </c>
      <c r="F62" s="42" t="s">
        <v>49</v>
      </c>
      <c r="G62" s="224" t="s">
        <v>2987</v>
      </c>
      <c r="H62" s="58" t="s">
        <v>762</v>
      </c>
      <c r="I62" s="58" t="s">
        <v>2988</v>
      </c>
      <c r="J62" s="42" t="s">
        <v>69</v>
      </c>
      <c r="K62" s="131"/>
      <c r="L62" s="126"/>
      <c r="M62" s="81"/>
      <c r="N62" s="82"/>
      <c r="O62" s="51">
        <v>250.0</v>
      </c>
      <c r="P62" s="127"/>
      <c r="Q62" s="128"/>
      <c r="R62" s="85"/>
      <c r="S62" s="45">
        <v>50.0</v>
      </c>
      <c r="T62" s="7"/>
      <c r="U62" s="7"/>
      <c r="V62" s="7"/>
      <c r="W62" s="7"/>
      <c r="X62" s="7"/>
      <c r="Y62" s="7"/>
      <c r="Z62" s="7"/>
      <c r="AA62" s="7"/>
      <c r="AB62" s="7"/>
    </row>
    <row r="63">
      <c r="A63" s="42" t="s">
        <v>39</v>
      </c>
      <c r="B63" s="42" t="s">
        <v>40</v>
      </c>
      <c r="C63" s="43"/>
      <c r="D63" s="43"/>
      <c r="E63" s="129" t="s">
        <v>139</v>
      </c>
      <c r="F63" s="42" t="s">
        <v>49</v>
      </c>
      <c r="G63" s="224" t="s">
        <v>2989</v>
      </c>
      <c r="H63" s="58" t="s">
        <v>2990</v>
      </c>
      <c r="I63" s="58" t="s">
        <v>2991</v>
      </c>
      <c r="J63" s="42" t="s">
        <v>747</v>
      </c>
      <c r="K63" s="132"/>
      <c r="L63" s="121">
        <v>249.0</v>
      </c>
      <c r="M63" s="61"/>
      <c r="N63" s="62"/>
      <c r="O63" s="51"/>
      <c r="P63" s="122"/>
      <c r="Q63" s="123"/>
      <c r="R63" s="63"/>
      <c r="S63" s="45">
        <v>50.0</v>
      </c>
      <c r="T63" s="7"/>
      <c r="U63" s="7"/>
      <c r="V63" s="7"/>
      <c r="W63" s="7"/>
      <c r="X63" s="7"/>
      <c r="Y63" s="7"/>
      <c r="Z63" s="7"/>
      <c r="AA63" s="7"/>
      <c r="AB63" s="7"/>
    </row>
    <row r="64">
      <c r="A64" s="42" t="s">
        <v>39</v>
      </c>
      <c r="B64" s="42" t="s">
        <v>40</v>
      </c>
      <c r="C64" s="43"/>
      <c r="D64" s="43"/>
      <c r="E64" s="129" t="s">
        <v>65</v>
      </c>
      <c r="F64" s="42" t="s">
        <v>49</v>
      </c>
      <c r="G64" s="224" t="s">
        <v>2992</v>
      </c>
      <c r="H64" s="58" t="s">
        <v>1488</v>
      </c>
      <c r="I64" s="58" t="s">
        <v>2993</v>
      </c>
      <c r="J64" s="42" t="s">
        <v>69</v>
      </c>
      <c r="K64" s="132"/>
      <c r="L64" s="126"/>
      <c r="M64" s="81"/>
      <c r="N64" s="82"/>
      <c r="O64" s="51"/>
      <c r="P64" s="127"/>
      <c r="Q64" s="123">
        <v>249.0</v>
      </c>
      <c r="R64" s="85"/>
      <c r="S64" s="45">
        <v>50.0</v>
      </c>
      <c r="T64" s="7"/>
      <c r="U64" s="7"/>
      <c r="V64" s="7"/>
      <c r="W64" s="7"/>
      <c r="X64" s="7"/>
      <c r="Y64" s="7"/>
      <c r="Z64" s="7"/>
      <c r="AA64" s="7"/>
      <c r="AB64" s="7"/>
    </row>
    <row r="65">
      <c r="A65" s="42" t="s">
        <v>39</v>
      </c>
      <c r="B65" s="42" t="s">
        <v>40</v>
      </c>
      <c r="C65" s="43"/>
      <c r="D65" s="43"/>
      <c r="E65" s="129" t="s">
        <v>103</v>
      </c>
      <c r="F65" s="42" t="s">
        <v>49</v>
      </c>
      <c r="G65" s="224" t="s">
        <v>2994</v>
      </c>
      <c r="H65" s="58" t="s">
        <v>1305</v>
      </c>
      <c r="I65" s="58" t="s">
        <v>769</v>
      </c>
      <c r="J65" s="42" t="s">
        <v>46</v>
      </c>
      <c r="K65" s="131"/>
      <c r="L65" s="126"/>
      <c r="M65" s="81"/>
      <c r="N65" s="62">
        <v>300.0</v>
      </c>
      <c r="O65" s="51"/>
      <c r="P65" s="127"/>
      <c r="Q65" s="128"/>
      <c r="R65" s="85"/>
      <c r="S65" s="45">
        <v>50.0</v>
      </c>
      <c r="T65" s="7"/>
      <c r="U65" s="7"/>
      <c r="V65" s="7"/>
      <c r="W65" s="7"/>
      <c r="X65" s="7"/>
      <c r="Y65" s="7"/>
      <c r="Z65" s="7"/>
      <c r="AA65" s="7"/>
      <c r="AB65" s="7"/>
    </row>
    <row r="66">
      <c r="A66" s="42" t="s">
        <v>39</v>
      </c>
      <c r="B66" s="42" t="s">
        <v>40</v>
      </c>
      <c r="C66" s="43"/>
      <c r="D66" s="94" t="s">
        <v>2995</v>
      </c>
      <c r="E66" s="137"/>
      <c r="F66" s="42" t="s">
        <v>49</v>
      </c>
      <c r="G66" s="224" t="s">
        <v>2996</v>
      </c>
      <c r="H66" s="58" t="s">
        <v>2976</v>
      </c>
      <c r="I66" s="58" t="s">
        <v>2997</v>
      </c>
      <c r="J66" s="42" t="s">
        <v>46</v>
      </c>
      <c r="K66" s="139">
        <v>350.0</v>
      </c>
      <c r="L66" s="121"/>
      <c r="M66" s="61"/>
      <c r="N66" s="62"/>
      <c r="O66" s="51"/>
      <c r="P66" s="122"/>
      <c r="Q66" s="123"/>
      <c r="R66" s="63"/>
      <c r="S66" s="45">
        <v>100.0</v>
      </c>
      <c r="T66" s="7"/>
      <c r="U66" s="7"/>
      <c r="V66" s="7"/>
      <c r="W66" s="7"/>
      <c r="X66" s="7"/>
      <c r="Y66" s="7"/>
      <c r="Z66" s="7"/>
      <c r="AA66" s="7"/>
      <c r="AB66" s="7"/>
    </row>
    <row r="67">
      <c r="A67" s="42" t="s">
        <v>39</v>
      </c>
      <c r="B67" s="42" t="s">
        <v>40</v>
      </c>
      <c r="C67" s="43"/>
      <c r="D67" s="94" t="s">
        <v>2998</v>
      </c>
      <c r="E67" s="269" t="s">
        <v>65</v>
      </c>
      <c r="F67" s="42" t="s">
        <v>49</v>
      </c>
      <c r="G67" s="224" t="s">
        <v>2999</v>
      </c>
      <c r="H67" s="58" t="s">
        <v>2999</v>
      </c>
      <c r="I67" s="58" t="s">
        <v>3000</v>
      </c>
      <c r="J67" s="42" t="s">
        <v>747</v>
      </c>
      <c r="K67" s="139"/>
      <c r="L67" s="121">
        <v>249.0</v>
      </c>
      <c r="M67" s="81"/>
      <c r="N67" s="82"/>
      <c r="O67" s="51"/>
      <c r="P67" s="127"/>
      <c r="Q67" s="128"/>
      <c r="R67" s="85"/>
      <c r="S67" s="45">
        <v>50.0</v>
      </c>
      <c r="T67" s="7"/>
      <c r="U67" s="7"/>
      <c r="V67" s="7"/>
      <c r="W67" s="7"/>
      <c r="X67" s="7"/>
      <c r="Y67" s="7"/>
      <c r="Z67" s="7"/>
      <c r="AA67" s="7"/>
      <c r="AB67" s="7"/>
    </row>
    <row r="68">
      <c r="A68" s="42" t="s">
        <v>39</v>
      </c>
      <c r="B68" s="42" t="s">
        <v>40</v>
      </c>
      <c r="C68" s="43"/>
      <c r="D68" s="94" t="s">
        <v>3001</v>
      </c>
      <c r="E68" s="137"/>
      <c r="F68" s="42" t="s">
        <v>833</v>
      </c>
      <c r="G68" s="224" t="s">
        <v>3002</v>
      </c>
      <c r="H68" s="58" t="s">
        <v>2509</v>
      </c>
      <c r="I68" s="58" t="s">
        <v>2510</v>
      </c>
      <c r="J68" s="42" t="s">
        <v>46</v>
      </c>
      <c r="K68" s="131">
        <v>80.0</v>
      </c>
      <c r="L68" s="140"/>
      <c r="M68" s="81"/>
      <c r="N68" s="82"/>
      <c r="O68" s="51"/>
      <c r="P68" s="141"/>
      <c r="Q68" s="142"/>
      <c r="R68" s="85"/>
      <c r="S68" s="230">
        <v>80.0</v>
      </c>
      <c r="T68" s="7"/>
      <c r="U68" s="7"/>
      <c r="V68" s="7"/>
      <c r="W68" s="7"/>
      <c r="X68" s="7"/>
      <c r="Y68" s="7"/>
      <c r="Z68" s="7"/>
      <c r="AA68" s="7"/>
      <c r="AB68" s="7"/>
    </row>
    <row r="69">
      <c r="A69" s="42" t="s">
        <v>39</v>
      </c>
      <c r="B69" s="42" t="s">
        <v>137</v>
      </c>
      <c r="C69" s="43"/>
      <c r="D69" s="94" t="s">
        <v>2982</v>
      </c>
      <c r="E69" s="137"/>
      <c r="F69" s="42" t="s">
        <v>199</v>
      </c>
      <c r="G69" s="224" t="s">
        <v>3003</v>
      </c>
      <c r="H69" s="58"/>
      <c r="I69" s="58" t="s">
        <v>2985</v>
      </c>
      <c r="J69" s="42" t="s">
        <v>29</v>
      </c>
      <c r="K69" s="138"/>
      <c r="L69" s="126"/>
      <c r="M69" s="81"/>
      <c r="N69" s="82"/>
      <c r="O69" s="51"/>
      <c r="P69" s="122" t="s">
        <v>158</v>
      </c>
      <c r="Q69" s="128"/>
      <c r="R69" s="85"/>
      <c r="S69" s="45" t="s">
        <v>138</v>
      </c>
      <c r="T69" s="7"/>
      <c r="U69" s="7"/>
      <c r="V69" s="7"/>
      <c r="W69" s="7"/>
      <c r="X69" s="7"/>
      <c r="Y69" s="7"/>
      <c r="Z69" s="7"/>
      <c r="AA69" s="7"/>
      <c r="AB69" s="7"/>
    </row>
    <row r="70">
      <c r="A70" s="42" t="s">
        <v>39</v>
      </c>
      <c r="B70" s="42" t="s">
        <v>137</v>
      </c>
      <c r="C70" s="143"/>
      <c r="D70" s="270" t="s">
        <v>138</v>
      </c>
      <c r="E70" s="269" t="s">
        <v>73</v>
      </c>
      <c r="F70" s="42" t="s">
        <v>49</v>
      </c>
      <c r="G70" s="224" t="s">
        <v>3004</v>
      </c>
      <c r="H70" s="58"/>
      <c r="I70" s="58" t="s">
        <v>2944</v>
      </c>
      <c r="J70" s="42" t="s">
        <v>69</v>
      </c>
      <c r="K70" s="144"/>
      <c r="L70" s="145"/>
      <c r="M70" s="81"/>
      <c r="N70" s="82"/>
      <c r="O70" s="51"/>
      <c r="P70" s="150" t="s">
        <v>158</v>
      </c>
      <c r="Q70" s="151"/>
      <c r="R70" s="85"/>
      <c r="S70" s="45" t="s">
        <v>138</v>
      </c>
      <c r="T70" s="7"/>
      <c r="U70" s="7"/>
      <c r="V70" s="7"/>
      <c r="W70" s="7"/>
      <c r="X70" s="7"/>
      <c r="Y70" s="7"/>
      <c r="Z70" s="7"/>
      <c r="AA70" s="7"/>
      <c r="AB70" s="7"/>
    </row>
    <row r="71">
      <c r="A71" s="42" t="s">
        <v>39</v>
      </c>
      <c r="B71" s="42" t="s">
        <v>137</v>
      </c>
      <c r="C71" s="143"/>
      <c r="D71" s="94" t="s">
        <v>138</v>
      </c>
      <c r="E71" s="269" t="s">
        <v>73</v>
      </c>
      <c r="F71" s="42" t="s">
        <v>49</v>
      </c>
      <c r="G71" s="224" t="s">
        <v>3005</v>
      </c>
      <c r="H71" s="58"/>
      <c r="I71" s="58" t="s">
        <v>2944</v>
      </c>
      <c r="J71" s="42" t="s">
        <v>69</v>
      </c>
      <c r="K71" s="148"/>
      <c r="L71" s="145"/>
      <c r="M71" s="113"/>
      <c r="N71" s="114"/>
      <c r="O71" s="51"/>
      <c r="P71" s="150" t="s">
        <v>158</v>
      </c>
      <c r="Q71" s="147"/>
      <c r="R71" s="115"/>
      <c r="S71" s="136" t="s">
        <v>138</v>
      </c>
      <c r="T71" s="7"/>
      <c r="U71" s="7"/>
      <c r="V71" s="7"/>
      <c r="W71" s="7"/>
      <c r="X71" s="7"/>
      <c r="Y71" s="7"/>
      <c r="Z71" s="7"/>
      <c r="AA71" s="7"/>
      <c r="AB71" s="7"/>
    </row>
    <row r="72">
      <c r="A72" s="42"/>
      <c r="B72" s="42"/>
      <c r="C72" s="143"/>
      <c r="D72" s="43"/>
      <c r="E72" s="137"/>
      <c r="F72" s="42"/>
      <c r="G72" s="58"/>
      <c r="H72" s="58"/>
      <c r="I72" s="58"/>
      <c r="J72" s="105"/>
      <c r="K72" s="144"/>
      <c r="L72" s="145"/>
      <c r="M72" s="81"/>
      <c r="N72" s="82"/>
      <c r="O72" s="51"/>
      <c r="P72" s="146"/>
      <c r="Q72" s="147"/>
      <c r="R72" s="85"/>
      <c r="S72" s="136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2"/>
      <c r="B73" s="42"/>
      <c r="C73" s="143"/>
      <c r="D73" s="43"/>
      <c r="E73" s="137"/>
      <c r="F73" s="42"/>
      <c r="G73" s="58"/>
      <c r="H73" s="58"/>
      <c r="I73" s="58"/>
      <c r="J73" s="105"/>
      <c r="K73" s="148"/>
      <c r="L73" s="145"/>
      <c r="M73" s="81"/>
      <c r="N73" s="82"/>
      <c r="O73" s="51"/>
      <c r="P73" s="146"/>
      <c r="Q73" s="147"/>
      <c r="R73" s="85"/>
      <c r="S73" s="136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2"/>
      <c r="B74" s="42"/>
      <c r="C74" s="143"/>
      <c r="D74" s="43"/>
      <c r="E74" s="22"/>
      <c r="F74" s="42"/>
      <c r="G74" s="58"/>
      <c r="H74" s="58"/>
      <c r="I74" s="58"/>
      <c r="J74" s="105"/>
      <c r="K74" s="148"/>
      <c r="L74" s="145"/>
      <c r="M74" s="81"/>
      <c r="N74" s="82"/>
      <c r="O74" s="51"/>
      <c r="P74" s="146"/>
      <c r="Q74" s="147"/>
      <c r="R74" s="85"/>
      <c r="S74" s="152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2"/>
      <c r="B75" s="42"/>
      <c r="C75" s="143"/>
      <c r="D75" s="43"/>
      <c r="E75" s="22"/>
      <c r="F75" s="42"/>
      <c r="G75" s="58"/>
      <c r="H75" s="58"/>
      <c r="I75" s="58"/>
      <c r="J75" s="105"/>
      <c r="K75" s="148"/>
      <c r="L75" s="145"/>
      <c r="M75" s="81"/>
      <c r="N75" s="82"/>
      <c r="O75" s="51"/>
      <c r="P75" s="146"/>
      <c r="Q75" s="147"/>
      <c r="R75" s="85"/>
      <c r="S75" s="136"/>
      <c r="T75" s="7"/>
      <c r="U75" s="7"/>
      <c r="V75" s="7"/>
      <c r="W75" s="7"/>
      <c r="X75" s="7"/>
      <c r="Y75" s="7"/>
      <c r="Z75" s="7"/>
      <c r="AA75" s="7"/>
      <c r="AB75" s="7"/>
    </row>
    <row r="76">
      <c r="A76" s="105"/>
      <c r="B76" s="42"/>
      <c r="C76" s="143"/>
      <c r="D76" s="43"/>
      <c r="E76" s="22"/>
      <c r="F76" s="42"/>
      <c r="G76" s="153"/>
      <c r="H76" s="153"/>
      <c r="I76" s="153"/>
      <c r="J76" s="105"/>
      <c r="K76" s="144"/>
      <c r="L76" s="145"/>
      <c r="M76" s="81"/>
      <c r="N76" s="82"/>
      <c r="O76" s="51"/>
      <c r="P76" s="146"/>
      <c r="Q76" s="147"/>
      <c r="R76" s="85"/>
      <c r="S76" s="154"/>
      <c r="T76" s="7"/>
      <c r="U76" s="7"/>
      <c r="V76" s="7"/>
      <c r="W76" s="7"/>
      <c r="X76" s="7"/>
      <c r="Y76" s="7"/>
      <c r="Z76" s="7"/>
      <c r="AA76" s="7"/>
      <c r="AB76" s="7"/>
    </row>
    <row r="77">
      <c r="A77" s="105"/>
      <c r="B77" s="42"/>
      <c r="C77" s="143"/>
      <c r="D77" s="43"/>
      <c r="E77" s="22"/>
      <c r="F77" s="42"/>
      <c r="G77" s="153"/>
      <c r="H77" s="153"/>
      <c r="I77" s="153"/>
      <c r="J77" s="105"/>
      <c r="K77" s="144"/>
      <c r="L77" s="145"/>
      <c r="M77" s="81"/>
      <c r="N77" s="82"/>
      <c r="O77" s="51"/>
      <c r="P77" s="146"/>
      <c r="Q77" s="147"/>
      <c r="R77" s="85"/>
      <c r="S77" s="155"/>
      <c r="T77" s="7"/>
      <c r="U77" s="7"/>
      <c r="V77" s="7"/>
      <c r="W77" s="7"/>
      <c r="X77" s="7"/>
      <c r="Y77" s="7"/>
      <c r="Z77" s="7"/>
      <c r="AA77" s="7"/>
      <c r="AB77" s="7"/>
    </row>
    <row r="78">
      <c r="A78" s="105"/>
      <c r="B78" s="42"/>
      <c r="C78" s="143"/>
      <c r="D78" s="43"/>
      <c r="E78" s="22"/>
      <c r="F78" s="42"/>
      <c r="G78" s="153"/>
      <c r="H78" s="153"/>
      <c r="I78" s="153"/>
      <c r="J78" s="105"/>
      <c r="K78" s="144"/>
      <c r="L78" s="145"/>
      <c r="M78" s="81"/>
      <c r="N78" s="82"/>
      <c r="O78" s="51"/>
      <c r="P78" s="146"/>
      <c r="Q78" s="147"/>
      <c r="R78" s="85"/>
      <c r="S78" s="155"/>
      <c r="T78" s="7"/>
      <c r="U78" s="7"/>
      <c r="V78" s="7"/>
      <c r="W78" s="7"/>
      <c r="X78" s="7"/>
      <c r="Y78" s="7"/>
      <c r="Z78" s="7"/>
      <c r="AA78" s="7"/>
      <c r="AB78" s="7"/>
    </row>
    <row r="79">
      <c r="A79" s="105"/>
      <c r="B79" s="42"/>
      <c r="C79" s="143"/>
      <c r="D79" s="43"/>
      <c r="E79" s="22"/>
      <c r="F79" s="42"/>
      <c r="G79" s="153"/>
      <c r="H79" s="153"/>
      <c r="I79" s="153"/>
      <c r="J79" s="105"/>
      <c r="K79" s="156"/>
      <c r="L79" s="157"/>
      <c r="M79" s="158"/>
      <c r="N79" s="159"/>
      <c r="O79" s="51"/>
      <c r="P79" s="160"/>
      <c r="Q79" s="161"/>
      <c r="R79" s="162"/>
      <c r="S79" s="155"/>
      <c r="T79" s="7"/>
      <c r="U79" s="7"/>
      <c r="V79" s="7"/>
      <c r="W79" s="7"/>
      <c r="X79" s="7"/>
      <c r="Y79" s="7"/>
      <c r="Z79" s="7"/>
      <c r="AA79" s="7"/>
      <c r="AB79" s="7"/>
    </row>
    <row r="80">
      <c r="A80" s="105"/>
      <c r="B80" s="42"/>
      <c r="C80" s="143"/>
      <c r="D80" s="43"/>
      <c r="E80" s="22"/>
      <c r="F80" s="42"/>
      <c r="G80" s="153"/>
      <c r="H80" s="153"/>
      <c r="I80" s="153"/>
      <c r="J80" s="105"/>
      <c r="K80" s="156"/>
      <c r="L80" s="157"/>
      <c r="M80" s="158"/>
      <c r="N80" s="159"/>
      <c r="O80" s="51"/>
      <c r="P80" s="160"/>
      <c r="Q80" s="161"/>
      <c r="R80" s="162"/>
      <c r="S80" s="155"/>
      <c r="T80" s="7"/>
      <c r="U80" s="7"/>
      <c r="V80" s="7"/>
      <c r="W80" s="7"/>
      <c r="X80" s="7"/>
      <c r="Y80" s="7"/>
      <c r="Z80" s="7"/>
      <c r="AA80" s="7"/>
      <c r="AB80" s="7"/>
    </row>
    <row r="81">
      <c r="A81" s="105"/>
      <c r="B81" s="42"/>
      <c r="C81" s="143"/>
      <c r="D81" s="43"/>
      <c r="E81" s="22"/>
      <c r="F81" s="42"/>
      <c r="G81" s="153"/>
      <c r="H81" s="153"/>
      <c r="I81" s="153"/>
      <c r="J81" s="105"/>
      <c r="K81" s="156"/>
      <c r="L81" s="157"/>
      <c r="M81" s="158"/>
      <c r="N81" s="159"/>
      <c r="O81" s="51"/>
      <c r="P81" s="160"/>
      <c r="Q81" s="161"/>
      <c r="R81" s="162"/>
      <c r="S81" s="155"/>
      <c r="T81" s="7"/>
      <c r="U81" s="7"/>
      <c r="V81" s="7"/>
      <c r="W81" s="7"/>
      <c r="X81" s="7"/>
      <c r="Y81" s="7"/>
      <c r="Z81" s="7"/>
      <c r="AA81" s="7"/>
      <c r="AB81" s="7"/>
    </row>
    <row r="82">
      <c r="A82" s="105"/>
      <c r="B82" s="42"/>
      <c r="C82" s="143"/>
      <c r="D82" s="43"/>
      <c r="E82" s="22"/>
      <c r="F82" s="42"/>
      <c r="G82" s="153"/>
      <c r="H82" s="153"/>
      <c r="I82" s="153"/>
      <c r="J82" s="105"/>
      <c r="K82" s="163"/>
      <c r="L82" s="164"/>
      <c r="M82" s="165"/>
      <c r="N82" s="166"/>
      <c r="O82" s="51"/>
      <c r="P82" s="167"/>
      <c r="Q82" s="168"/>
      <c r="R82" s="169"/>
      <c r="S82" s="155"/>
      <c r="T82" s="7"/>
      <c r="U82" s="7"/>
      <c r="V82" s="7"/>
      <c r="W82" s="7"/>
      <c r="X82" s="7"/>
      <c r="Y82" s="7"/>
      <c r="Z82" s="7"/>
      <c r="AA82" s="7"/>
      <c r="AB82" s="7"/>
    </row>
    <row r="83">
      <c r="A83" s="105"/>
      <c r="B83" s="42"/>
      <c r="C83" s="143"/>
      <c r="D83" s="43"/>
      <c r="E83" s="137"/>
      <c r="F83" s="42"/>
      <c r="G83" s="153"/>
      <c r="H83" s="153"/>
      <c r="I83" s="153"/>
      <c r="J83" s="105"/>
      <c r="K83" s="156"/>
      <c r="L83" s="157"/>
      <c r="M83" s="170"/>
      <c r="N83" s="171"/>
      <c r="O83" s="51"/>
      <c r="P83" s="160"/>
      <c r="Q83" s="161"/>
      <c r="R83" s="172"/>
      <c r="S83" s="155"/>
      <c r="T83" s="7"/>
      <c r="U83" s="7"/>
      <c r="V83" s="7"/>
      <c r="W83" s="7"/>
      <c r="X83" s="7"/>
      <c r="Y83" s="7"/>
      <c r="Z83" s="7"/>
      <c r="AA83" s="7"/>
      <c r="AB83" s="7"/>
    </row>
    <row r="84">
      <c r="A84" s="105"/>
      <c r="B84" s="42"/>
      <c r="C84" s="143"/>
      <c r="D84" s="43"/>
      <c r="E84" s="137"/>
      <c r="F84" s="42"/>
      <c r="G84" s="153"/>
      <c r="H84" s="153"/>
      <c r="I84" s="153"/>
      <c r="J84" s="105"/>
      <c r="K84" s="156"/>
      <c r="L84" s="157"/>
      <c r="M84" s="170"/>
      <c r="N84" s="171"/>
      <c r="O84" s="51"/>
      <c r="P84" s="160"/>
      <c r="Q84" s="161"/>
      <c r="R84" s="172"/>
      <c r="S84" s="155"/>
      <c r="T84" s="7"/>
      <c r="U84" s="7"/>
      <c r="V84" s="7"/>
      <c r="W84" s="7"/>
      <c r="X84" s="7"/>
      <c r="Y84" s="7"/>
      <c r="Z84" s="7"/>
      <c r="AA84" s="7"/>
      <c r="AB84" s="7"/>
    </row>
    <row r="85">
      <c r="A85" s="105"/>
      <c r="B85" s="42"/>
      <c r="C85" s="143"/>
      <c r="D85" s="43"/>
      <c r="E85" s="137"/>
      <c r="F85" s="42"/>
      <c r="G85" s="153"/>
      <c r="H85" s="153"/>
      <c r="I85" s="153"/>
      <c r="J85" s="105"/>
      <c r="K85" s="156"/>
      <c r="L85" s="157"/>
      <c r="M85" s="170"/>
      <c r="N85" s="171"/>
      <c r="O85" s="51"/>
      <c r="P85" s="160"/>
      <c r="Q85" s="161"/>
      <c r="R85" s="172"/>
      <c r="S85" s="155"/>
      <c r="T85" s="7"/>
      <c r="U85" s="7"/>
      <c r="V85" s="7"/>
      <c r="W85" s="7"/>
      <c r="X85" s="7"/>
      <c r="Y85" s="7"/>
      <c r="Z85" s="7"/>
      <c r="AA85" s="7"/>
      <c r="AB85" s="7"/>
    </row>
    <row r="86">
      <c r="A86" s="105"/>
      <c r="B86" s="42"/>
      <c r="C86" s="143"/>
      <c r="D86" s="43"/>
      <c r="E86" s="137"/>
      <c r="F86" s="42"/>
      <c r="G86" s="153"/>
      <c r="H86" s="153"/>
      <c r="I86" s="153"/>
      <c r="J86" s="105"/>
      <c r="K86" s="156"/>
      <c r="L86" s="157"/>
      <c r="M86" s="170"/>
      <c r="N86" s="171"/>
      <c r="O86" s="51"/>
      <c r="P86" s="160"/>
      <c r="Q86" s="161"/>
      <c r="R86" s="172"/>
      <c r="S86" s="155"/>
      <c r="T86" s="7"/>
      <c r="U86" s="7"/>
      <c r="V86" s="7"/>
      <c r="W86" s="7"/>
      <c r="X86" s="7"/>
      <c r="Y86" s="7"/>
      <c r="Z86" s="7"/>
      <c r="AA86" s="7"/>
      <c r="AB86" s="7"/>
    </row>
    <row r="87">
      <c r="A87" s="105"/>
      <c r="B87" s="42"/>
      <c r="C87" s="143"/>
      <c r="D87" s="43"/>
      <c r="E87" s="137"/>
      <c r="F87" s="42"/>
      <c r="G87" s="153"/>
      <c r="H87" s="153"/>
      <c r="I87" s="153"/>
      <c r="J87" s="105"/>
      <c r="K87" s="156"/>
      <c r="L87" s="157"/>
      <c r="M87" s="170"/>
      <c r="N87" s="171"/>
      <c r="O87" s="51"/>
      <c r="P87" s="160"/>
      <c r="Q87" s="161"/>
      <c r="R87" s="172"/>
      <c r="S87" s="155"/>
      <c r="T87" s="7"/>
      <c r="U87" s="7"/>
      <c r="V87" s="7"/>
      <c r="W87" s="7"/>
      <c r="X87" s="7"/>
      <c r="Y87" s="7"/>
      <c r="Z87" s="7"/>
      <c r="AA87" s="7"/>
      <c r="AB87" s="7"/>
    </row>
    <row r="88">
      <c r="A88" s="105"/>
      <c r="B88" s="42"/>
      <c r="C88" s="143"/>
      <c r="D88" s="43"/>
      <c r="E88" s="137"/>
      <c r="F88" s="42"/>
      <c r="G88" s="153"/>
      <c r="H88" s="153"/>
      <c r="I88" s="153"/>
      <c r="J88" s="105"/>
      <c r="K88" s="156"/>
      <c r="L88" s="157"/>
      <c r="M88" s="170"/>
      <c r="N88" s="171"/>
      <c r="O88" s="51"/>
      <c r="P88" s="160"/>
      <c r="Q88" s="161"/>
      <c r="R88" s="172"/>
      <c r="S88" s="155"/>
      <c r="T88" s="7"/>
      <c r="U88" s="7"/>
      <c r="V88" s="7"/>
      <c r="W88" s="7"/>
      <c r="X88" s="7"/>
      <c r="Y88" s="7"/>
      <c r="Z88" s="7"/>
      <c r="AA88" s="7"/>
      <c r="AB88" s="7"/>
    </row>
    <row r="89">
      <c r="A89" s="105"/>
      <c r="B89" s="42"/>
      <c r="C89" s="143"/>
      <c r="D89" s="43"/>
      <c r="E89" s="137"/>
      <c r="F89" s="42"/>
      <c r="G89" s="153"/>
      <c r="H89" s="153"/>
      <c r="I89" s="153"/>
      <c r="J89" s="105"/>
      <c r="K89" s="156"/>
      <c r="L89" s="157"/>
      <c r="M89" s="170"/>
      <c r="N89" s="171"/>
      <c r="O89" s="51"/>
      <c r="P89" s="160"/>
      <c r="Q89" s="161"/>
      <c r="R89" s="172"/>
      <c r="S89" s="155"/>
      <c r="T89" s="7"/>
      <c r="U89" s="7"/>
      <c r="V89" s="7"/>
      <c r="W89" s="7"/>
      <c r="X89" s="7"/>
      <c r="Y89" s="7"/>
      <c r="Z89" s="7"/>
      <c r="AA89" s="7"/>
      <c r="AB89" s="7"/>
    </row>
    <row r="90">
      <c r="A90" s="105"/>
      <c r="B90" s="42"/>
      <c r="C90" s="143"/>
      <c r="D90" s="43"/>
      <c r="E90" s="137"/>
      <c r="F90" s="42"/>
      <c r="G90" s="153"/>
      <c r="H90" s="153"/>
      <c r="I90" s="153"/>
      <c r="J90" s="105"/>
      <c r="K90" s="156"/>
      <c r="L90" s="157"/>
      <c r="M90" s="170"/>
      <c r="N90" s="173"/>
      <c r="O90" s="51"/>
      <c r="P90" s="160"/>
      <c r="Q90" s="161"/>
      <c r="R90" s="172"/>
      <c r="S90" s="155"/>
      <c r="T90" s="7"/>
      <c r="U90" s="7"/>
      <c r="V90" s="7"/>
      <c r="W90" s="7"/>
      <c r="X90" s="7"/>
      <c r="Y90" s="7"/>
      <c r="Z90" s="7"/>
      <c r="AA90" s="7"/>
      <c r="AB90" s="7"/>
    </row>
    <row r="91">
      <c r="A91" s="4"/>
      <c r="B91" s="4"/>
      <c r="C91" s="3"/>
      <c r="D91" s="174"/>
      <c r="E91" s="175"/>
      <c r="F91" s="4"/>
      <c r="G91" s="176"/>
      <c r="H91" s="177"/>
      <c r="I91" s="178"/>
      <c r="J91" s="4"/>
      <c r="K91" s="179"/>
      <c r="L91" s="179"/>
      <c r="M91" s="179"/>
      <c r="N91" s="179"/>
      <c r="O91" s="180"/>
      <c r="P91" s="180"/>
      <c r="Q91" s="180"/>
      <c r="R91" s="181"/>
      <c r="S91" s="182">
        <f>SUM(S7:S90)</f>
        <v>10377.35</v>
      </c>
      <c r="T91" s="7"/>
      <c r="U91" s="7"/>
      <c r="V91" s="7"/>
      <c r="W91" s="7"/>
      <c r="X91" s="7"/>
      <c r="Y91" s="7"/>
      <c r="Z91" s="7"/>
      <c r="AA91" s="7"/>
      <c r="AB91" s="7"/>
    </row>
    <row r="92">
      <c r="A92" s="4"/>
      <c r="B92" s="4"/>
      <c r="C92" s="3"/>
      <c r="D92" s="183"/>
      <c r="E92" s="184"/>
      <c r="F92" s="2"/>
      <c r="G92" s="185"/>
      <c r="H92" s="186"/>
      <c r="I92" s="187"/>
      <c r="J92" s="2"/>
      <c r="K92" s="33" t="s">
        <v>6</v>
      </c>
      <c r="L92" s="188"/>
      <c r="M92" s="188"/>
      <c r="N92" s="188"/>
      <c r="O92" s="189"/>
      <c r="P92" s="189"/>
      <c r="Q92" s="189"/>
      <c r="R92" s="190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191"/>
      <c r="D93" s="16"/>
      <c r="E93" s="192"/>
      <c r="F93" s="193"/>
      <c r="G93" s="176"/>
      <c r="H93" s="4"/>
      <c r="I93" s="4"/>
      <c r="J93" s="2"/>
      <c r="K93" s="96">
        <f>SUM(K7:K90)</f>
        <v>2608.9</v>
      </c>
      <c r="L93" s="194" t="s">
        <v>22</v>
      </c>
      <c r="O93" s="195" t="s">
        <v>23</v>
      </c>
      <c r="Q93" s="196"/>
      <c r="R93" s="197" t="s">
        <v>24</v>
      </c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2"/>
      <c r="B94" s="2"/>
      <c r="C94" s="3"/>
      <c r="D94" s="16"/>
      <c r="E94" s="2"/>
      <c r="F94" s="2"/>
      <c r="G94" s="176"/>
      <c r="H94" s="4"/>
      <c r="I94" s="4"/>
      <c r="J94" s="2"/>
      <c r="K94" s="96">
        <f>SUM(K93*2%)</f>
        <v>52.178</v>
      </c>
      <c r="L94" s="34" t="s">
        <v>7</v>
      </c>
      <c r="M94" s="198"/>
      <c r="N94" s="198"/>
      <c r="O94" s="199"/>
      <c r="P94" s="200"/>
      <c r="Q94" s="196"/>
      <c r="R94" s="201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2"/>
      <c r="B95" s="2"/>
      <c r="C95" s="3"/>
      <c r="D95" s="16"/>
      <c r="E95" s="2"/>
      <c r="F95" s="2"/>
      <c r="G95" s="4"/>
      <c r="H95" s="4"/>
      <c r="I95" s="4"/>
      <c r="J95" s="2"/>
      <c r="K95" s="202"/>
      <c r="L95" s="203">
        <f>SUM(L6:L89)</f>
        <v>5946</v>
      </c>
      <c r="M95" s="35" t="s">
        <v>8</v>
      </c>
      <c r="N95" s="198"/>
      <c r="O95" s="199"/>
      <c r="P95" s="199"/>
      <c r="Q95" s="199"/>
      <c r="R95" s="201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204" t="s">
        <v>25</v>
      </c>
      <c r="H96" s="205">
        <f>SUM(K93,L95,M96,N97)</f>
        <v>12224.9</v>
      </c>
      <c r="I96" s="4"/>
      <c r="J96" s="2"/>
      <c r="K96" s="7"/>
      <c r="L96" s="76">
        <f>SUM(L95*3%)</f>
        <v>178.38</v>
      </c>
      <c r="M96" s="16">
        <f>SUM(M6:M89)</f>
        <v>2050</v>
      </c>
      <c r="N96" s="36" t="s">
        <v>9</v>
      </c>
      <c r="O96" s="199"/>
      <c r="P96" s="199"/>
      <c r="Q96" s="199"/>
      <c r="R96" s="181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06"/>
      <c r="G97" s="207" t="s">
        <v>26</v>
      </c>
      <c r="H97" s="205">
        <f>SUM(O98,P101,Q102)</f>
        <v>9534.9</v>
      </c>
      <c r="I97" s="4"/>
      <c r="J97" s="2"/>
      <c r="K97" s="7"/>
      <c r="L97" s="17"/>
      <c r="M97" s="76">
        <f>SUM(M96*2%)</f>
        <v>41</v>
      </c>
      <c r="N97" s="16">
        <f>SUM(N6:N90)</f>
        <v>1620</v>
      </c>
      <c r="O97" s="37" t="s">
        <v>10</v>
      </c>
      <c r="P97" s="199"/>
      <c r="Q97" s="199"/>
      <c r="R97" s="208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06"/>
      <c r="G98" s="209" t="s">
        <v>27</v>
      </c>
      <c r="H98" s="205">
        <f>SUM(R103)</f>
        <v>400</v>
      </c>
      <c r="I98" s="4"/>
      <c r="J98" s="2"/>
      <c r="K98" s="7"/>
      <c r="L98" s="2"/>
      <c r="M98" s="2"/>
      <c r="N98" s="76">
        <f>SUM(N97*1%)</f>
        <v>16.2</v>
      </c>
      <c r="O98" s="16">
        <f>SUM(O6:O91)</f>
        <v>4920</v>
      </c>
      <c r="P98" s="199"/>
      <c r="Q98" s="199"/>
      <c r="R98" s="208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"/>
      <c r="G99" s="4"/>
      <c r="H99" s="4"/>
      <c r="I99" s="4"/>
      <c r="J99" s="2"/>
      <c r="K99" s="7"/>
      <c r="L99" s="2"/>
      <c r="M99" s="2"/>
      <c r="N99" s="2"/>
      <c r="O99" s="76">
        <f>SUM(O98*2%)</f>
        <v>98.4</v>
      </c>
      <c r="P99" s="199"/>
      <c r="Q99" s="199"/>
      <c r="R99" s="208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"/>
      <c r="G100" s="370" t="s">
        <v>28</v>
      </c>
      <c r="H100" s="253">
        <f>SUM(L8,O10,O11,M13,K15,K16,O17,O21,N23,N26,R32,N33,N34,M38,O39,Q41,O42,K45,P46,O49,Q51,O55,K57,K58,M60,N65,K66,K68)</f>
        <v>8654.9</v>
      </c>
      <c r="I100" s="251">
        <f>SUM(O10,M13,O39)</f>
        <v>1100</v>
      </c>
      <c r="J100" s="2"/>
      <c r="K100" s="7"/>
      <c r="L100" s="2"/>
      <c r="M100" s="2"/>
      <c r="N100" s="2"/>
      <c r="O100" s="2"/>
      <c r="P100" s="38" t="s">
        <v>11</v>
      </c>
      <c r="Q100" s="199"/>
      <c r="R100" s="208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212" t="s">
        <v>29</v>
      </c>
      <c r="H101" s="253">
        <f>SUM(L19,P20,K22,L24,P28,L31,P47)</f>
        <v>6327.9</v>
      </c>
      <c r="I101" s="356">
        <f>SUM(L31)</f>
        <v>249</v>
      </c>
      <c r="J101" s="2"/>
      <c r="K101" s="7"/>
      <c r="L101" s="2"/>
      <c r="M101" s="2"/>
      <c r="N101" s="2"/>
      <c r="O101" s="2"/>
      <c r="P101" s="16">
        <f>SUM(P6:P89)</f>
        <v>3191.9</v>
      </c>
      <c r="Q101" s="39" t="s">
        <v>12</v>
      </c>
      <c r="R101" s="208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371" t="s">
        <v>747</v>
      </c>
      <c r="H102" s="336">
        <f>SUM(O36,O37,L40,O59,L63,L67)</f>
        <v>1891</v>
      </c>
      <c r="I102" s="363">
        <v>0.0</v>
      </c>
      <c r="J102" s="2"/>
      <c r="K102" s="7"/>
      <c r="L102" s="2"/>
      <c r="M102" s="2"/>
      <c r="N102" s="2"/>
      <c r="O102" s="2"/>
      <c r="P102" s="76">
        <f>SUM(P101*2%)</f>
        <v>63.838</v>
      </c>
      <c r="Q102" s="16">
        <f>SUM(Q6:Q89)</f>
        <v>1423</v>
      </c>
      <c r="R102" s="215" t="s">
        <v>13</v>
      </c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52" t="s">
        <v>160</v>
      </c>
      <c r="H103" s="253">
        <f>SUM(L7,Q9,N12,M14,K18,M25,M27,Q29,O30,K35,M48,M50,P53,O54,P61,O62,Q64)</f>
        <v>4686</v>
      </c>
      <c r="I103" s="356">
        <f>SUM(O30)</f>
        <v>250</v>
      </c>
      <c r="J103" s="2"/>
      <c r="K103" s="7"/>
      <c r="L103" s="2"/>
      <c r="M103" s="2"/>
      <c r="N103" s="2"/>
      <c r="O103" s="2"/>
      <c r="P103" s="2"/>
      <c r="Q103" s="76">
        <f>SUM(Q102*1%)</f>
        <v>14.23</v>
      </c>
      <c r="R103" s="96">
        <f>SUM(R7:R91)</f>
        <v>400</v>
      </c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107"/>
      <c r="D104" s="16"/>
      <c r="E104" s="2"/>
      <c r="F104" s="2"/>
      <c r="G104" s="216" t="s">
        <v>31</v>
      </c>
      <c r="H104" s="217">
        <f>SUM(O10,M13,M14,O30,L31,O39)</f>
        <v>1849</v>
      </c>
      <c r="I104" s="4"/>
      <c r="J104" s="2"/>
      <c r="K104" s="7"/>
      <c r="L104" s="2"/>
      <c r="M104" s="2"/>
      <c r="N104" s="2"/>
      <c r="O104" s="2"/>
      <c r="P104" s="2"/>
      <c r="Q104" s="2"/>
      <c r="R104" s="96">
        <f>SUM(R103*2%)</f>
        <v>8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107"/>
      <c r="D105" s="16"/>
      <c r="E105" s="2"/>
      <c r="F105" s="2"/>
      <c r="G105" s="216" t="s">
        <v>32</v>
      </c>
      <c r="H105" s="300">
        <f>SUM(S10,S13,S14,S30,S31,S39,S43,S44)</f>
        <v>450</v>
      </c>
      <c r="I105" s="4"/>
      <c r="J105" s="2"/>
      <c r="K105" s="7"/>
      <c r="L105" s="2"/>
      <c r="M105" s="2"/>
      <c r="N105" s="2"/>
      <c r="O105" s="2"/>
      <c r="P105" s="2"/>
      <c r="Q105" s="2"/>
      <c r="R105" s="16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218" t="s">
        <v>33</v>
      </c>
      <c r="H106" s="298">
        <f>SUM(O43,N44)</f>
        <v>600</v>
      </c>
      <c r="I106" s="4"/>
      <c r="J106" s="2"/>
      <c r="K106" s="7"/>
      <c r="L106" s="2"/>
      <c r="M106" s="2"/>
      <c r="N106" s="2"/>
      <c r="O106" s="2"/>
      <c r="P106" s="2"/>
      <c r="Q106" s="2"/>
      <c r="R106" s="2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4"/>
      <c r="H107" s="4"/>
      <c r="I107" s="4"/>
      <c r="J107" s="2"/>
      <c r="K107" s="7"/>
      <c r="L107" s="2"/>
      <c r="M107" s="1" t="s">
        <v>34</v>
      </c>
      <c r="N107" s="2"/>
      <c r="O107" s="2"/>
      <c r="P107" s="2"/>
      <c r="Q107" s="2"/>
      <c r="R107" s="2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4"/>
      <c r="H108" s="4"/>
      <c r="I108" s="4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4"/>
      <c r="H109" s="4"/>
      <c r="I109" s="4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4"/>
      <c r="I110" s="4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4"/>
      <c r="I111" s="4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4"/>
      <c r="I112" s="4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4"/>
      <c r="I113" s="4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4"/>
      <c r="I114" s="4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4"/>
      <c r="I115" s="4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4"/>
      <c r="I116" s="4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4"/>
      <c r="I117" s="4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4"/>
      <c r="I118" s="4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4"/>
      <c r="I119" s="4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4"/>
      <c r="I120" s="4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4"/>
      <c r="I121" s="4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4"/>
      <c r="I122" s="4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4"/>
      <c r="I123" s="4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4"/>
      <c r="I124" s="4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4"/>
      <c r="I125" s="4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4"/>
      <c r="I126" s="4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4"/>
      <c r="I127" s="4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4"/>
      <c r="I128" s="4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4"/>
      <c r="I129" s="4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4"/>
      <c r="I130" s="4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4"/>
      <c r="I131" s="4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4"/>
      <c r="I132" s="4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4"/>
      <c r="I133" s="4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4"/>
      <c r="I134" s="4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4"/>
      <c r="I135" s="4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4"/>
      <c r="I136" s="4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4"/>
      <c r="I137" s="4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4"/>
      <c r="I138" s="4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4"/>
      <c r="I139" s="4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4"/>
      <c r="I140" s="4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4"/>
      <c r="I141" s="4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4"/>
      <c r="I142" s="4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4"/>
      <c r="I143" s="4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4"/>
      <c r="I144" s="4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4"/>
      <c r="I145" s="4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4"/>
      <c r="I146" s="4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4"/>
      <c r="I147" s="4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4"/>
      <c r="I148" s="4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4"/>
      <c r="I149" s="4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4"/>
      <c r="I150" s="4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4"/>
      <c r="I151" s="4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4"/>
      <c r="I152" s="4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4"/>
      <c r="I153" s="4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4"/>
      <c r="I154" s="4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4"/>
      <c r="I155" s="4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4"/>
      <c r="I156" s="4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4"/>
      <c r="I157" s="4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4"/>
      <c r="I158" s="4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4"/>
      <c r="I159" s="4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4"/>
      <c r="I160" s="4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4"/>
      <c r="I161" s="4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4"/>
      <c r="I162" s="4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4"/>
      <c r="I163" s="4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4"/>
      <c r="I164" s="4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4"/>
      <c r="I165" s="4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4"/>
      <c r="I166" s="4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4"/>
      <c r="I167" s="4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4"/>
      <c r="I168" s="4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4"/>
      <c r="I169" s="4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4"/>
      <c r="I170" s="4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4"/>
      <c r="I171" s="4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4"/>
      <c r="I172" s="4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4"/>
      <c r="I173" s="4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4"/>
      <c r="I174" s="4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4"/>
      <c r="I175" s="4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4"/>
      <c r="I176" s="4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4"/>
      <c r="I177" s="4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4"/>
      <c r="I178" s="4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4"/>
      <c r="I179" s="4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4"/>
      <c r="I180" s="4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4"/>
      <c r="I181" s="4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4"/>
      <c r="I182" s="4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4"/>
      <c r="I183" s="4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4"/>
      <c r="I184" s="4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4"/>
      <c r="I185" s="4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4"/>
      <c r="I186" s="4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4"/>
      <c r="I187" s="4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4"/>
      <c r="I188" s="4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4"/>
      <c r="I189" s="4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4"/>
      <c r="I190" s="4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4"/>
      <c r="I191" s="4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4"/>
      <c r="I192" s="4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4"/>
      <c r="I193" s="4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4"/>
      <c r="I194" s="4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4"/>
      <c r="I195" s="4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4"/>
      <c r="I196" s="4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4"/>
      <c r="I197" s="4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4"/>
      <c r="I198" s="4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4"/>
      <c r="I199" s="4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4"/>
      <c r="I200" s="4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4"/>
      <c r="I201" s="4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4"/>
      <c r="I202" s="4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4"/>
      <c r="I203" s="4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4"/>
      <c r="I204" s="4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4"/>
      <c r="I205" s="4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4"/>
      <c r="I206" s="4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4"/>
      <c r="I207" s="4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4"/>
      <c r="I208" s="4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4"/>
      <c r="I209" s="4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4"/>
      <c r="I210" s="4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4"/>
      <c r="I211" s="4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4"/>
      <c r="I212" s="4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4"/>
      <c r="I213" s="4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4"/>
      <c r="I214" s="4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4"/>
      <c r="I215" s="4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4"/>
      <c r="I216" s="4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4"/>
      <c r="I217" s="4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4"/>
      <c r="I218" s="4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4"/>
      <c r="I219" s="4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4"/>
      <c r="I220" s="4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4"/>
      <c r="I221" s="4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4"/>
      <c r="I222" s="4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4"/>
      <c r="I223" s="4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219"/>
      <c r="D224" s="219"/>
      <c r="E224" s="2"/>
      <c r="F224" s="2"/>
      <c r="G224" s="4"/>
      <c r="H224" s="4"/>
      <c r="I224" s="4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219"/>
      <c r="D225" s="219"/>
      <c r="E225" s="2"/>
      <c r="F225" s="2"/>
      <c r="G225" s="4"/>
      <c r="H225" s="4"/>
      <c r="I225" s="4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19"/>
      <c r="D226" s="219"/>
      <c r="E226" s="2"/>
      <c r="F226" s="2"/>
      <c r="G226" s="4"/>
      <c r="H226" s="4"/>
      <c r="I226" s="4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19"/>
      <c r="D227" s="219"/>
      <c r="E227" s="2"/>
      <c r="F227" s="2"/>
      <c r="G227" s="4"/>
      <c r="H227" s="4"/>
      <c r="I227" s="4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19"/>
      <c r="D228" s="219"/>
      <c r="E228" s="2"/>
      <c r="F228" s="2"/>
      <c r="G228" s="4"/>
      <c r="H228" s="4"/>
      <c r="I228" s="4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19"/>
      <c r="D229" s="219"/>
      <c r="E229" s="2"/>
      <c r="F229" s="2"/>
      <c r="G229" s="4"/>
      <c r="H229" s="4"/>
      <c r="I229" s="4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19"/>
      <c r="D230" s="219"/>
      <c r="E230" s="2"/>
      <c r="F230" s="2"/>
      <c r="G230" s="4"/>
      <c r="H230" s="4"/>
      <c r="I230" s="4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19"/>
      <c r="D231" s="219"/>
      <c r="E231" s="2"/>
      <c r="F231" s="2"/>
      <c r="G231" s="4"/>
      <c r="H231" s="4"/>
      <c r="I231" s="4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19"/>
      <c r="D232" s="219"/>
      <c r="E232" s="2"/>
      <c r="F232" s="2"/>
      <c r="G232" s="4"/>
      <c r="H232" s="4"/>
      <c r="I232" s="4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19"/>
      <c r="D233" s="219"/>
      <c r="E233" s="2"/>
      <c r="F233" s="2"/>
      <c r="G233" s="4"/>
      <c r="H233" s="4"/>
      <c r="I233" s="4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19"/>
      <c r="D234" s="219"/>
      <c r="E234" s="2"/>
      <c r="F234" s="2"/>
      <c r="G234" s="4"/>
      <c r="H234" s="4"/>
      <c r="I234" s="4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19"/>
      <c r="D235" s="219"/>
      <c r="E235" s="2"/>
      <c r="F235" s="2"/>
      <c r="G235" s="4"/>
      <c r="H235" s="4"/>
      <c r="I235" s="4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19"/>
      <c r="D236" s="219"/>
      <c r="E236" s="2"/>
      <c r="F236" s="2"/>
      <c r="G236" s="4"/>
      <c r="H236" s="4"/>
      <c r="I236" s="4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19"/>
      <c r="D237" s="219"/>
      <c r="E237" s="2"/>
      <c r="F237" s="2"/>
      <c r="G237" s="4"/>
      <c r="H237" s="4"/>
      <c r="I237" s="4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19"/>
      <c r="D238" s="219"/>
      <c r="E238" s="2"/>
      <c r="F238" s="2"/>
      <c r="G238" s="4"/>
      <c r="H238" s="4"/>
      <c r="I238" s="4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19"/>
      <c r="D239" s="219"/>
      <c r="E239" s="2"/>
      <c r="F239" s="2"/>
      <c r="G239" s="4"/>
      <c r="H239" s="4"/>
      <c r="I239" s="4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19"/>
      <c r="D240" s="219"/>
      <c r="E240" s="2"/>
      <c r="F240" s="2"/>
      <c r="G240" s="4"/>
      <c r="H240" s="4"/>
      <c r="I240" s="4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19"/>
      <c r="D241" s="219"/>
      <c r="E241" s="2"/>
      <c r="F241" s="2"/>
      <c r="G241" s="4"/>
      <c r="H241" s="4"/>
      <c r="I241" s="4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19"/>
      <c r="D242" s="219"/>
      <c r="E242" s="2"/>
      <c r="F242" s="2"/>
      <c r="G242" s="4"/>
      <c r="H242" s="4"/>
      <c r="I242" s="4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19"/>
      <c r="D243" s="219"/>
      <c r="E243" s="2"/>
      <c r="F243" s="2"/>
      <c r="G243" s="4"/>
      <c r="H243" s="4"/>
      <c r="I243" s="4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19"/>
      <c r="D244" s="219"/>
      <c r="E244" s="2"/>
      <c r="F244" s="2"/>
      <c r="G244" s="4"/>
      <c r="H244" s="4"/>
      <c r="I244" s="4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19"/>
      <c r="D245" s="219"/>
      <c r="E245" s="2"/>
      <c r="F245" s="2"/>
      <c r="G245" s="4"/>
      <c r="H245" s="4"/>
      <c r="I245" s="4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19"/>
      <c r="D246" s="219"/>
      <c r="E246" s="2"/>
      <c r="F246" s="2"/>
      <c r="G246" s="4"/>
      <c r="H246" s="4"/>
      <c r="I246" s="4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19"/>
      <c r="D247" s="219"/>
      <c r="E247" s="2"/>
      <c r="F247" s="2"/>
      <c r="G247" s="4"/>
      <c r="H247" s="4"/>
      <c r="I247" s="4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19"/>
      <c r="D248" s="219"/>
      <c r="E248" s="2"/>
      <c r="F248" s="2"/>
      <c r="G248" s="4"/>
      <c r="H248" s="4"/>
      <c r="I248" s="4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19"/>
      <c r="D249" s="219"/>
      <c r="E249" s="2"/>
      <c r="F249" s="2"/>
      <c r="G249" s="4"/>
      <c r="H249" s="4"/>
      <c r="I249" s="4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19"/>
      <c r="D250" s="219"/>
      <c r="E250" s="2"/>
      <c r="F250" s="2"/>
      <c r="G250" s="4"/>
      <c r="H250" s="4"/>
      <c r="I250" s="4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19"/>
      <c r="D251" s="219"/>
      <c r="E251" s="2"/>
      <c r="F251" s="2"/>
      <c r="G251" s="4"/>
      <c r="H251" s="4"/>
      <c r="I251" s="4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19"/>
      <c r="D252" s="219"/>
      <c r="E252" s="2"/>
      <c r="F252" s="2"/>
      <c r="G252" s="4"/>
      <c r="H252" s="4"/>
      <c r="I252" s="4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19"/>
      <c r="D253" s="219"/>
      <c r="E253" s="2"/>
      <c r="F253" s="2"/>
      <c r="G253" s="4"/>
      <c r="H253" s="4"/>
      <c r="I253" s="4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19"/>
      <c r="D254" s="219"/>
      <c r="E254" s="2"/>
      <c r="F254" s="2"/>
      <c r="G254" s="4"/>
      <c r="H254" s="4"/>
      <c r="I254" s="4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19"/>
      <c r="D255" s="219"/>
      <c r="E255" s="2"/>
      <c r="F255" s="2"/>
      <c r="G255" s="4"/>
      <c r="H255" s="4"/>
      <c r="I255" s="4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19"/>
      <c r="D256" s="219"/>
      <c r="E256" s="2"/>
      <c r="F256" s="2"/>
      <c r="G256" s="4"/>
      <c r="H256" s="4"/>
      <c r="I256" s="4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19"/>
      <c r="D257" s="219"/>
      <c r="E257" s="2"/>
      <c r="F257" s="2"/>
      <c r="G257" s="4"/>
      <c r="H257" s="4"/>
      <c r="I257" s="4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19"/>
      <c r="D258" s="219"/>
      <c r="E258" s="2"/>
      <c r="F258" s="2"/>
      <c r="G258" s="4"/>
      <c r="H258" s="4"/>
      <c r="I258" s="4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19"/>
      <c r="D259" s="219"/>
      <c r="E259" s="2"/>
      <c r="F259" s="2"/>
      <c r="G259" s="4"/>
      <c r="H259" s="4"/>
      <c r="I259" s="4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19"/>
      <c r="D260" s="219"/>
      <c r="E260" s="2"/>
      <c r="F260" s="2"/>
      <c r="G260" s="4"/>
      <c r="H260" s="4"/>
      <c r="I260" s="4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19"/>
      <c r="D261" s="219"/>
      <c r="E261" s="2"/>
      <c r="F261" s="2"/>
      <c r="G261" s="4"/>
      <c r="H261" s="4"/>
      <c r="I261" s="4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19"/>
      <c r="D262" s="219"/>
      <c r="E262" s="2"/>
      <c r="F262" s="2"/>
      <c r="G262" s="4"/>
      <c r="H262" s="4"/>
      <c r="I262" s="4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19"/>
      <c r="D263" s="219"/>
      <c r="E263" s="2"/>
      <c r="F263" s="2"/>
      <c r="G263" s="4"/>
      <c r="H263" s="4"/>
      <c r="I263" s="4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19"/>
      <c r="D264" s="219"/>
      <c r="E264" s="2"/>
      <c r="F264" s="2"/>
      <c r="G264" s="4"/>
      <c r="H264" s="4"/>
      <c r="I264" s="4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19"/>
      <c r="D265" s="219"/>
      <c r="E265" s="2"/>
      <c r="F265" s="2"/>
      <c r="G265" s="4"/>
      <c r="H265" s="4"/>
      <c r="I265" s="4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19"/>
      <c r="D266" s="219"/>
      <c r="E266" s="2"/>
      <c r="F266" s="2"/>
      <c r="G266" s="4"/>
      <c r="H266" s="4"/>
      <c r="I266" s="4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19"/>
      <c r="D267" s="219"/>
      <c r="E267" s="2"/>
      <c r="F267" s="2"/>
      <c r="G267" s="4"/>
      <c r="H267" s="4"/>
      <c r="I267" s="4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19"/>
      <c r="D268" s="219"/>
      <c r="E268" s="2"/>
      <c r="F268" s="2"/>
      <c r="G268" s="4"/>
      <c r="H268" s="4"/>
      <c r="I268" s="4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19"/>
      <c r="D269" s="219"/>
      <c r="E269" s="2"/>
      <c r="F269" s="2"/>
      <c r="G269" s="4"/>
      <c r="H269" s="4"/>
      <c r="I269" s="4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19"/>
      <c r="D270" s="219"/>
      <c r="E270" s="2"/>
      <c r="F270" s="2"/>
      <c r="G270" s="4"/>
      <c r="H270" s="4"/>
      <c r="I270" s="4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19"/>
      <c r="D271" s="219"/>
      <c r="E271" s="2"/>
      <c r="F271" s="2"/>
      <c r="G271" s="4"/>
      <c r="H271" s="4"/>
      <c r="I271" s="4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19"/>
      <c r="D272" s="219"/>
      <c r="E272" s="2"/>
      <c r="F272" s="2"/>
      <c r="G272" s="4"/>
      <c r="H272" s="4"/>
      <c r="I272" s="4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19"/>
      <c r="D273" s="219"/>
      <c r="E273" s="2"/>
      <c r="F273" s="2"/>
      <c r="G273" s="4"/>
      <c r="H273" s="4"/>
      <c r="I273" s="4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19"/>
      <c r="D274" s="219"/>
      <c r="E274" s="2"/>
      <c r="F274" s="2"/>
      <c r="G274" s="4"/>
      <c r="H274" s="4"/>
      <c r="I274" s="4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19"/>
      <c r="D275" s="219"/>
      <c r="E275" s="2"/>
      <c r="F275" s="2"/>
      <c r="G275" s="4"/>
      <c r="H275" s="4"/>
      <c r="I275" s="4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19"/>
      <c r="D276" s="219"/>
      <c r="E276" s="2"/>
      <c r="F276" s="2"/>
      <c r="G276" s="4"/>
      <c r="H276" s="4"/>
      <c r="I276" s="4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19"/>
      <c r="D277" s="219"/>
      <c r="E277" s="2"/>
      <c r="F277" s="2"/>
      <c r="G277" s="4"/>
      <c r="H277" s="4"/>
      <c r="I277" s="4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19"/>
      <c r="D278" s="219"/>
      <c r="E278" s="2"/>
      <c r="F278" s="2"/>
      <c r="G278" s="4"/>
      <c r="H278" s="4"/>
      <c r="I278" s="4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19"/>
      <c r="D279" s="219"/>
      <c r="E279" s="2"/>
      <c r="F279" s="2"/>
      <c r="G279" s="4"/>
      <c r="H279" s="4"/>
      <c r="I279" s="4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19"/>
      <c r="D280" s="219"/>
      <c r="E280" s="2"/>
      <c r="F280" s="2"/>
      <c r="G280" s="4"/>
      <c r="H280" s="4"/>
      <c r="I280" s="4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19"/>
      <c r="D281" s="219"/>
      <c r="E281" s="2"/>
      <c r="F281" s="2"/>
      <c r="G281" s="4"/>
      <c r="H281" s="4"/>
      <c r="I281" s="4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19"/>
      <c r="D282" s="219"/>
      <c r="E282" s="2"/>
      <c r="F282" s="2"/>
      <c r="G282" s="4"/>
      <c r="H282" s="4"/>
      <c r="I282" s="4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19"/>
      <c r="D283" s="219"/>
      <c r="E283" s="2"/>
      <c r="F283" s="2"/>
      <c r="G283" s="4"/>
      <c r="H283" s="4"/>
      <c r="I283" s="4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19"/>
      <c r="D284" s="219"/>
      <c r="E284" s="2"/>
      <c r="F284" s="2"/>
      <c r="G284" s="4"/>
      <c r="H284" s="4"/>
      <c r="I284" s="4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19"/>
      <c r="D285" s="219"/>
      <c r="E285" s="2"/>
      <c r="F285" s="2"/>
      <c r="G285" s="4"/>
      <c r="H285" s="4"/>
      <c r="I285" s="4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19"/>
      <c r="D286" s="219"/>
      <c r="E286" s="2"/>
      <c r="F286" s="2"/>
      <c r="G286" s="4"/>
      <c r="H286" s="4"/>
      <c r="I286" s="4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19"/>
      <c r="D287" s="219"/>
      <c r="E287" s="2"/>
      <c r="F287" s="2"/>
      <c r="G287" s="4"/>
      <c r="H287" s="4"/>
      <c r="I287" s="4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19"/>
      <c r="D288" s="219"/>
      <c r="E288" s="2"/>
      <c r="F288" s="2"/>
      <c r="G288" s="4"/>
      <c r="H288" s="4"/>
      <c r="I288" s="4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19"/>
      <c r="D289" s="219"/>
      <c r="E289" s="2"/>
      <c r="F289" s="2"/>
      <c r="G289" s="4"/>
      <c r="H289" s="4"/>
      <c r="I289" s="4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19"/>
      <c r="D290" s="219"/>
      <c r="E290" s="2"/>
      <c r="F290" s="2"/>
      <c r="G290" s="4"/>
      <c r="H290" s="4"/>
      <c r="I290" s="4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19"/>
      <c r="D291" s="219"/>
      <c r="E291" s="2"/>
      <c r="F291" s="2"/>
      <c r="G291" s="4"/>
      <c r="H291" s="4"/>
      <c r="I291" s="4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19"/>
      <c r="D292" s="219"/>
      <c r="E292" s="2"/>
      <c r="F292" s="2"/>
      <c r="G292" s="4"/>
      <c r="H292" s="4"/>
      <c r="I292" s="4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19"/>
      <c r="D293" s="219"/>
      <c r="E293" s="2"/>
      <c r="F293" s="2"/>
      <c r="G293" s="4"/>
      <c r="H293" s="4"/>
      <c r="I293" s="4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19"/>
      <c r="D294" s="219"/>
      <c r="E294" s="2"/>
      <c r="F294" s="2"/>
      <c r="G294" s="4"/>
      <c r="H294" s="4"/>
      <c r="I294" s="4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19"/>
      <c r="D295" s="219"/>
      <c r="E295" s="2"/>
      <c r="F295" s="2"/>
      <c r="G295" s="4"/>
      <c r="H295" s="4"/>
      <c r="I295" s="4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19"/>
      <c r="D296" s="219"/>
      <c r="E296" s="2"/>
      <c r="F296" s="2"/>
      <c r="G296" s="4"/>
      <c r="H296" s="4"/>
      <c r="I296" s="4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19"/>
      <c r="D297" s="219"/>
      <c r="E297" s="2"/>
      <c r="F297" s="2"/>
      <c r="G297" s="4"/>
      <c r="H297" s="4"/>
      <c r="I297" s="4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19"/>
      <c r="D298" s="219"/>
      <c r="E298" s="2"/>
      <c r="F298" s="2"/>
      <c r="G298" s="4"/>
      <c r="H298" s="4"/>
      <c r="I298" s="4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19"/>
      <c r="D299" s="219"/>
      <c r="E299" s="2"/>
      <c r="F299" s="2"/>
      <c r="G299" s="4"/>
      <c r="H299" s="4"/>
      <c r="I299" s="4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19"/>
      <c r="D300" s="219"/>
      <c r="E300" s="2"/>
      <c r="F300" s="2"/>
      <c r="G300" s="4"/>
      <c r="H300" s="4"/>
      <c r="I300" s="4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19"/>
      <c r="D301" s="219"/>
      <c r="E301" s="2"/>
      <c r="F301" s="2"/>
      <c r="G301" s="4"/>
      <c r="H301" s="4"/>
      <c r="I301" s="4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19"/>
      <c r="D302" s="219"/>
      <c r="E302" s="2"/>
      <c r="F302" s="2"/>
      <c r="G302" s="4"/>
      <c r="H302" s="4"/>
      <c r="I302" s="4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19"/>
      <c r="D303" s="219"/>
      <c r="E303" s="2"/>
      <c r="F303" s="2"/>
      <c r="G303" s="4"/>
      <c r="H303" s="4"/>
      <c r="I303" s="4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19"/>
      <c r="D304" s="219"/>
      <c r="E304" s="2"/>
      <c r="F304" s="2"/>
      <c r="G304" s="4"/>
      <c r="H304" s="4"/>
      <c r="I304" s="4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19"/>
      <c r="D305" s="219"/>
      <c r="E305" s="2"/>
      <c r="F305" s="2"/>
      <c r="G305" s="4"/>
      <c r="H305" s="4"/>
      <c r="I305" s="4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19"/>
      <c r="D306" s="219"/>
      <c r="E306" s="2"/>
      <c r="F306" s="2"/>
      <c r="G306" s="4"/>
      <c r="H306" s="4"/>
      <c r="I306" s="4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19"/>
      <c r="D307" s="219"/>
      <c r="E307" s="2"/>
      <c r="F307" s="2"/>
      <c r="G307" s="4"/>
      <c r="H307" s="4"/>
      <c r="I307" s="4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19"/>
      <c r="D308" s="219"/>
      <c r="E308" s="2"/>
      <c r="F308" s="2"/>
      <c r="G308" s="4"/>
      <c r="H308" s="4"/>
      <c r="I308" s="4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19"/>
      <c r="D309" s="219"/>
      <c r="E309" s="2"/>
      <c r="F309" s="2"/>
      <c r="G309" s="4"/>
      <c r="H309" s="4"/>
      <c r="I309" s="4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19"/>
      <c r="D310" s="219"/>
      <c r="E310" s="2"/>
      <c r="F310" s="2"/>
      <c r="G310" s="4"/>
      <c r="H310" s="4"/>
      <c r="I310" s="4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19"/>
      <c r="D311" s="219"/>
      <c r="E311" s="2"/>
      <c r="F311" s="2"/>
      <c r="G311" s="4"/>
      <c r="H311" s="4"/>
      <c r="I311" s="4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19"/>
      <c r="D312" s="219"/>
      <c r="E312" s="2"/>
      <c r="F312" s="2"/>
      <c r="G312" s="4"/>
      <c r="H312" s="4"/>
      <c r="I312" s="4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19"/>
      <c r="D313" s="219"/>
      <c r="E313" s="2"/>
      <c r="F313" s="2"/>
      <c r="G313" s="4"/>
      <c r="H313" s="4"/>
      <c r="I313" s="4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19"/>
      <c r="D314" s="219"/>
      <c r="E314" s="2"/>
      <c r="F314" s="2"/>
      <c r="G314" s="4"/>
      <c r="H314" s="4"/>
      <c r="I314" s="4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19"/>
      <c r="D315" s="219"/>
      <c r="E315" s="2"/>
      <c r="F315" s="2"/>
      <c r="G315" s="4"/>
      <c r="H315" s="4"/>
      <c r="I315" s="4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19"/>
      <c r="D316" s="219"/>
      <c r="E316" s="2"/>
      <c r="F316" s="2"/>
      <c r="G316" s="4"/>
      <c r="H316" s="4"/>
      <c r="I316" s="4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19"/>
      <c r="D317" s="219"/>
      <c r="E317" s="2"/>
      <c r="F317" s="2"/>
      <c r="G317" s="4"/>
      <c r="H317" s="4"/>
      <c r="I317" s="4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19"/>
      <c r="D318" s="219"/>
      <c r="E318" s="2"/>
      <c r="F318" s="2"/>
      <c r="G318" s="4"/>
      <c r="H318" s="4"/>
      <c r="I318" s="4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19"/>
      <c r="D319" s="219"/>
      <c r="E319" s="2"/>
      <c r="F319" s="2"/>
      <c r="G319" s="4"/>
      <c r="H319" s="4"/>
      <c r="I319" s="4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19"/>
      <c r="D320" s="219"/>
      <c r="E320" s="2"/>
      <c r="F320" s="2"/>
      <c r="G320" s="4"/>
      <c r="H320" s="4"/>
      <c r="I320" s="4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19"/>
      <c r="D321" s="219"/>
      <c r="E321" s="2"/>
      <c r="F321" s="2"/>
      <c r="G321" s="4"/>
      <c r="H321" s="4"/>
      <c r="I321" s="4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19"/>
      <c r="D322" s="219"/>
      <c r="E322" s="2"/>
      <c r="F322" s="2"/>
      <c r="G322" s="4"/>
      <c r="H322" s="4"/>
      <c r="I322" s="4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19"/>
      <c r="D323" s="219"/>
      <c r="E323" s="2"/>
      <c r="F323" s="2"/>
      <c r="G323" s="4"/>
      <c r="H323" s="4"/>
      <c r="I323" s="4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19"/>
      <c r="D324" s="219"/>
      <c r="E324" s="2"/>
      <c r="F324" s="2"/>
      <c r="G324" s="4"/>
      <c r="H324" s="4"/>
      <c r="I324" s="4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19"/>
      <c r="D325" s="219"/>
      <c r="E325" s="2"/>
      <c r="F325" s="2"/>
      <c r="G325" s="4"/>
      <c r="H325" s="4"/>
      <c r="I325" s="4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19"/>
      <c r="D326" s="219"/>
      <c r="E326" s="2"/>
      <c r="F326" s="2"/>
      <c r="G326" s="4"/>
      <c r="H326" s="4"/>
      <c r="I326" s="4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19"/>
      <c r="D327" s="219"/>
      <c r="E327" s="2"/>
      <c r="F327" s="2"/>
      <c r="G327" s="4"/>
      <c r="H327" s="4"/>
      <c r="I327" s="4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19"/>
      <c r="D328" s="219"/>
      <c r="E328" s="2"/>
      <c r="F328" s="2"/>
      <c r="G328" s="4"/>
      <c r="H328" s="4"/>
      <c r="I328" s="4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19"/>
      <c r="D329" s="219"/>
      <c r="E329" s="2"/>
      <c r="F329" s="2"/>
      <c r="G329" s="4"/>
      <c r="H329" s="4"/>
      <c r="I329" s="4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19"/>
      <c r="D330" s="219"/>
      <c r="E330" s="2"/>
      <c r="F330" s="2"/>
      <c r="G330" s="4"/>
      <c r="H330" s="4"/>
      <c r="I330" s="4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19"/>
      <c r="D331" s="219"/>
      <c r="E331" s="2"/>
      <c r="F331" s="2"/>
      <c r="G331" s="4"/>
      <c r="H331" s="4"/>
      <c r="I331" s="4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19"/>
      <c r="D332" s="219"/>
      <c r="E332" s="2"/>
      <c r="F332" s="2"/>
      <c r="G332" s="4"/>
      <c r="H332" s="4"/>
      <c r="I332" s="4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19"/>
      <c r="D333" s="219"/>
      <c r="E333" s="2"/>
      <c r="F333" s="2"/>
      <c r="G333" s="4"/>
      <c r="H333" s="4"/>
      <c r="I333" s="4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19"/>
      <c r="D334" s="219"/>
      <c r="E334" s="2"/>
      <c r="F334" s="2"/>
      <c r="G334" s="4"/>
      <c r="H334" s="4"/>
      <c r="I334" s="4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19"/>
      <c r="D335" s="219"/>
      <c r="E335" s="2"/>
      <c r="F335" s="2"/>
      <c r="G335" s="4"/>
      <c r="H335" s="4"/>
      <c r="I335" s="4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19"/>
      <c r="D336" s="219"/>
      <c r="E336" s="2"/>
      <c r="F336" s="2"/>
      <c r="G336" s="4"/>
      <c r="H336" s="4"/>
      <c r="I336" s="4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19"/>
      <c r="D337" s="219"/>
      <c r="E337" s="2"/>
      <c r="F337" s="2"/>
      <c r="G337" s="4"/>
      <c r="H337" s="4"/>
      <c r="I337" s="4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19"/>
      <c r="D338" s="219"/>
      <c r="E338" s="2"/>
      <c r="F338" s="2"/>
      <c r="G338" s="4"/>
      <c r="H338" s="4"/>
      <c r="I338" s="4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19"/>
      <c r="D339" s="219"/>
      <c r="E339" s="2"/>
      <c r="F339" s="2"/>
      <c r="G339" s="4"/>
      <c r="H339" s="4"/>
      <c r="I339" s="4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19"/>
      <c r="D340" s="219"/>
      <c r="E340" s="2"/>
      <c r="F340" s="2"/>
      <c r="G340" s="4"/>
      <c r="H340" s="4"/>
      <c r="I340" s="4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19"/>
      <c r="D341" s="219"/>
      <c r="E341" s="2"/>
      <c r="F341" s="2"/>
      <c r="G341" s="4"/>
      <c r="H341" s="4"/>
      <c r="I341" s="4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19"/>
      <c r="D342" s="219"/>
      <c r="E342" s="2"/>
      <c r="F342" s="2"/>
      <c r="G342" s="4"/>
      <c r="H342" s="4"/>
      <c r="I342" s="4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19"/>
      <c r="D343" s="219"/>
      <c r="E343" s="2"/>
      <c r="F343" s="2"/>
      <c r="G343" s="4"/>
      <c r="H343" s="4"/>
      <c r="I343" s="4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19"/>
      <c r="D344" s="219"/>
      <c r="E344" s="2"/>
      <c r="F344" s="2"/>
      <c r="G344" s="4"/>
      <c r="H344" s="4"/>
      <c r="I344" s="4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19"/>
      <c r="D345" s="219"/>
      <c r="E345" s="2"/>
      <c r="F345" s="2"/>
      <c r="G345" s="4"/>
      <c r="H345" s="4"/>
      <c r="I345" s="4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19"/>
      <c r="D346" s="219"/>
      <c r="E346" s="2"/>
      <c r="F346" s="2"/>
      <c r="G346" s="4"/>
      <c r="H346" s="4"/>
      <c r="I346" s="4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19"/>
      <c r="D347" s="219"/>
      <c r="E347" s="2"/>
      <c r="F347" s="2"/>
      <c r="G347" s="4"/>
      <c r="H347" s="4"/>
      <c r="I347" s="4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19"/>
      <c r="D348" s="219"/>
      <c r="E348" s="2"/>
      <c r="F348" s="2"/>
      <c r="G348" s="4"/>
      <c r="H348" s="4"/>
      <c r="I348" s="4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19"/>
      <c r="D349" s="219"/>
      <c r="E349" s="2"/>
      <c r="F349" s="2"/>
      <c r="G349" s="4"/>
      <c r="H349" s="4"/>
      <c r="I349" s="4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19"/>
      <c r="D350" s="219"/>
      <c r="E350" s="2"/>
      <c r="F350" s="2"/>
      <c r="G350" s="4"/>
      <c r="H350" s="4"/>
      <c r="I350" s="4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19"/>
      <c r="D351" s="219"/>
      <c r="E351" s="2"/>
      <c r="F351" s="2"/>
      <c r="G351" s="4"/>
      <c r="H351" s="4"/>
      <c r="I351" s="4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19"/>
      <c r="D352" s="219"/>
      <c r="E352" s="2"/>
      <c r="F352" s="2"/>
      <c r="G352" s="4"/>
      <c r="H352" s="4"/>
      <c r="I352" s="4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19"/>
      <c r="D353" s="219"/>
      <c r="E353" s="2"/>
      <c r="F353" s="2"/>
      <c r="G353" s="4"/>
      <c r="H353" s="4"/>
      <c r="I353" s="4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19"/>
      <c r="D354" s="219"/>
      <c r="E354" s="2"/>
      <c r="F354" s="2"/>
      <c r="G354" s="4"/>
      <c r="H354" s="4"/>
      <c r="I354" s="4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19"/>
      <c r="D355" s="219"/>
      <c r="E355" s="2"/>
      <c r="F355" s="2"/>
      <c r="G355" s="4"/>
      <c r="H355" s="4"/>
      <c r="I355" s="4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19"/>
      <c r="D356" s="219"/>
      <c r="E356" s="2"/>
      <c r="F356" s="2"/>
      <c r="G356" s="4"/>
      <c r="H356" s="4"/>
      <c r="I356" s="4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19"/>
      <c r="D357" s="219"/>
      <c r="E357" s="2"/>
      <c r="F357" s="2"/>
      <c r="G357" s="4"/>
      <c r="H357" s="4"/>
      <c r="I357" s="4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19"/>
      <c r="D358" s="219"/>
      <c r="E358" s="2"/>
      <c r="F358" s="2"/>
      <c r="G358" s="4"/>
      <c r="H358" s="4"/>
      <c r="I358" s="4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19"/>
      <c r="D359" s="219"/>
      <c r="E359" s="2"/>
      <c r="F359" s="2"/>
      <c r="G359" s="4"/>
      <c r="H359" s="4"/>
      <c r="I359" s="4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19"/>
      <c r="D360" s="219"/>
      <c r="E360" s="2"/>
      <c r="F360" s="2"/>
      <c r="G360" s="4"/>
      <c r="H360" s="4"/>
      <c r="I360" s="4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19"/>
      <c r="D361" s="219"/>
      <c r="E361" s="2"/>
      <c r="F361" s="2"/>
      <c r="G361" s="4"/>
      <c r="H361" s="4"/>
      <c r="I361" s="4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19"/>
      <c r="D362" s="219"/>
      <c r="E362" s="2"/>
      <c r="F362" s="2"/>
      <c r="G362" s="4"/>
      <c r="H362" s="4"/>
      <c r="I362" s="4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19"/>
      <c r="D363" s="219"/>
      <c r="E363" s="2"/>
      <c r="F363" s="2"/>
      <c r="G363" s="4"/>
      <c r="H363" s="4"/>
      <c r="I363" s="4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19"/>
      <c r="D364" s="219"/>
      <c r="E364" s="2"/>
      <c r="F364" s="2"/>
      <c r="G364" s="4"/>
      <c r="H364" s="4"/>
      <c r="I364" s="4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19"/>
      <c r="D365" s="219"/>
      <c r="E365" s="2"/>
      <c r="F365" s="2"/>
      <c r="G365" s="4"/>
      <c r="H365" s="4"/>
      <c r="I365" s="4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19"/>
      <c r="D366" s="219"/>
      <c r="E366" s="2"/>
      <c r="F366" s="2"/>
      <c r="G366" s="4"/>
      <c r="H366" s="4"/>
      <c r="I366" s="4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19"/>
      <c r="D367" s="219"/>
      <c r="E367" s="2"/>
      <c r="F367" s="2"/>
      <c r="G367" s="4"/>
      <c r="H367" s="4"/>
      <c r="I367" s="4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19"/>
      <c r="D368" s="219"/>
      <c r="E368" s="2"/>
      <c r="F368" s="2"/>
      <c r="G368" s="4"/>
      <c r="H368" s="4"/>
      <c r="I368" s="4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19"/>
      <c r="D369" s="219"/>
      <c r="E369" s="2"/>
      <c r="F369" s="2"/>
      <c r="G369" s="4"/>
      <c r="H369" s="4"/>
      <c r="I369" s="4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19"/>
      <c r="D370" s="219"/>
      <c r="E370" s="2"/>
      <c r="F370" s="2"/>
      <c r="G370" s="4"/>
      <c r="H370" s="4"/>
      <c r="I370" s="4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19"/>
      <c r="D371" s="219"/>
      <c r="E371" s="2"/>
      <c r="F371" s="2"/>
      <c r="G371" s="4"/>
      <c r="H371" s="4"/>
      <c r="I371" s="4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19"/>
      <c r="D372" s="219"/>
      <c r="E372" s="2"/>
      <c r="F372" s="2"/>
      <c r="G372" s="4"/>
      <c r="H372" s="4"/>
      <c r="I372" s="4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19"/>
      <c r="D373" s="219"/>
      <c r="E373" s="2"/>
      <c r="F373" s="2"/>
      <c r="G373" s="4"/>
      <c r="H373" s="4"/>
      <c r="I373" s="4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19"/>
      <c r="D374" s="219"/>
      <c r="E374" s="2"/>
      <c r="F374" s="2"/>
      <c r="G374" s="4"/>
      <c r="H374" s="4"/>
      <c r="I374" s="4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19"/>
      <c r="D375" s="219"/>
      <c r="E375" s="2"/>
      <c r="F375" s="2"/>
      <c r="G375" s="4"/>
      <c r="H375" s="4"/>
      <c r="I375" s="4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19"/>
      <c r="D376" s="219"/>
      <c r="E376" s="2"/>
      <c r="F376" s="2"/>
      <c r="G376" s="4"/>
      <c r="H376" s="4"/>
      <c r="I376" s="4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19"/>
      <c r="D377" s="219"/>
      <c r="E377" s="2"/>
      <c r="F377" s="2"/>
      <c r="G377" s="4"/>
      <c r="H377" s="4"/>
      <c r="I377" s="4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19"/>
      <c r="D378" s="219"/>
      <c r="E378" s="2"/>
      <c r="F378" s="2"/>
      <c r="G378" s="4"/>
      <c r="H378" s="4"/>
      <c r="I378" s="4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19"/>
      <c r="D379" s="219"/>
      <c r="E379" s="2"/>
      <c r="F379" s="2"/>
      <c r="G379" s="4"/>
      <c r="H379" s="4"/>
      <c r="I379" s="4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19"/>
      <c r="D380" s="219"/>
      <c r="E380" s="2"/>
      <c r="F380" s="2"/>
      <c r="G380" s="4"/>
      <c r="H380" s="4"/>
      <c r="I380" s="4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19"/>
      <c r="D381" s="219"/>
      <c r="E381" s="2"/>
      <c r="F381" s="2"/>
      <c r="G381" s="4"/>
      <c r="H381" s="4"/>
      <c r="I381" s="4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19"/>
      <c r="D382" s="219"/>
      <c r="E382" s="2"/>
      <c r="F382" s="2"/>
      <c r="G382" s="4"/>
      <c r="H382" s="4"/>
      <c r="I382" s="4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19"/>
      <c r="D383" s="219"/>
      <c r="E383" s="2"/>
      <c r="F383" s="2"/>
      <c r="G383" s="4"/>
      <c r="H383" s="4"/>
      <c r="I383" s="4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19"/>
      <c r="D384" s="219"/>
      <c r="E384" s="2"/>
      <c r="F384" s="2"/>
      <c r="G384" s="4"/>
      <c r="H384" s="4"/>
      <c r="I384" s="4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19"/>
      <c r="D385" s="219"/>
      <c r="E385" s="2"/>
      <c r="F385" s="2"/>
      <c r="G385" s="4"/>
      <c r="H385" s="4"/>
      <c r="I385" s="4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19"/>
      <c r="D386" s="219"/>
      <c r="E386" s="2"/>
      <c r="F386" s="2"/>
      <c r="G386" s="4"/>
      <c r="H386" s="4"/>
      <c r="I386" s="4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19"/>
      <c r="D387" s="219"/>
      <c r="E387" s="2"/>
      <c r="F387" s="2"/>
      <c r="G387" s="4"/>
      <c r="H387" s="4"/>
      <c r="I387" s="4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19"/>
      <c r="D388" s="219"/>
      <c r="E388" s="2"/>
      <c r="F388" s="2"/>
      <c r="G388" s="4"/>
      <c r="H388" s="4"/>
      <c r="I388" s="4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19"/>
      <c r="D389" s="219"/>
      <c r="E389" s="2"/>
      <c r="F389" s="2"/>
      <c r="G389" s="4"/>
      <c r="H389" s="4"/>
      <c r="I389" s="4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19"/>
      <c r="D390" s="219"/>
      <c r="E390" s="2"/>
      <c r="F390" s="2"/>
      <c r="G390" s="4"/>
      <c r="H390" s="4"/>
      <c r="I390" s="4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19"/>
      <c r="D391" s="219"/>
      <c r="E391" s="2"/>
      <c r="F391" s="2"/>
      <c r="G391" s="4"/>
      <c r="H391" s="4"/>
      <c r="I391" s="4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19"/>
      <c r="D392" s="219"/>
      <c r="E392" s="2"/>
      <c r="F392" s="2"/>
      <c r="G392" s="4"/>
      <c r="H392" s="4"/>
      <c r="I392" s="4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19"/>
      <c r="D393" s="219"/>
      <c r="E393" s="2"/>
      <c r="F393" s="2"/>
      <c r="G393" s="4"/>
      <c r="H393" s="4"/>
      <c r="I393" s="4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19"/>
      <c r="D394" s="219"/>
      <c r="E394" s="2"/>
      <c r="F394" s="2"/>
      <c r="G394" s="4"/>
      <c r="H394" s="4"/>
      <c r="I394" s="4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19"/>
      <c r="D395" s="219"/>
      <c r="E395" s="2"/>
      <c r="F395" s="2"/>
      <c r="G395" s="4"/>
      <c r="H395" s="4"/>
      <c r="I395" s="4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19"/>
      <c r="D396" s="219"/>
      <c r="E396" s="2"/>
      <c r="F396" s="2"/>
      <c r="G396" s="4"/>
      <c r="H396" s="4"/>
      <c r="I396" s="4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19"/>
      <c r="D397" s="219"/>
      <c r="E397" s="2"/>
      <c r="F397" s="2"/>
      <c r="G397" s="4"/>
      <c r="H397" s="4"/>
      <c r="I397" s="4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19"/>
      <c r="D398" s="219"/>
      <c r="E398" s="2"/>
      <c r="F398" s="2"/>
      <c r="G398" s="4"/>
      <c r="H398" s="4"/>
      <c r="I398" s="4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19"/>
      <c r="D399" s="219"/>
      <c r="E399" s="2"/>
      <c r="F399" s="2"/>
      <c r="G399" s="4"/>
      <c r="H399" s="4"/>
      <c r="I399" s="4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19"/>
      <c r="D400" s="219"/>
      <c r="E400" s="2"/>
      <c r="F400" s="2"/>
      <c r="G400" s="4"/>
      <c r="H400" s="4"/>
      <c r="I400" s="4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19"/>
      <c r="D401" s="219"/>
      <c r="E401" s="2"/>
      <c r="F401" s="2"/>
      <c r="G401" s="4"/>
      <c r="H401" s="4"/>
      <c r="I401" s="4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19"/>
      <c r="D402" s="219"/>
      <c r="E402" s="2"/>
      <c r="F402" s="2"/>
      <c r="G402" s="4"/>
      <c r="H402" s="4"/>
      <c r="I402" s="4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19"/>
      <c r="D403" s="219"/>
      <c r="E403" s="2"/>
      <c r="F403" s="2"/>
      <c r="G403" s="4"/>
      <c r="H403" s="4"/>
      <c r="I403" s="4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19"/>
      <c r="D404" s="219"/>
      <c r="E404" s="2"/>
      <c r="F404" s="2"/>
      <c r="G404" s="4"/>
      <c r="H404" s="4"/>
      <c r="I404" s="4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19"/>
      <c r="D405" s="219"/>
      <c r="E405" s="2"/>
      <c r="F405" s="2"/>
      <c r="G405" s="4"/>
      <c r="H405" s="4"/>
      <c r="I405" s="4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19"/>
      <c r="D406" s="219"/>
      <c r="E406" s="2"/>
      <c r="F406" s="2"/>
      <c r="G406" s="4"/>
      <c r="H406" s="4"/>
      <c r="I406" s="4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19"/>
      <c r="D407" s="219"/>
      <c r="E407" s="2"/>
      <c r="F407" s="2"/>
      <c r="G407" s="4"/>
      <c r="H407" s="4"/>
      <c r="I407" s="4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19"/>
      <c r="D408" s="219"/>
      <c r="E408" s="2"/>
      <c r="F408" s="2"/>
      <c r="G408" s="4"/>
      <c r="H408" s="4"/>
      <c r="I408" s="4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19"/>
      <c r="D409" s="219"/>
      <c r="E409" s="2"/>
      <c r="F409" s="2"/>
      <c r="G409" s="4"/>
      <c r="H409" s="4"/>
      <c r="I409" s="4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19"/>
      <c r="D410" s="219"/>
      <c r="E410" s="2"/>
      <c r="F410" s="2"/>
      <c r="G410" s="4"/>
      <c r="H410" s="4"/>
      <c r="I410" s="4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19"/>
      <c r="D411" s="219"/>
      <c r="E411" s="2"/>
      <c r="F411" s="2"/>
      <c r="G411" s="4"/>
      <c r="H411" s="4"/>
      <c r="I411" s="4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19"/>
      <c r="D412" s="219"/>
      <c r="E412" s="2"/>
      <c r="F412" s="2"/>
      <c r="G412" s="4"/>
      <c r="H412" s="4"/>
      <c r="I412" s="4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19"/>
      <c r="D413" s="219"/>
      <c r="E413" s="2"/>
      <c r="F413" s="2"/>
      <c r="G413" s="4"/>
      <c r="H413" s="4"/>
      <c r="I413" s="4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19"/>
      <c r="D414" s="219"/>
      <c r="E414" s="2"/>
      <c r="F414" s="2"/>
      <c r="G414" s="4"/>
      <c r="H414" s="4"/>
      <c r="I414" s="4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19"/>
      <c r="D415" s="219"/>
      <c r="E415" s="2"/>
      <c r="F415" s="2"/>
      <c r="G415" s="4"/>
      <c r="H415" s="4"/>
      <c r="I415" s="4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19"/>
      <c r="D416" s="219"/>
      <c r="E416" s="2"/>
      <c r="F416" s="2"/>
      <c r="G416" s="4"/>
      <c r="H416" s="4"/>
      <c r="I416" s="4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19"/>
      <c r="D417" s="219"/>
      <c r="E417" s="2"/>
      <c r="F417" s="2"/>
      <c r="G417" s="4"/>
      <c r="H417" s="4"/>
      <c r="I417" s="4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19"/>
      <c r="D418" s="219"/>
      <c r="E418" s="2"/>
      <c r="F418" s="2"/>
      <c r="G418" s="4"/>
      <c r="H418" s="4"/>
      <c r="I418" s="4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19"/>
      <c r="D419" s="219"/>
      <c r="E419" s="2"/>
      <c r="F419" s="2"/>
      <c r="G419" s="4"/>
      <c r="H419" s="4"/>
      <c r="I419" s="4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19"/>
      <c r="D420" s="219"/>
      <c r="E420" s="2"/>
      <c r="F420" s="2"/>
      <c r="G420" s="4"/>
      <c r="H420" s="4"/>
      <c r="I420" s="4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19"/>
      <c r="D421" s="219"/>
      <c r="E421" s="2"/>
      <c r="F421" s="2"/>
      <c r="G421" s="4"/>
      <c r="H421" s="4"/>
      <c r="I421" s="4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19"/>
      <c r="D422" s="219"/>
      <c r="E422" s="2"/>
      <c r="F422" s="2"/>
      <c r="G422" s="4"/>
      <c r="H422" s="4"/>
      <c r="I422" s="4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19"/>
      <c r="D423" s="219"/>
      <c r="E423" s="2"/>
      <c r="F423" s="2"/>
      <c r="G423" s="4"/>
      <c r="H423" s="4"/>
      <c r="I423" s="4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19"/>
      <c r="D424" s="219"/>
      <c r="E424" s="2"/>
      <c r="F424" s="2"/>
      <c r="G424" s="4"/>
      <c r="H424" s="4"/>
      <c r="I424" s="4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19"/>
      <c r="D425" s="219"/>
      <c r="E425" s="2"/>
      <c r="F425" s="2"/>
      <c r="G425" s="4"/>
      <c r="H425" s="4"/>
      <c r="I425" s="4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19"/>
      <c r="D426" s="219"/>
      <c r="E426" s="2"/>
      <c r="F426" s="2"/>
      <c r="G426" s="4"/>
      <c r="H426" s="4"/>
      <c r="I426" s="4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19"/>
      <c r="D427" s="219"/>
      <c r="E427" s="2"/>
      <c r="F427" s="2"/>
      <c r="G427" s="4"/>
      <c r="H427" s="4"/>
      <c r="I427" s="4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19"/>
      <c r="D428" s="219"/>
      <c r="E428" s="2"/>
      <c r="F428" s="2"/>
      <c r="G428" s="4"/>
      <c r="H428" s="4"/>
      <c r="I428" s="4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19"/>
      <c r="D429" s="219"/>
      <c r="E429" s="2"/>
      <c r="F429" s="2"/>
      <c r="G429" s="4"/>
      <c r="H429" s="4"/>
      <c r="I429" s="4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19"/>
      <c r="D430" s="219"/>
      <c r="E430" s="2"/>
      <c r="F430" s="2"/>
      <c r="G430" s="4"/>
      <c r="H430" s="4"/>
      <c r="I430" s="4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19"/>
      <c r="D431" s="219"/>
      <c r="E431" s="2"/>
      <c r="F431" s="2"/>
      <c r="G431" s="4"/>
      <c r="H431" s="4"/>
      <c r="I431" s="4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19"/>
      <c r="D432" s="219"/>
      <c r="E432" s="2"/>
      <c r="F432" s="2"/>
      <c r="G432" s="4"/>
      <c r="H432" s="4"/>
      <c r="I432" s="4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19"/>
      <c r="D433" s="219"/>
      <c r="E433" s="2"/>
      <c r="F433" s="2"/>
      <c r="G433" s="4"/>
      <c r="H433" s="4"/>
      <c r="I433" s="4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19"/>
      <c r="D434" s="219"/>
      <c r="E434" s="2"/>
      <c r="F434" s="2"/>
      <c r="G434" s="4"/>
      <c r="H434" s="4"/>
      <c r="I434" s="4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19"/>
      <c r="D435" s="219"/>
      <c r="E435" s="2"/>
      <c r="F435" s="2"/>
      <c r="G435" s="4"/>
      <c r="H435" s="4"/>
      <c r="I435" s="4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19"/>
      <c r="D436" s="219"/>
      <c r="E436" s="2"/>
      <c r="F436" s="2"/>
      <c r="G436" s="4"/>
      <c r="H436" s="4"/>
      <c r="I436" s="4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19"/>
      <c r="D437" s="219"/>
      <c r="E437" s="2"/>
      <c r="F437" s="2"/>
      <c r="G437" s="4"/>
      <c r="H437" s="4"/>
      <c r="I437" s="4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19"/>
      <c r="D438" s="219"/>
      <c r="E438" s="2"/>
      <c r="F438" s="2"/>
      <c r="G438" s="4"/>
      <c r="H438" s="4"/>
      <c r="I438" s="4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19"/>
      <c r="D439" s="219"/>
      <c r="E439" s="2"/>
      <c r="F439" s="2"/>
      <c r="G439" s="4"/>
      <c r="H439" s="4"/>
      <c r="I439" s="4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19"/>
      <c r="D440" s="219"/>
      <c r="E440" s="2"/>
      <c r="F440" s="2"/>
      <c r="G440" s="4"/>
      <c r="H440" s="4"/>
      <c r="I440" s="4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19"/>
      <c r="D441" s="219"/>
      <c r="E441" s="2"/>
      <c r="F441" s="2"/>
      <c r="G441" s="4"/>
      <c r="H441" s="4"/>
      <c r="I441" s="4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19"/>
      <c r="D442" s="219"/>
      <c r="E442" s="2"/>
      <c r="F442" s="2"/>
      <c r="G442" s="4"/>
      <c r="H442" s="4"/>
      <c r="I442" s="4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19"/>
      <c r="D443" s="219"/>
      <c r="E443" s="2"/>
      <c r="F443" s="2"/>
      <c r="G443" s="4"/>
      <c r="H443" s="4"/>
      <c r="I443" s="4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19"/>
      <c r="D444" s="219"/>
      <c r="E444" s="2"/>
      <c r="F444" s="2"/>
      <c r="G444" s="4"/>
      <c r="H444" s="4"/>
      <c r="I444" s="4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19"/>
      <c r="D445" s="219"/>
      <c r="E445" s="2"/>
      <c r="F445" s="2"/>
      <c r="G445" s="4"/>
      <c r="H445" s="4"/>
      <c r="I445" s="4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19"/>
      <c r="D446" s="219"/>
      <c r="E446" s="2"/>
      <c r="F446" s="2"/>
      <c r="G446" s="4"/>
      <c r="H446" s="4"/>
      <c r="I446" s="4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19"/>
      <c r="D447" s="219"/>
      <c r="E447" s="2"/>
      <c r="F447" s="2"/>
      <c r="G447" s="4"/>
      <c r="H447" s="4"/>
      <c r="I447" s="4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19"/>
      <c r="D448" s="219"/>
      <c r="E448" s="2"/>
      <c r="F448" s="2"/>
      <c r="G448" s="4"/>
      <c r="H448" s="4"/>
      <c r="I448" s="4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19"/>
      <c r="D449" s="219"/>
      <c r="E449" s="2"/>
      <c r="F449" s="2"/>
      <c r="G449" s="4"/>
      <c r="H449" s="4"/>
      <c r="I449" s="4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19"/>
      <c r="D450" s="219"/>
      <c r="E450" s="2"/>
      <c r="F450" s="2"/>
      <c r="G450" s="4"/>
      <c r="H450" s="4"/>
      <c r="I450" s="4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19"/>
      <c r="D451" s="219"/>
      <c r="E451" s="2"/>
      <c r="F451" s="2"/>
      <c r="G451" s="4"/>
      <c r="H451" s="4"/>
      <c r="I451" s="4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19"/>
      <c r="D452" s="219"/>
      <c r="E452" s="2"/>
      <c r="F452" s="2"/>
      <c r="G452" s="4"/>
      <c r="H452" s="4"/>
      <c r="I452" s="4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19"/>
      <c r="D453" s="219"/>
      <c r="E453" s="2"/>
      <c r="F453" s="2"/>
      <c r="G453" s="4"/>
      <c r="H453" s="4"/>
      <c r="I453" s="4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19"/>
      <c r="D454" s="219"/>
      <c r="E454" s="2"/>
      <c r="F454" s="2"/>
      <c r="G454" s="4"/>
      <c r="H454" s="4"/>
      <c r="I454" s="4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19"/>
      <c r="D455" s="219"/>
      <c r="E455" s="2"/>
      <c r="F455" s="2"/>
      <c r="G455" s="4"/>
      <c r="H455" s="4"/>
      <c r="I455" s="4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19"/>
      <c r="D456" s="219"/>
      <c r="E456" s="2"/>
      <c r="F456" s="2"/>
      <c r="G456" s="4"/>
      <c r="H456" s="4"/>
      <c r="I456" s="4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19"/>
      <c r="D457" s="219"/>
      <c r="E457" s="2"/>
      <c r="F457" s="2"/>
      <c r="G457" s="4"/>
      <c r="H457" s="4"/>
      <c r="I457" s="4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19"/>
      <c r="D458" s="219"/>
      <c r="E458" s="2"/>
      <c r="F458" s="2"/>
      <c r="G458" s="4"/>
      <c r="H458" s="4"/>
      <c r="I458" s="4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19"/>
      <c r="D459" s="219"/>
      <c r="E459" s="2"/>
      <c r="F459" s="2"/>
      <c r="G459" s="4"/>
      <c r="H459" s="4"/>
      <c r="I459" s="4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19"/>
      <c r="D460" s="219"/>
      <c r="E460" s="2"/>
      <c r="F460" s="2"/>
      <c r="G460" s="4"/>
      <c r="H460" s="4"/>
      <c r="I460" s="4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19"/>
      <c r="D461" s="219"/>
      <c r="E461" s="2"/>
      <c r="F461" s="2"/>
      <c r="G461" s="4"/>
      <c r="H461" s="4"/>
      <c r="I461" s="4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19"/>
      <c r="D462" s="219"/>
      <c r="E462" s="2"/>
      <c r="F462" s="2"/>
      <c r="G462" s="4"/>
      <c r="H462" s="4"/>
      <c r="I462" s="4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19"/>
      <c r="D463" s="219"/>
      <c r="E463" s="2"/>
      <c r="F463" s="2"/>
      <c r="G463" s="4"/>
      <c r="H463" s="4"/>
      <c r="I463" s="4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19"/>
      <c r="D464" s="219"/>
      <c r="E464" s="2"/>
      <c r="F464" s="2"/>
      <c r="G464" s="4"/>
      <c r="H464" s="4"/>
      <c r="I464" s="4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19"/>
      <c r="D465" s="219"/>
      <c r="E465" s="2"/>
      <c r="F465" s="2"/>
      <c r="G465" s="4"/>
      <c r="H465" s="4"/>
      <c r="I465" s="4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19"/>
      <c r="D466" s="219"/>
      <c r="E466" s="2"/>
      <c r="F466" s="2"/>
      <c r="G466" s="4"/>
      <c r="H466" s="4"/>
      <c r="I466" s="4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19"/>
      <c r="D467" s="219"/>
      <c r="E467" s="2"/>
      <c r="F467" s="2"/>
      <c r="G467" s="4"/>
      <c r="H467" s="4"/>
      <c r="I467" s="4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19"/>
      <c r="D468" s="219"/>
      <c r="E468" s="2"/>
      <c r="F468" s="2"/>
      <c r="G468" s="4"/>
      <c r="H468" s="4"/>
      <c r="I468" s="4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19"/>
      <c r="D469" s="219"/>
      <c r="E469" s="2"/>
      <c r="F469" s="2"/>
      <c r="G469" s="4"/>
      <c r="H469" s="4"/>
      <c r="I469" s="4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19"/>
      <c r="D470" s="219"/>
      <c r="E470" s="2"/>
      <c r="F470" s="2"/>
      <c r="G470" s="4"/>
      <c r="H470" s="4"/>
      <c r="I470" s="4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19"/>
      <c r="D471" s="219"/>
      <c r="E471" s="2"/>
      <c r="F471" s="2"/>
      <c r="G471" s="4"/>
      <c r="H471" s="4"/>
      <c r="I471" s="4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19"/>
      <c r="D472" s="219"/>
      <c r="E472" s="2"/>
      <c r="F472" s="2"/>
      <c r="G472" s="4"/>
      <c r="H472" s="4"/>
      <c r="I472" s="4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19"/>
      <c r="D473" s="219"/>
      <c r="E473" s="2"/>
      <c r="F473" s="2"/>
      <c r="G473" s="4"/>
      <c r="H473" s="4"/>
      <c r="I473" s="4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19"/>
      <c r="D474" s="219"/>
      <c r="E474" s="2"/>
      <c r="F474" s="2"/>
      <c r="G474" s="4"/>
      <c r="H474" s="4"/>
      <c r="I474" s="4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19"/>
      <c r="D475" s="219"/>
      <c r="E475" s="2"/>
      <c r="F475" s="2"/>
      <c r="G475" s="4"/>
      <c r="H475" s="4"/>
      <c r="I475" s="4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19"/>
      <c r="D476" s="219"/>
      <c r="E476" s="2"/>
      <c r="F476" s="2"/>
      <c r="G476" s="4"/>
      <c r="H476" s="4"/>
      <c r="I476" s="4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19"/>
      <c r="D477" s="219"/>
      <c r="E477" s="2"/>
      <c r="F477" s="2"/>
      <c r="G477" s="4"/>
      <c r="H477" s="4"/>
      <c r="I477" s="4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19"/>
      <c r="D478" s="219"/>
      <c r="E478" s="2"/>
      <c r="F478" s="2"/>
      <c r="G478" s="4"/>
      <c r="H478" s="4"/>
      <c r="I478" s="4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19"/>
      <c r="D479" s="219"/>
      <c r="E479" s="2"/>
      <c r="F479" s="2"/>
      <c r="G479" s="4"/>
      <c r="H479" s="4"/>
      <c r="I479" s="4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19"/>
      <c r="D480" s="219"/>
      <c r="E480" s="2"/>
      <c r="F480" s="2"/>
      <c r="G480" s="4"/>
      <c r="H480" s="4"/>
      <c r="I480" s="4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19"/>
      <c r="D481" s="219"/>
      <c r="E481" s="2"/>
      <c r="F481" s="2"/>
      <c r="G481" s="4"/>
      <c r="H481" s="4"/>
      <c r="I481" s="4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19"/>
      <c r="D482" s="219"/>
      <c r="E482" s="2"/>
      <c r="F482" s="2"/>
      <c r="G482" s="4"/>
      <c r="H482" s="4"/>
      <c r="I482" s="4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19"/>
      <c r="D483" s="219"/>
      <c r="E483" s="2"/>
      <c r="F483" s="2"/>
      <c r="G483" s="4"/>
      <c r="H483" s="4"/>
      <c r="I483" s="4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19"/>
      <c r="D484" s="219"/>
      <c r="E484" s="2"/>
      <c r="F484" s="2"/>
      <c r="G484" s="4"/>
      <c r="H484" s="4"/>
      <c r="I484" s="4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19"/>
      <c r="D485" s="219"/>
      <c r="E485" s="2"/>
      <c r="F485" s="2"/>
      <c r="G485" s="4"/>
      <c r="H485" s="4"/>
      <c r="I485" s="4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19"/>
      <c r="D486" s="219"/>
      <c r="E486" s="2"/>
      <c r="F486" s="2"/>
      <c r="G486" s="4"/>
      <c r="H486" s="4"/>
      <c r="I486" s="4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19"/>
      <c r="D487" s="219"/>
      <c r="E487" s="2"/>
      <c r="F487" s="2"/>
      <c r="G487" s="4"/>
      <c r="H487" s="4"/>
      <c r="I487" s="4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19"/>
      <c r="D488" s="219"/>
      <c r="E488" s="2"/>
      <c r="F488" s="2"/>
      <c r="G488" s="4"/>
      <c r="H488" s="4"/>
      <c r="I488" s="4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19"/>
      <c r="D489" s="219"/>
      <c r="E489" s="2"/>
      <c r="F489" s="2"/>
      <c r="G489" s="4"/>
      <c r="H489" s="4"/>
      <c r="I489" s="4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19"/>
      <c r="D490" s="219"/>
      <c r="E490" s="2"/>
      <c r="F490" s="2"/>
      <c r="G490" s="4"/>
      <c r="H490" s="4"/>
      <c r="I490" s="4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19"/>
      <c r="D491" s="219"/>
      <c r="E491" s="2"/>
      <c r="F491" s="2"/>
      <c r="G491" s="4"/>
      <c r="H491" s="4"/>
      <c r="I491" s="4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19"/>
      <c r="D492" s="219"/>
      <c r="E492" s="2"/>
      <c r="F492" s="2"/>
      <c r="G492" s="4"/>
      <c r="H492" s="4"/>
      <c r="I492" s="4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19"/>
      <c r="D493" s="219"/>
      <c r="E493" s="2"/>
      <c r="F493" s="2"/>
      <c r="G493" s="4"/>
      <c r="H493" s="4"/>
      <c r="I493" s="4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19"/>
      <c r="D494" s="219"/>
      <c r="E494" s="2"/>
      <c r="F494" s="2"/>
      <c r="G494" s="4"/>
      <c r="H494" s="4"/>
      <c r="I494" s="4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19"/>
      <c r="D495" s="219"/>
      <c r="E495" s="2"/>
      <c r="F495" s="2"/>
      <c r="G495" s="4"/>
      <c r="H495" s="4"/>
      <c r="I495" s="4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19"/>
      <c r="D496" s="219"/>
      <c r="E496" s="2"/>
      <c r="F496" s="2"/>
      <c r="G496" s="4"/>
      <c r="H496" s="4"/>
      <c r="I496" s="4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19"/>
      <c r="D497" s="219"/>
      <c r="E497" s="2"/>
      <c r="F497" s="2"/>
      <c r="G497" s="4"/>
      <c r="H497" s="4"/>
      <c r="I497" s="4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19"/>
      <c r="D498" s="219"/>
      <c r="E498" s="2"/>
      <c r="F498" s="2"/>
      <c r="G498" s="4"/>
      <c r="H498" s="4"/>
      <c r="I498" s="4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19"/>
      <c r="D499" s="219"/>
      <c r="E499" s="2"/>
      <c r="F499" s="2"/>
      <c r="G499" s="4"/>
      <c r="H499" s="4"/>
      <c r="I499" s="4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19"/>
      <c r="D500" s="219"/>
      <c r="E500" s="2"/>
      <c r="F500" s="2"/>
      <c r="G500" s="4"/>
      <c r="H500" s="4"/>
      <c r="I500" s="4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19"/>
      <c r="D501" s="219"/>
      <c r="E501" s="2"/>
      <c r="F501" s="2"/>
      <c r="G501" s="4"/>
      <c r="H501" s="4"/>
      <c r="I501" s="4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19"/>
      <c r="D502" s="219"/>
      <c r="E502" s="2"/>
      <c r="F502" s="2"/>
      <c r="G502" s="4"/>
      <c r="H502" s="4"/>
      <c r="I502" s="4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19"/>
      <c r="D503" s="219"/>
      <c r="E503" s="2"/>
      <c r="F503" s="2"/>
      <c r="G503" s="4"/>
      <c r="H503" s="4"/>
      <c r="I503" s="4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19"/>
      <c r="D504" s="219"/>
      <c r="E504" s="2"/>
      <c r="F504" s="2"/>
      <c r="G504" s="4"/>
      <c r="H504" s="4"/>
      <c r="I504" s="4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19"/>
      <c r="D505" s="219"/>
      <c r="E505" s="2"/>
      <c r="F505" s="2"/>
      <c r="G505" s="4"/>
      <c r="H505" s="4"/>
      <c r="I505" s="4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19"/>
      <c r="D506" s="219"/>
      <c r="E506" s="2"/>
      <c r="F506" s="2"/>
      <c r="G506" s="4"/>
      <c r="H506" s="4"/>
      <c r="I506" s="4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19"/>
      <c r="D507" s="219"/>
      <c r="E507" s="2"/>
      <c r="F507" s="2"/>
      <c r="G507" s="4"/>
      <c r="H507" s="4"/>
      <c r="I507" s="4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19"/>
      <c r="D508" s="219"/>
      <c r="E508" s="2"/>
      <c r="F508" s="2"/>
      <c r="G508" s="4"/>
      <c r="H508" s="4"/>
      <c r="I508" s="4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19"/>
      <c r="D509" s="219"/>
      <c r="E509" s="2"/>
      <c r="F509" s="2"/>
      <c r="G509" s="4"/>
      <c r="H509" s="4"/>
      <c r="I509" s="4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19"/>
      <c r="D510" s="219"/>
      <c r="E510" s="2"/>
      <c r="F510" s="2"/>
      <c r="G510" s="4"/>
      <c r="H510" s="4"/>
      <c r="I510" s="4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19"/>
      <c r="D511" s="219"/>
      <c r="E511" s="2"/>
      <c r="F511" s="2"/>
      <c r="G511" s="4"/>
      <c r="H511" s="4"/>
      <c r="I511" s="4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19"/>
      <c r="D512" s="219"/>
      <c r="E512" s="2"/>
      <c r="F512" s="2"/>
      <c r="G512" s="4"/>
      <c r="H512" s="4"/>
      <c r="I512" s="4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19"/>
      <c r="D513" s="219"/>
      <c r="E513" s="2"/>
      <c r="F513" s="2"/>
      <c r="G513" s="4"/>
      <c r="H513" s="4"/>
      <c r="I513" s="4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19"/>
      <c r="D514" s="219"/>
      <c r="E514" s="2"/>
      <c r="F514" s="2"/>
      <c r="G514" s="4"/>
      <c r="H514" s="4"/>
      <c r="I514" s="4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19"/>
      <c r="D515" s="219"/>
      <c r="E515" s="2"/>
      <c r="F515" s="2"/>
      <c r="G515" s="4"/>
      <c r="H515" s="4"/>
      <c r="I515" s="4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19"/>
      <c r="D516" s="219"/>
      <c r="E516" s="2"/>
      <c r="F516" s="2"/>
      <c r="G516" s="4"/>
      <c r="H516" s="4"/>
      <c r="I516" s="4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19"/>
      <c r="D517" s="219"/>
      <c r="E517" s="2"/>
      <c r="F517" s="2"/>
      <c r="G517" s="4"/>
      <c r="H517" s="4"/>
      <c r="I517" s="4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19"/>
      <c r="D518" s="219"/>
      <c r="E518" s="2"/>
      <c r="F518" s="2"/>
      <c r="G518" s="4"/>
      <c r="H518" s="4"/>
      <c r="I518" s="4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19"/>
      <c r="D519" s="219"/>
      <c r="E519" s="2"/>
      <c r="F519" s="2"/>
      <c r="G519" s="4"/>
      <c r="H519" s="4"/>
      <c r="I519" s="4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19"/>
      <c r="D520" s="219"/>
      <c r="E520" s="2"/>
      <c r="F520" s="2"/>
      <c r="G520" s="4"/>
      <c r="H520" s="4"/>
      <c r="I520" s="4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19"/>
      <c r="D521" s="219"/>
      <c r="E521" s="2"/>
      <c r="F521" s="2"/>
      <c r="G521" s="4"/>
      <c r="H521" s="4"/>
      <c r="I521" s="4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19"/>
      <c r="D522" s="219"/>
      <c r="E522" s="2"/>
      <c r="F522" s="2"/>
      <c r="G522" s="4"/>
      <c r="H522" s="4"/>
      <c r="I522" s="4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19"/>
      <c r="D523" s="219"/>
      <c r="E523" s="2"/>
      <c r="F523" s="2"/>
      <c r="G523" s="4"/>
      <c r="H523" s="4"/>
      <c r="I523" s="4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19"/>
      <c r="D524" s="219"/>
      <c r="E524" s="2"/>
      <c r="F524" s="2"/>
      <c r="G524" s="4"/>
      <c r="H524" s="4"/>
      <c r="I524" s="4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19"/>
      <c r="D525" s="219"/>
      <c r="E525" s="2"/>
      <c r="F525" s="2"/>
      <c r="G525" s="4"/>
      <c r="H525" s="4"/>
      <c r="I525" s="4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19"/>
      <c r="D526" s="219"/>
      <c r="E526" s="2"/>
      <c r="F526" s="2"/>
      <c r="G526" s="4"/>
      <c r="H526" s="4"/>
      <c r="I526" s="4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19"/>
      <c r="D527" s="219"/>
      <c r="E527" s="2"/>
      <c r="F527" s="2"/>
      <c r="G527" s="4"/>
      <c r="H527" s="4"/>
      <c r="I527" s="4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19"/>
      <c r="D528" s="219"/>
      <c r="E528" s="2"/>
      <c r="F528" s="2"/>
      <c r="G528" s="4"/>
      <c r="H528" s="4"/>
      <c r="I528" s="4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19"/>
      <c r="D529" s="219"/>
      <c r="E529" s="2"/>
      <c r="F529" s="2"/>
      <c r="G529" s="4"/>
      <c r="H529" s="4"/>
      <c r="I529" s="4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19"/>
      <c r="D530" s="219"/>
      <c r="E530" s="2"/>
      <c r="F530" s="2"/>
      <c r="G530" s="4"/>
      <c r="H530" s="4"/>
      <c r="I530" s="4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19"/>
      <c r="D531" s="219"/>
      <c r="E531" s="2"/>
      <c r="F531" s="2"/>
      <c r="G531" s="4"/>
      <c r="H531" s="4"/>
      <c r="I531" s="4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19"/>
      <c r="D532" s="219"/>
      <c r="E532" s="2"/>
      <c r="F532" s="2"/>
      <c r="G532" s="4"/>
      <c r="H532" s="4"/>
      <c r="I532" s="4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19"/>
      <c r="D533" s="219"/>
      <c r="E533" s="2"/>
      <c r="F533" s="2"/>
      <c r="G533" s="4"/>
      <c r="H533" s="4"/>
      <c r="I533" s="4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19"/>
      <c r="D534" s="219"/>
      <c r="E534" s="2"/>
      <c r="F534" s="2"/>
      <c r="G534" s="4"/>
      <c r="H534" s="4"/>
      <c r="I534" s="4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19"/>
      <c r="D535" s="219"/>
      <c r="E535" s="2"/>
      <c r="F535" s="2"/>
      <c r="G535" s="4"/>
      <c r="H535" s="4"/>
      <c r="I535" s="4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19"/>
      <c r="D536" s="219"/>
      <c r="E536" s="2"/>
      <c r="F536" s="2"/>
      <c r="G536" s="4"/>
      <c r="H536" s="4"/>
      <c r="I536" s="4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19"/>
      <c r="D537" s="219"/>
      <c r="E537" s="2"/>
      <c r="F537" s="2"/>
      <c r="G537" s="4"/>
      <c r="H537" s="4"/>
      <c r="I537" s="4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19"/>
      <c r="D538" s="219"/>
      <c r="E538" s="2"/>
      <c r="F538" s="2"/>
      <c r="G538" s="4"/>
      <c r="H538" s="4"/>
      <c r="I538" s="4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19"/>
      <c r="D539" s="219"/>
      <c r="E539" s="2"/>
      <c r="F539" s="2"/>
      <c r="G539" s="4"/>
      <c r="H539" s="4"/>
      <c r="I539" s="4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19"/>
      <c r="D540" s="219"/>
      <c r="E540" s="2"/>
      <c r="F540" s="2"/>
      <c r="G540" s="4"/>
      <c r="H540" s="4"/>
      <c r="I540" s="4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19"/>
      <c r="D541" s="219"/>
      <c r="E541" s="2"/>
      <c r="F541" s="2"/>
      <c r="G541" s="4"/>
      <c r="H541" s="4"/>
      <c r="I541" s="4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19"/>
      <c r="D542" s="219"/>
      <c r="E542" s="2"/>
      <c r="F542" s="2"/>
      <c r="G542" s="4"/>
      <c r="H542" s="4"/>
      <c r="I542" s="4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19"/>
      <c r="D543" s="219"/>
      <c r="E543" s="2"/>
      <c r="F543" s="2"/>
      <c r="G543" s="4"/>
      <c r="H543" s="4"/>
      <c r="I543" s="4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19"/>
      <c r="D544" s="219"/>
      <c r="E544" s="2"/>
      <c r="F544" s="2"/>
      <c r="G544" s="4"/>
      <c r="H544" s="4"/>
      <c r="I544" s="4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19"/>
      <c r="D545" s="219"/>
      <c r="E545" s="2"/>
      <c r="F545" s="2"/>
      <c r="G545" s="4"/>
      <c r="H545" s="4"/>
      <c r="I545" s="4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19"/>
      <c r="D546" s="219"/>
      <c r="E546" s="2"/>
      <c r="F546" s="2"/>
      <c r="G546" s="4"/>
      <c r="H546" s="4"/>
      <c r="I546" s="4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19"/>
      <c r="D547" s="219"/>
      <c r="E547" s="2"/>
      <c r="F547" s="2"/>
      <c r="G547" s="4"/>
      <c r="H547" s="4"/>
      <c r="I547" s="4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19"/>
      <c r="D548" s="219"/>
      <c r="E548" s="2"/>
      <c r="F548" s="2"/>
      <c r="G548" s="4"/>
      <c r="H548" s="4"/>
      <c r="I548" s="4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19"/>
      <c r="D549" s="219"/>
      <c r="E549" s="2"/>
      <c r="F549" s="2"/>
      <c r="G549" s="4"/>
      <c r="H549" s="4"/>
      <c r="I549" s="4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19"/>
      <c r="D550" s="219"/>
      <c r="E550" s="2"/>
      <c r="F550" s="2"/>
      <c r="G550" s="4"/>
      <c r="H550" s="4"/>
      <c r="I550" s="4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19"/>
      <c r="D551" s="219"/>
      <c r="E551" s="2"/>
      <c r="F551" s="2"/>
      <c r="G551" s="4"/>
      <c r="H551" s="4"/>
      <c r="I551" s="4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19"/>
      <c r="D552" s="219"/>
      <c r="E552" s="2"/>
      <c r="F552" s="2"/>
      <c r="G552" s="4"/>
      <c r="H552" s="4"/>
      <c r="I552" s="4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19"/>
      <c r="D553" s="219"/>
      <c r="E553" s="2"/>
      <c r="F553" s="2"/>
      <c r="G553" s="4"/>
      <c r="H553" s="4"/>
      <c r="I553" s="4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19"/>
      <c r="D554" s="219"/>
      <c r="E554" s="2"/>
      <c r="F554" s="2"/>
      <c r="G554" s="4"/>
      <c r="H554" s="4"/>
      <c r="I554" s="4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19"/>
      <c r="D555" s="219"/>
      <c r="E555" s="2"/>
      <c r="F555" s="2"/>
      <c r="G555" s="4"/>
      <c r="H555" s="4"/>
      <c r="I555" s="4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19"/>
      <c r="D556" s="219"/>
      <c r="E556" s="2"/>
      <c r="F556" s="2"/>
      <c r="G556" s="4"/>
      <c r="H556" s="4"/>
      <c r="I556" s="4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19"/>
      <c r="D557" s="219"/>
      <c r="E557" s="2"/>
      <c r="F557" s="2"/>
      <c r="G557" s="4"/>
      <c r="H557" s="4"/>
      <c r="I557" s="4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19"/>
      <c r="D558" s="219"/>
      <c r="E558" s="2"/>
      <c r="F558" s="2"/>
      <c r="G558" s="4"/>
      <c r="H558" s="4"/>
      <c r="I558" s="4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19"/>
      <c r="D559" s="219"/>
      <c r="E559" s="2"/>
      <c r="F559" s="2"/>
      <c r="G559" s="4"/>
      <c r="H559" s="4"/>
      <c r="I559" s="4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19"/>
      <c r="D560" s="219"/>
      <c r="E560" s="2"/>
      <c r="F560" s="2"/>
      <c r="G560" s="4"/>
      <c r="H560" s="4"/>
      <c r="I560" s="4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19"/>
      <c r="D561" s="219"/>
      <c r="E561" s="2"/>
      <c r="F561" s="2"/>
      <c r="G561" s="4"/>
      <c r="H561" s="4"/>
      <c r="I561" s="4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19"/>
      <c r="D562" s="219"/>
      <c r="E562" s="2"/>
      <c r="F562" s="2"/>
      <c r="G562" s="4"/>
      <c r="H562" s="4"/>
      <c r="I562" s="4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19"/>
      <c r="D563" s="219"/>
      <c r="E563" s="2"/>
      <c r="F563" s="2"/>
      <c r="G563" s="4"/>
      <c r="H563" s="4"/>
      <c r="I563" s="4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19"/>
      <c r="D564" s="219"/>
      <c r="E564" s="2"/>
      <c r="F564" s="2"/>
      <c r="G564" s="4"/>
      <c r="H564" s="4"/>
      <c r="I564" s="4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19"/>
      <c r="D565" s="219"/>
      <c r="E565" s="2"/>
      <c r="F565" s="2"/>
      <c r="G565" s="4"/>
      <c r="H565" s="4"/>
      <c r="I565" s="4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19"/>
      <c r="D566" s="219"/>
      <c r="E566" s="2"/>
      <c r="F566" s="2"/>
      <c r="G566" s="4"/>
      <c r="H566" s="4"/>
      <c r="I566" s="4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19"/>
      <c r="D567" s="219"/>
      <c r="E567" s="2"/>
      <c r="F567" s="2"/>
      <c r="G567" s="4"/>
      <c r="H567" s="4"/>
      <c r="I567" s="4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19"/>
      <c r="D568" s="219"/>
      <c r="E568" s="2"/>
      <c r="F568" s="2"/>
      <c r="G568" s="4"/>
      <c r="H568" s="4"/>
      <c r="I568" s="4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19"/>
      <c r="D569" s="219"/>
      <c r="E569" s="2"/>
      <c r="F569" s="2"/>
      <c r="G569" s="4"/>
      <c r="H569" s="4"/>
      <c r="I569" s="4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19"/>
      <c r="D570" s="219"/>
      <c r="E570" s="2"/>
      <c r="F570" s="2"/>
      <c r="G570" s="4"/>
      <c r="H570" s="4"/>
      <c r="I570" s="4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19"/>
      <c r="D571" s="219"/>
      <c r="E571" s="2"/>
      <c r="F571" s="2"/>
      <c r="G571" s="4"/>
      <c r="H571" s="4"/>
      <c r="I571" s="4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19"/>
      <c r="D572" s="219"/>
      <c r="E572" s="2"/>
      <c r="F572" s="2"/>
      <c r="G572" s="4"/>
      <c r="H572" s="4"/>
      <c r="I572" s="4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19"/>
      <c r="D573" s="219"/>
      <c r="E573" s="2"/>
      <c r="F573" s="2"/>
      <c r="G573" s="4"/>
      <c r="H573" s="4"/>
      <c r="I573" s="4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19"/>
      <c r="D574" s="219"/>
      <c r="E574" s="2"/>
      <c r="F574" s="2"/>
      <c r="G574" s="4"/>
      <c r="H574" s="4"/>
      <c r="I574" s="4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19"/>
      <c r="D575" s="219"/>
      <c r="E575" s="2"/>
      <c r="F575" s="2"/>
      <c r="G575" s="4"/>
      <c r="H575" s="4"/>
      <c r="I575" s="4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19"/>
      <c r="D576" s="219"/>
      <c r="E576" s="2"/>
      <c r="F576" s="2"/>
      <c r="G576" s="4"/>
      <c r="H576" s="4"/>
      <c r="I576" s="4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19"/>
      <c r="D577" s="219"/>
      <c r="E577" s="2"/>
      <c r="F577" s="2"/>
      <c r="G577" s="4"/>
      <c r="H577" s="4"/>
      <c r="I577" s="4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19"/>
      <c r="D578" s="219"/>
      <c r="E578" s="2"/>
      <c r="F578" s="2"/>
      <c r="G578" s="4"/>
      <c r="H578" s="4"/>
      <c r="I578" s="4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19"/>
      <c r="D579" s="219"/>
      <c r="E579" s="2"/>
      <c r="F579" s="2"/>
      <c r="G579" s="4"/>
      <c r="H579" s="4"/>
      <c r="I579" s="4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19"/>
      <c r="D580" s="219"/>
      <c r="E580" s="2"/>
      <c r="F580" s="2"/>
      <c r="G580" s="4"/>
      <c r="H580" s="4"/>
      <c r="I580" s="4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19"/>
      <c r="D581" s="219"/>
      <c r="E581" s="2"/>
      <c r="F581" s="2"/>
      <c r="G581" s="4"/>
      <c r="H581" s="4"/>
      <c r="I581" s="4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19"/>
      <c r="D582" s="219"/>
      <c r="E582" s="2"/>
      <c r="F582" s="2"/>
      <c r="G582" s="4"/>
      <c r="H582" s="4"/>
      <c r="I582" s="4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19"/>
      <c r="D583" s="219"/>
      <c r="E583" s="2"/>
      <c r="F583" s="2"/>
      <c r="G583" s="4"/>
      <c r="H583" s="4"/>
      <c r="I583" s="4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19"/>
      <c r="D584" s="219"/>
      <c r="E584" s="2"/>
      <c r="F584" s="2"/>
      <c r="G584" s="4"/>
      <c r="H584" s="4"/>
      <c r="I584" s="4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19"/>
      <c r="D585" s="219"/>
      <c r="E585" s="2"/>
      <c r="F585" s="2"/>
      <c r="G585" s="4"/>
      <c r="H585" s="4"/>
      <c r="I585" s="4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19"/>
      <c r="D586" s="219"/>
      <c r="E586" s="2"/>
      <c r="F586" s="2"/>
      <c r="G586" s="4"/>
      <c r="H586" s="4"/>
      <c r="I586" s="4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19"/>
      <c r="D587" s="219"/>
      <c r="E587" s="2"/>
      <c r="F587" s="2"/>
      <c r="G587" s="4"/>
      <c r="H587" s="4"/>
      <c r="I587" s="4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19"/>
      <c r="D588" s="219"/>
      <c r="E588" s="2"/>
      <c r="F588" s="2"/>
      <c r="G588" s="4"/>
      <c r="H588" s="4"/>
      <c r="I588" s="4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19"/>
      <c r="D589" s="219"/>
      <c r="E589" s="2"/>
      <c r="F589" s="2"/>
      <c r="G589" s="4"/>
      <c r="H589" s="4"/>
      <c r="I589" s="4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19"/>
      <c r="D590" s="219"/>
      <c r="E590" s="2"/>
      <c r="F590" s="2"/>
      <c r="G590" s="4"/>
      <c r="H590" s="4"/>
      <c r="I590" s="4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19"/>
      <c r="D591" s="219"/>
      <c r="E591" s="2"/>
      <c r="F591" s="2"/>
      <c r="G591" s="4"/>
      <c r="H591" s="4"/>
      <c r="I591" s="4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19"/>
      <c r="D592" s="219"/>
      <c r="E592" s="2"/>
      <c r="F592" s="2"/>
      <c r="G592" s="4"/>
      <c r="H592" s="4"/>
      <c r="I592" s="4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19"/>
      <c r="D593" s="219"/>
      <c r="E593" s="2"/>
      <c r="F593" s="2"/>
      <c r="G593" s="4"/>
      <c r="H593" s="4"/>
      <c r="I593" s="4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19"/>
      <c r="D594" s="219"/>
      <c r="E594" s="2"/>
      <c r="F594" s="2"/>
      <c r="G594" s="4"/>
      <c r="H594" s="4"/>
      <c r="I594" s="4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19"/>
      <c r="D595" s="219"/>
      <c r="E595" s="2"/>
      <c r="F595" s="2"/>
      <c r="G595" s="4"/>
      <c r="H595" s="4"/>
      <c r="I595" s="4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19"/>
      <c r="D596" s="219"/>
      <c r="E596" s="2"/>
      <c r="F596" s="2"/>
      <c r="G596" s="4"/>
      <c r="H596" s="4"/>
      <c r="I596" s="4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19"/>
      <c r="D597" s="219"/>
      <c r="E597" s="2"/>
      <c r="F597" s="2"/>
      <c r="G597" s="4"/>
      <c r="H597" s="4"/>
      <c r="I597" s="4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19"/>
      <c r="D598" s="219"/>
      <c r="E598" s="2"/>
      <c r="F598" s="2"/>
      <c r="G598" s="4"/>
      <c r="H598" s="4"/>
      <c r="I598" s="4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19"/>
      <c r="D599" s="219"/>
      <c r="E599" s="2"/>
      <c r="F599" s="2"/>
      <c r="G599" s="4"/>
      <c r="H599" s="4"/>
      <c r="I599" s="4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19"/>
      <c r="D600" s="219"/>
      <c r="E600" s="2"/>
      <c r="F600" s="2"/>
      <c r="G600" s="4"/>
      <c r="H600" s="4"/>
      <c r="I600" s="4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19"/>
      <c r="D601" s="219"/>
      <c r="E601" s="2"/>
      <c r="F601" s="2"/>
      <c r="G601" s="4"/>
      <c r="H601" s="4"/>
      <c r="I601" s="4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19"/>
      <c r="D602" s="219"/>
      <c r="E602" s="2"/>
      <c r="F602" s="2"/>
      <c r="G602" s="4"/>
      <c r="H602" s="4"/>
      <c r="I602" s="4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19"/>
      <c r="D603" s="219"/>
      <c r="E603" s="2"/>
      <c r="F603" s="2"/>
      <c r="G603" s="4"/>
      <c r="H603" s="4"/>
      <c r="I603" s="4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19"/>
      <c r="D604" s="219"/>
      <c r="E604" s="2"/>
      <c r="F604" s="2"/>
      <c r="G604" s="4"/>
      <c r="H604" s="4"/>
      <c r="I604" s="4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19"/>
      <c r="D605" s="219"/>
      <c r="E605" s="2"/>
      <c r="F605" s="2"/>
      <c r="G605" s="4"/>
      <c r="H605" s="4"/>
      <c r="I605" s="4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19"/>
      <c r="D606" s="219"/>
      <c r="E606" s="2"/>
      <c r="F606" s="2"/>
      <c r="G606" s="4"/>
      <c r="H606" s="4"/>
      <c r="I606" s="4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19"/>
      <c r="D607" s="219"/>
      <c r="E607" s="2"/>
      <c r="F607" s="2"/>
      <c r="G607" s="4"/>
      <c r="H607" s="4"/>
      <c r="I607" s="4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19"/>
      <c r="D608" s="219"/>
      <c r="E608" s="2"/>
      <c r="F608" s="2"/>
      <c r="G608" s="4"/>
      <c r="H608" s="4"/>
      <c r="I608" s="4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19"/>
      <c r="D609" s="219"/>
      <c r="E609" s="2"/>
      <c r="F609" s="2"/>
      <c r="G609" s="4"/>
      <c r="H609" s="4"/>
      <c r="I609" s="4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19"/>
      <c r="D610" s="219"/>
      <c r="E610" s="2"/>
      <c r="F610" s="2"/>
      <c r="G610" s="4"/>
      <c r="H610" s="4"/>
      <c r="I610" s="4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19"/>
      <c r="D611" s="219"/>
      <c r="E611" s="2"/>
      <c r="F611" s="2"/>
      <c r="G611" s="4"/>
      <c r="H611" s="4"/>
      <c r="I611" s="4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19"/>
      <c r="D612" s="219"/>
      <c r="E612" s="2"/>
      <c r="F612" s="2"/>
      <c r="G612" s="4"/>
      <c r="H612" s="4"/>
      <c r="I612" s="4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19"/>
      <c r="D613" s="219"/>
      <c r="E613" s="2"/>
      <c r="F613" s="2"/>
      <c r="G613" s="4"/>
      <c r="H613" s="4"/>
      <c r="I613" s="4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19"/>
      <c r="D614" s="219"/>
      <c r="E614" s="2"/>
      <c r="F614" s="2"/>
      <c r="G614" s="4"/>
      <c r="H614" s="4"/>
      <c r="I614" s="4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19"/>
      <c r="D615" s="219"/>
      <c r="E615" s="2"/>
      <c r="F615" s="2"/>
      <c r="G615" s="4"/>
      <c r="H615" s="4"/>
      <c r="I615" s="4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19"/>
      <c r="D616" s="219"/>
      <c r="E616" s="2"/>
      <c r="F616" s="2"/>
      <c r="G616" s="4"/>
      <c r="H616" s="4"/>
      <c r="I616" s="4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19"/>
      <c r="D617" s="219"/>
      <c r="E617" s="2"/>
      <c r="F617" s="2"/>
      <c r="G617" s="4"/>
      <c r="H617" s="4"/>
      <c r="I617" s="4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19"/>
      <c r="D618" s="219"/>
      <c r="E618" s="2"/>
      <c r="F618" s="2"/>
      <c r="G618" s="4"/>
      <c r="H618" s="4"/>
      <c r="I618" s="4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19"/>
      <c r="D619" s="219"/>
      <c r="E619" s="2"/>
      <c r="F619" s="2"/>
      <c r="G619" s="4"/>
      <c r="H619" s="4"/>
      <c r="I619" s="4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19"/>
      <c r="D620" s="219"/>
      <c r="E620" s="2"/>
      <c r="F620" s="2"/>
      <c r="G620" s="4"/>
      <c r="H620" s="4"/>
      <c r="I620" s="4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19"/>
      <c r="D621" s="219"/>
      <c r="E621" s="2"/>
      <c r="F621" s="2"/>
      <c r="G621" s="4"/>
      <c r="H621" s="4"/>
      <c r="I621" s="4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19"/>
      <c r="D622" s="219"/>
      <c r="E622" s="2"/>
      <c r="F622" s="2"/>
      <c r="G622" s="4"/>
      <c r="H622" s="4"/>
      <c r="I622" s="4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19"/>
      <c r="D623" s="219"/>
      <c r="E623" s="2"/>
      <c r="F623" s="2"/>
      <c r="G623" s="4"/>
      <c r="H623" s="4"/>
      <c r="I623" s="4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19"/>
      <c r="D624" s="219"/>
      <c r="E624" s="2"/>
      <c r="F624" s="2"/>
      <c r="G624" s="4"/>
      <c r="H624" s="4"/>
      <c r="I624" s="4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19"/>
      <c r="D625" s="219"/>
      <c r="E625" s="2"/>
      <c r="F625" s="2"/>
      <c r="G625" s="4"/>
      <c r="H625" s="4"/>
      <c r="I625" s="4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19"/>
      <c r="D626" s="219"/>
      <c r="E626" s="2"/>
      <c r="F626" s="2"/>
      <c r="G626" s="4"/>
      <c r="H626" s="4"/>
      <c r="I626" s="4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19"/>
      <c r="D627" s="219"/>
      <c r="E627" s="2"/>
      <c r="F627" s="2"/>
      <c r="G627" s="4"/>
      <c r="H627" s="4"/>
      <c r="I627" s="4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19"/>
      <c r="D628" s="219"/>
      <c r="E628" s="2"/>
      <c r="F628" s="2"/>
      <c r="G628" s="4"/>
      <c r="H628" s="4"/>
      <c r="I628" s="4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19"/>
      <c r="D629" s="219"/>
      <c r="E629" s="2"/>
      <c r="F629" s="2"/>
      <c r="G629" s="4"/>
      <c r="H629" s="4"/>
      <c r="I629" s="4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19"/>
      <c r="D630" s="219"/>
      <c r="E630" s="2"/>
      <c r="F630" s="2"/>
      <c r="G630" s="4"/>
      <c r="H630" s="4"/>
      <c r="I630" s="4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19"/>
      <c r="D631" s="219"/>
      <c r="E631" s="2"/>
      <c r="F631" s="2"/>
      <c r="G631" s="4"/>
      <c r="H631" s="4"/>
      <c r="I631" s="4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19"/>
      <c r="D632" s="219"/>
      <c r="E632" s="2"/>
      <c r="F632" s="2"/>
      <c r="G632" s="4"/>
      <c r="H632" s="4"/>
      <c r="I632" s="4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19"/>
      <c r="D633" s="219"/>
      <c r="E633" s="2"/>
      <c r="F633" s="2"/>
      <c r="G633" s="4"/>
      <c r="H633" s="4"/>
      <c r="I633" s="4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19"/>
      <c r="D634" s="219"/>
      <c r="E634" s="2"/>
      <c r="F634" s="2"/>
      <c r="G634" s="4"/>
      <c r="H634" s="4"/>
      <c r="I634" s="4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19"/>
      <c r="D635" s="219"/>
      <c r="E635" s="2"/>
      <c r="F635" s="2"/>
      <c r="G635" s="4"/>
      <c r="H635" s="4"/>
      <c r="I635" s="4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19"/>
      <c r="D636" s="219"/>
      <c r="E636" s="2"/>
      <c r="F636" s="2"/>
      <c r="G636" s="4"/>
      <c r="H636" s="4"/>
      <c r="I636" s="4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19"/>
      <c r="D637" s="219"/>
      <c r="E637" s="2"/>
      <c r="F637" s="2"/>
      <c r="G637" s="4"/>
      <c r="H637" s="4"/>
      <c r="I637" s="4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19"/>
      <c r="D638" s="219"/>
      <c r="E638" s="2"/>
      <c r="F638" s="2"/>
      <c r="G638" s="4"/>
      <c r="H638" s="4"/>
      <c r="I638" s="4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19"/>
      <c r="D639" s="219"/>
      <c r="E639" s="2"/>
      <c r="F639" s="2"/>
      <c r="G639" s="4"/>
      <c r="H639" s="4"/>
      <c r="I639" s="4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19"/>
      <c r="D640" s="219"/>
      <c r="E640" s="2"/>
      <c r="F640" s="2"/>
      <c r="G640" s="4"/>
      <c r="H640" s="4"/>
      <c r="I640" s="4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19"/>
      <c r="D641" s="219"/>
      <c r="E641" s="2"/>
      <c r="F641" s="2"/>
      <c r="G641" s="4"/>
      <c r="H641" s="4"/>
      <c r="I641" s="4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19"/>
      <c r="D642" s="219"/>
      <c r="E642" s="2"/>
      <c r="F642" s="2"/>
      <c r="G642" s="4"/>
      <c r="H642" s="4"/>
      <c r="I642" s="4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19"/>
      <c r="D643" s="219"/>
      <c r="E643" s="2"/>
      <c r="F643" s="2"/>
      <c r="G643" s="4"/>
      <c r="H643" s="4"/>
      <c r="I643" s="4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19"/>
      <c r="D644" s="219"/>
      <c r="E644" s="2"/>
      <c r="F644" s="2"/>
      <c r="G644" s="4"/>
      <c r="H644" s="4"/>
      <c r="I644" s="4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19"/>
      <c r="D645" s="219"/>
      <c r="E645" s="2"/>
      <c r="F645" s="2"/>
      <c r="G645" s="4"/>
      <c r="H645" s="4"/>
      <c r="I645" s="4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19"/>
      <c r="D646" s="219"/>
      <c r="E646" s="2"/>
      <c r="F646" s="2"/>
      <c r="G646" s="4"/>
      <c r="H646" s="4"/>
      <c r="I646" s="4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19"/>
      <c r="D647" s="219"/>
      <c r="E647" s="2"/>
      <c r="F647" s="2"/>
      <c r="G647" s="4"/>
      <c r="H647" s="4"/>
      <c r="I647" s="4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19"/>
      <c r="D648" s="219"/>
      <c r="E648" s="2"/>
      <c r="F648" s="2"/>
      <c r="G648" s="4"/>
      <c r="H648" s="4"/>
      <c r="I648" s="4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19"/>
      <c r="D649" s="219"/>
      <c r="E649" s="2"/>
      <c r="F649" s="2"/>
      <c r="G649" s="4"/>
      <c r="H649" s="4"/>
      <c r="I649" s="4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19"/>
      <c r="D650" s="219"/>
      <c r="E650" s="2"/>
      <c r="F650" s="2"/>
      <c r="G650" s="4"/>
      <c r="H650" s="4"/>
      <c r="I650" s="4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19"/>
      <c r="D651" s="219"/>
      <c r="E651" s="2"/>
      <c r="F651" s="2"/>
      <c r="G651" s="4"/>
      <c r="H651" s="4"/>
      <c r="I651" s="4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19"/>
      <c r="D652" s="219"/>
      <c r="E652" s="2"/>
      <c r="F652" s="2"/>
      <c r="G652" s="4"/>
      <c r="H652" s="4"/>
      <c r="I652" s="4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19"/>
      <c r="D653" s="219"/>
      <c r="E653" s="2"/>
      <c r="F653" s="2"/>
      <c r="G653" s="4"/>
      <c r="H653" s="4"/>
      <c r="I653" s="4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19"/>
      <c r="D654" s="219"/>
      <c r="E654" s="2"/>
      <c r="F654" s="2"/>
      <c r="G654" s="4"/>
      <c r="H654" s="4"/>
      <c r="I654" s="4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19"/>
      <c r="D655" s="219"/>
      <c r="E655" s="2"/>
      <c r="F655" s="2"/>
      <c r="G655" s="4"/>
      <c r="H655" s="4"/>
      <c r="I655" s="4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19"/>
      <c r="D656" s="219"/>
      <c r="E656" s="2"/>
      <c r="F656" s="2"/>
      <c r="G656" s="4"/>
      <c r="H656" s="4"/>
      <c r="I656" s="4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19"/>
      <c r="D657" s="219"/>
      <c r="E657" s="2"/>
      <c r="F657" s="2"/>
      <c r="G657" s="4"/>
      <c r="H657" s="4"/>
      <c r="I657" s="4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19"/>
      <c r="D658" s="219"/>
      <c r="E658" s="2"/>
      <c r="F658" s="2"/>
      <c r="G658" s="4"/>
      <c r="H658" s="4"/>
      <c r="I658" s="4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19"/>
      <c r="D659" s="219"/>
      <c r="E659" s="2"/>
      <c r="F659" s="2"/>
      <c r="G659" s="4"/>
      <c r="H659" s="4"/>
      <c r="I659" s="4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19"/>
      <c r="D660" s="219"/>
      <c r="E660" s="2"/>
      <c r="F660" s="2"/>
      <c r="G660" s="4"/>
      <c r="H660" s="4"/>
      <c r="I660" s="4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19"/>
      <c r="D661" s="219"/>
      <c r="E661" s="2"/>
      <c r="F661" s="2"/>
      <c r="G661" s="4"/>
      <c r="H661" s="4"/>
      <c r="I661" s="4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19"/>
      <c r="D662" s="219"/>
      <c r="E662" s="2"/>
      <c r="F662" s="2"/>
      <c r="G662" s="4"/>
      <c r="H662" s="4"/>
      <c r="I662" s="4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19"/>
      <c r="D663" s="219"/>
      <c r="E663" s="2"/>
      <c r="F663" s="2"/>
      <c r="G663" s="4"/>
      <c r="H663" s="4"/>
      <c r="I663" s="4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19"/>
      <c r="D664" s="219"/>
      <c r="E664" s="2"/>
      <c r="F664" s="2"/>
      <c r="G664" s="4"/>
      <c r="H664" s="4"/>
      <c r="I664" s="4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19"/>
      <c r="D665" s="219"/>
      <c r="E665" s="2"/>
      <c r="F665" s="2"/>
      <c r="G665" s="4"/>
      <c r="H665" s="4"/>
      <c r="I665" s="4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19"/>
      <c r="D666" s="219"/>
      <c r="E666" s="2"/>
      <c r="F666" s="2"/>
      <c r="G666" s="4"/>
      <c r="H666" s="4"/>
      <c r="I666" s="4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19"/>
      <c r="D667" s="219"/>
      <c r="E667" s="2"/>
      <c r="F667" s="2"/>
      <c r="G667" s="4"/>
      <c r="H667" s="4"/>
      <c r="I667" s="4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19"/>
      <c r="D668" s="219"/>
      <c r="E668" s="2"/>
      <c r="F668" s="2"/>
      <c r="G668" s="4"/>
      <c r="H668" s="4"/>
      <c r="I668" s="4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19"/>
      <c r="D669" s="219"/>
      <c r="E669" s="2"/>
      <c r="F669" s="2"/>
      <c r="G669" s="4"/>
      <c r="H669" s="4"/>
      <c r="I669" s="4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19"/>
      <c r="D670" s="219"/>
      <c r="E670" s="2"/>
      <c r="F670" s="2"/>
      <c r="G670" s="4"/>
      <c r="H670" s="4"/>
      <c r="I670" s="4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19"/>
      <c r="D671" s="219"/>
      <c r="E671" s="2"/>
      <c r="F671" s="2"/>
      <c r="G671" s="4"/>
      <c r="H671" s="4"/>
      <c r="I671" s="4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19"/>
      <c r="D672" s="219"/>
      <c r="E672" s="2"/>
      <c r="F672" s="2"/>
      <c r="G672" s="4"/>
      <c r="H672" s="4"/>
      <c r="I672" s="4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19"/>
      <c r="D673" s="219"/>
      <c r="E673" s="2"/>
      <c r="F673" s="2"/>
      <c r="G673" s="4"/>
      <c r="H673" s="4"/>
      <c r="I673" s="4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19"/>
      <c r="D674" s="219"/>
      <c r="E674" s="2"/>
      <c r="F674" s="2"/>
      <c r="G674" s="4"/>
      <c r="H674" s="4"/>
      <c r="I674" s="4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19"/>
      <c r="D675" s="219"/>
      <c r="E675" s="2"/>
      <c r="F675" s="2"/>
      <c r="G675" s="4"/>
      <c r="H675" s="4"/>
      <c r="I675" s="4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19"/>
      <c r="D676" s="219"/>
      <c r="E676" s="2"/>
      <c r="F676" s="2"/>
      <c r="G676" s="4"/>
      <c r="H676" s="4"/>
      <c r="I676" s="4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19"/>
      <c r="D677" s="219"/>
      <c r="E677" s="2"/>
      <c r="F677" s="2"/>
      <c r="G677" s="4"/>
      <c r="H677" s="4"/>
      <c r="I677" s="4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19"/>
      <c r="D678" s="219"/>
      <c r="E678" s="2"/>
      <c r="F678" s="2"/>
      <c r="G678" s="4"/>
      <c r="H678" s="4"/>
      <c r="I678" s="4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19"/>
      <c r="D679" s="219"/>
      <c r="E679" s="2"/>
      <c r="F679" s="2"/>
      <c r="G679" s="4"/>
      <c r="H679" s="4"/>
      <c r="I679" s="4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19"/>
      <c r="D680" s="219"/>
      <c r="E680" s="2"/>
      <c r="F680" s="2"/>
      <c r="G680" s="4"/>
      <c r="H680" s="4"/>
      <c r="I680" s="4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19"/>
      <c r="D681" s="219"/>
      <c r="E681" s="2"/>
      <c r="F681" s="2"/>
      <c r="G681" s="4"/>
      <c r="H681" s="4"/>
      <c r="I681" s="4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19"/>
      <c r="D682" s="219"/>
      <c r="E682" s="2"/>
      <c r="F682" s="2"/>
      <c r="G682" s="4"/>
      <c r="H682" s="4"/>
      <c r="I682" s="4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19"/>
      <c r="D683" s="219"/>
      <c r="E683" s="2"/>
      <c r="F683" s="2"/>
      <c r="G683" s="4"/>
      <c r="H683" s="4"/>
      <c r="I683" s="4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19"/>
      <c r="D684" s="219"/>
      <c r="E684" s="2"/>
      <c r="F684" s="2"/>
      <c r="G684" s="4"/>
      <c r="H684" s="4"/>
      <c r="I684" s="4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19"/>
      <c r="D685" s="219"/>
      <c r="E685" s="2"/>
      <c r="F685" s="2"/>
      <c r="G685" s="4"/>
      <c r="H685" s="4"/>
      <c r="I685" s="4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19"/>
      <c r="D686" s="219"/>
      <c r="E686" s="2"/>
      <c r="F686" s="2"/>
      <c r="G686" s="4"/>
      <c r="H686" s="4"/>
      <c r="I686" s="4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19"/>
      <c r="D687" s="219"/>
      <c r="E687" s="2"/>
      <c r="F687" s="2"/>
      <c r="G687" s="4"/>
      <c r="H687" s="4"/>
      <c r="I687" s="4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19"/>
      <c r="D688" s="219"/>
      <c r="E688" s="2"/>
      <c r="F688" s="2"/>
      <c r="G688" s="4"/>
      <c r="H688" s="4"/>
      <c r="I688" s="4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19"/>
      <c r="D689" s="219"/>
      <c r="E689" s="2"/>
      <c r="F689" s="2"/>
      <c r="G689" s="4"/>
      <c r="H689" s="4"/>
      <c r="I689" s="4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19"/>
      <c r="D690" s="219"/>
      <c r="E690" s="2"/>
      <c r="F690" s="2"/>
      <c r="G690" s="4"/>
      <c r="H690" s="4"/>
      <c r="I690" s="4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19"/>
      <c r="D691" s="219"/>
      <c r="E691" s="2"/>
      <c r="F691" s="2"/>
      <c r="G691" s="4"/>
      <c r="H691" s="4"/>
      <c r="I691" s="4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19"/>
      <c r="D692" s="219"/>
      <c r="E692" s="2"/>
      <c r="F692" s="2"/>
      <c r="G692" s="4"/>
      <c r="H692" s="4"/>
      <c r="I692" s="4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19"/>
      <c r="D693" s="219"/>
      <c r="E693" s="2"/>
      <c r="F693" s="2"/>
      <c r="G693" s="4"/>
      <c r="H693" s="4"/>
      <c r="I693" s="4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19"/>
      <c r="D694" s="219"/>
      <c r="E694" s="2"/>
      <c r="F694" s="2"/>
      <c r="G694" s="4"/>
      <c r="H694" s="4"/>
      <c r="I694" s="4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19"/>
      <c r="D695" s="219"/>
      <c r="E695" s="2"/>
      <c r="F695" s="2"/>
      <c r="G695" s="4"/>
      <c r="H695" s="4"/>
      <c r="I695" s="4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19"/>
      <c r="D696" s="219"/>
      <c r="E696" s="2"/>
      <c r="F696" s="2"/>
      <c r="G696" s="4"/>
      <c r="H696" s="4"/>
      <c r="I696" s="4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19"/>
      <c r="D697" s="219"/>
      <c r="E697" s="2"/>
      <c r="F697" s="2"/>
      <c r="G697" s="4"/>
      <c r="H697" s="4"/>
      <c r="I697" s="4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19"/>
      <c r="D698" s="219"/>
      <c r="E698" s="2"/>
      <c r="F698" s="2"/>
      <c r="G698" s="4"/>
      <c r="H698" s="4"/>
      <c r="I698" s="4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19"/>
      <c r="D699" s="219"/>
      <c r="E699" s="2"/>
      <c r="F699" s="2"/>
      <c r="G699" s="4"/>
      <c r="H699" s="4"/>
      <c r="I699" s="4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19"/>
      <c r="D700" s="219"/>
      <c r="E700" s="2"/>
      <c r="F700" s="2"/>
      <c r="G700" s="4"/>
      <c r="H700" s="4"/>
      <c r="I700" s="4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19"/>
      <c r="D701" s="219"/>
      <c r="E701" s="2"/>
      <c r="F701" s="2"/>
      <c r="G701" s="4"/>
      <c r="H701" s="4"/>
      <c r="I701" s="4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19"/>
      <c r="D702" s="219"/>
      <c r="E702" s="2"/>
      <c r="F702" s="2"/>
      <c r="G702" s="4"/>
      <c r="H702" s="4"/>
      <c r="I702" s="4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19"/>
      <c r="D703" s="219"/>
      <c r="E703" s="2"/>
      <c r="F703" s="2"/>
      <c r="G703" s="4"/>
      <c r="H703" s="4"/>
      <c r="I703" s="4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19"/>
      <c r="D704" s="219"/>
      <c r="E704" s="2"/>
      <c r="F704" s="2"/>
      <c r="G704" s="4"/>
      <c r="H704" s="4"/>
      <c r="I704" s="4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19"/>
      <c r="D705" s="219"/>
      <c r="E705" s="2"/>
      <c r="F705" s="2"/>
      <c r="G705" s="4"/>
      <c r="H705" s="4"/>
      <c r="I705" s="4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19"/>
      <c r="D706" s="219"/>
      <c r="E706" s="2"/>
      <c r="F706" s="2"/>
      <c r="G706" s="4"/>
      <c r="H706" s="4"/>
      <c r="I706" s="4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19"/>
      <c r="D707" s="219"/>
      <c r="E707" s="2"/>
      <c r="F707" s="2"/>
      <c r="G707" s="4"/>
      <c r="H707" s="4"/>
      <c r="I707" s="4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19"/>
      <c r="D708" s="219"/>
      <c r="E708" s="2"/>
      <c r="F708" s="2"/>
      <c r="G708" s="4"/>
      <c r="H708" s="4"/>
      <c r="I708" s="4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19"/>
      <c r="D709" s="219"/>
      <c r="E709" s="2"/>
      <c r="F709" s="2"/>
      <c r="G709" s="4"/>
      <c r="H709" s="4"/>
      <c r="I709" s="4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19"/>
      <c r="D710" s="219"/>
      <c r="E710" s="2"/>
      <c r="F710" s="2"/>
      <c r="G710" s="4"/>
      <c r="H710" s="4"/>
      <c r="I710" s="4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19"/>
      <c r="D711" s="219"/>
      <c r="E711" s="2"/>
      <c r="F711" s="2"/>
      <c r="G711" s="4"/>
      <c r="H711" s="4"/>
      <c r="I711" s="4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19"/>
      <c r="D712" s="219"/>
      <c r="E712" s="2"/>
      <c r="F712" s="2"/>
      <c r="G712" s="4"/>
      <c r="H712" s="4"/>
      <c r="I712" s="4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19"/>
      <c r="D713" s="219"/>
      <c r="E713" s="2"/>
      <c r="F713" s="2"/>
      <c r="G713" s="4"/>
      <c r="H713" s="4"/>
      <c r="I713" s="4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19"/>
      <c r="D714" s="219"/>
      <c r="E714" s="2"/>
      <c r="F714" s="2"/>
      <c r="G714" s="4"/>
      <c r="H714" s="4"/>
      <c r="I714" s="4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19"/>
      <c r="D715" s="219"/>
      <c r="E715" s="2"/>
      <c r="F715" s="2"/>
      <c r="G715" s="4"/>
      <c r="H715" s="4"/>
      <c r="I715" s="4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19"/>
      <c r="D716" s="219"/>
      <c r="E716" s="2"/>
      <c r="F716" s="2"/>
      <c r="G716" s="4"/>
      <c r="H716" s="4"/>
      <c r="I716" s="4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19"/>
      <c r="D717" s="219"/>
      <c r="E717" s="2"/>
      <c r="F717" s="2"/>
      <c r="G717" s="4"/>
      <c r="H717" s="4"/>
      <c r="I717" s="4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19"/>
      <c r="D718" s="219"/>
      <c r="E718" s="2"/>
      <c r="F718" s="2"/>
      <c r="G718" s="4"/>
      <c r="H718" s="4"/>
      <c r="I718" s="4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19"/>
      <c r="D719" s="219"/>
      <c r="E719" s="2"/>
      <c r="F719" s="2"/>
      <c r="G719" s="4"/>
      <c r="H719" s="4"/>
      <c r="I719" s="4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19"/>
      <c r="D720" s="219"/>
      <c r="E720" s="2"/>
      <c r="F720" s="2"/>
      <c r="G720" s="4"/>
      <c r="H720" s="4"/>
      <c r="I720" s="4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19"/>
      <c r="D721" s="219"/>
      <c r="E721" s="2"/>
      <c r="F721" s="2"/>
      <c r="G721" s="4"/>
      <c r="H721" s="4"/>
      <c r="I721" s="4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19"/>
      <c r="D722" s="219"/>
      <c r="E722" s="2"/>
      <c r="F722" s="2"/>
      <c r="G722" s="4"/>
      <c r="H722" s="4"/>
      <c r="I722" s="4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19"/>
      <c r="D723" s="219"/>
      <c r="E723" s="2"/>
      <c r="F723" s="2"/>
      <c r="G723" s="4"/>
      <c r="H723" s="4"/>
      <c r="I723" s="4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19"/>
      <c r="D724" s="219"/>
      <c r="E724" s="2"/>
      <c r="F724" s="2"/>
      <c r="G724" s="4"/>
      <c r="H724" s="4"/>
      <c r="I724" s="4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19"/>
      <c r="D725" s="219"/>
      <c r="E725" s="2"/>
      <c r="F725" s="2"/>
      <c r="G725" s="4"/>
      <c r="H725" s="4"/>
      <c r="I725" s="4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19"/>
      <c r="D726" s="219"/>
      <c r="E726" s="2"/>
      <c r="F726" s="2"/>
      <c r="G726" s="4"/>
      <c r="H726" s="4"/>
      <c r="I726" s="4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19"/>
      <c r="D727" s="219"/>
      <c r="E727" s="2"/>
      <c r="F727" s="2"/>
      <c r="G727" s="4"/>
      <c r="H727" s="4"/>
      <c r="I727" s="4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19"/>
      <c r="D728" s="219"/>
      <c r="E728" s="2"/>
      <c r="F728" s="2"/>
      <c r="G728" s="4"/>
      <c r="H728" s="4"/>
      <c r="I728" s="4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19"/>
      <c r="D729" s="219"/>
      <c r="E729" s="2"/>
      <c r="F729" s="2"/>
      <c r="G729" s="4"/>
      <c r="H729" s="4"/>
      <c r="I729" s="4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19"/>
      <c r="D730" s="219"/>
      <c r="E730" s="2"/>
      <c r="F730" s="2"/>
      <c r="G730" s="4"/>
      <c r="H730" s="4"/>
      <c r="I730" s="4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19"/>
      <c r="D731" s="219"/>
      <c r="E731" s="2"/>
      <c r="F731" s="2"/>
      <c r="G731" s="4"/>
      <c r="H731" s="4"/>
      <c r="I731" s="4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19"/>
      <c r="D732" s="219"/>
      <c r="E732" s="2"/>
      <c r="F732" s="2"/>
      <c r="G732" s="4"/>
      <c r="H732" s="4"/>
      <c r="I732" s="4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19"/>
      <c r="D733" s="219"/>
      <c r="E733" s="2"/>
      <c r="F733" s="2"/>
      <c r="G733" s="4"/>
      <c r="H733" s="4"/>
      <c r="I733" s="4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19"/>
      <c r="D734" s="219"/>
      <c r="E734" s="2"/>
      <c r="F734" s="2"/>
      <c r="G734" s="4"/>
      <c r="H734" s="4"/>
      <c r="I734" s="4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19"/>
      <c r="D735" s="219"/>
      <c r="E735" s="2"/>
      <c r="F735" s="2"/>
      <c r="G735" s="4"/>
      <c r="H735" s="4"/>
      <c r="I735" s="4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19"/>
      <c r="D736" s="219"/>
      <c r="E736" s="2"/>
      <c r="F736" s="2"/>
      <c r="G736" s="4"/>
      <c r="H736" s="4"/>
      <c r="I736" s="4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19"/>
      <c r="D737" s="219"/>
      <c r="E737" s="2"/>
      <c r="F737" s="2"/>
      <c r="G737" s="4"/>
      <c r="H737" s="4"/>
      <c r="I737" s="4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19"/>
      <c r="D738" s="219"/>
      <c r="E738" s="2"/>
      <c r="F738" s="2"/>
      <c r="G738" s="4"/>
      <c r="H738" s="4"/>
      <c r="I738" s="4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19"/>
      <c r="D739" s="219"/>
      <c r="E739" s="2"/>
      <c r="F739" s="2"/>
      <c r="G739" s="4"/>
      <c r="H739" s="4"/>
      <c r="I739" s="4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19"/>
      <c r="D740" s="219"/>
      <c r="E740" s="2"/>
      <c r="F740" s="2"/>
      <c r="G740" s="4"/>
      <c r="H740" s="4"/>
      <c r="I740" s="4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19"/>
      <c r="D741" s="219"/>
      <c r="E741" s="2"/>
      <c r="F741" s="2"/>
      <c r="G741" s="4"/>
      <c r="H741" s="4"/>
      <c r="I741" s="4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19"/>
      <c r="D742" s="219"/>
      <c r="E742" s="2"/>
      <c r="F742" s="2"/>
      <c r="G742" s="4"/>
      <c r="H742" s="4"/>
      <c r="I742" s="4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19"/>
      <c r="D743" s="219"/>
      <c r="E743" s="2"/>
      <c r="F743" s="2"/>
      <c r="G743" s="4"/>
      <c r="H743" s="4"/>
      <c r="I743" s="4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19"/>
      <c r="D744" s="219"/>
      <c r="E744" s="2"/>
      <c r="F744" s="2"/>
      <c r="G744" s="4"/>
      <c r="H744" s="4"/>
      <c r="I744" s="4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19"/>
      <c r="D745" s="219"/>
      <c r="E745" s="2"/>
      <c r="F745" s="2"/>
      <c r="G745" s="4"/>
      <c r="H745" s="4"/>
      <c r="I745" s="4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19"/>
      <c r="D746" s="219"/>
      <c r="E746" s="2"/>
      <c r="F746" s="2"/>
      <c r="G746" s="4"/>
      <c r="H746" s="4"/>
      <c r="I746" s="4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19"/>
      <c r="D747" s="219"/>
      <c r="E747" s="2"/>
      <c r="F747" s="2"/>
      <c r="G747" s="4"/>
      <c r="H747" s="4"/>
      <c r="I747" s="4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19"/>
      <c r="D748" s="219"/>
      <c r="E748" s="2"/>
      <c r="F748" s="2"/>
      <c r="G748" s="4"/>
      <c r="H748" s="4"/>
      <c r="I748" s="4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19"/>
      <c r="D749" s="219"/>
      <c r="E749" s="2"/>
      <c r="F749" s="2"/>
      <c r="G749" s="4"/>
      <c r="H749" s="4"/>
      <c r="I749" s="4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19"/>
      <c r="D750" s="219"/>
      <c r="E750" s="2"/>
      <c r="F750" s="2"/>
      <c r="G750" s="4"/>
      <c r="H750" s="4"/>
      <c r="I750" s="4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19"/>
      <c r="D751" s="219"/>
      <c r="E751" s="2"/>
      <c r="F751" s="2"/>
      <c r="G751" s="4"/>
      <c r="H751" s="4"/>
      <c r="I751" s="4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19"/>
      <c r="D752" s="219"/>
      <c r="E752" s="2"/>
      <c r="F752" s="2"/>
      <c r="G752" s="4"/>
      <c r="H752" s="4"/>
      <c r="I752" s="4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19"/>
      <c r="D753" s="219"/>
      <c r="E753" s="2"/>
      <c r="F753" s="2"/>
      <c r="G753" s="4"/>
      <c r="H753" s="4"/>
      <c r="I753" s="4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19"/>
      <c r="D754" s="219"/>
      <c r="E754" s="2"/>
      <c r="F754" s="2"/>
      <c r="G754" s="4"/>
      <c r="H754" s="4"/>
      <c r="I754" s="4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19"/>
      <c r="D755" s="219"/>
      <c r="E755" s="2"/>
      <c r="F755" s="2"/>
      <c r="G755" s="4"/>
      <c r="H755" s="4"/>
      <c r="I755" s="4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19"/>
      <c r="D756" s="219"/>
      <c r="E756" s="2"/>
      <c r="F756" s="2"/>
      <c r="G756" s="4"/>
      <c r="H756" s="4"/>
      <c r="I756" s="4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19"/>
      <c r="D757" s="219"/>
      <c r="E757" s="2"/>
      <c r="F757" s="2"/>
      <c r="G757" s="4"/>
      <c r="H757" s="4"/>
      <c r="I757" s="4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19"/>
      <c r="D758" s="219"/>
      <c r="E758" s="2"/>
      <c r="F758" s="2"/>
      <c r="G758" s="4"/>
      <c r="H758" s="4"/>
      <c r="I758" s="4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19"/>
      <c r="D759" s="219"/>
      <c r="E759" s="2"/>
      <c r="F759" s="2"/>
      <c r="G759" s="4"/>
      <c r="H759" s="4"/>
      <c r="I759" s="4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19"/>
      <c r="D760" s="219"/>
      <c r="E760" s="2"/>
      <c r="F760" s="2"/>
      <c r="G760" s="4"/>
      <c r="H760" s="4"/>
      <c r="I760" s="4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19"/>
      <c r="D761" s="219"/>
      <c r="E761" s="2"/>
      <c r="F761" s="2"/>
      <c r="G761" s="4"/>
      <c r="H761" s="4"/>
      <c r="I761" s="4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19"/>
      <c r="D762" s="219"/>
      <c r="E762" s="2"/>
      <c r="F762" s="2"/>
      <c r="G762" s="4"/>
      <c r="H762" s="4"/>
      <c r="I762" s="4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19"/>
      <c r="D763" s="219"/>
      <c r="E763" s="2"/>
      <c r="F763" s="2"/>
      <c r="G763" s="4"/>
      <c r="H763" s="4"/>
      <c r="I763" s="4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19"/>
      <c r="D764" s="219"/>
      <c r="E764" s="2"/>
      <c r="F764" s="2"/>
      <c r="G764" s="4"/>
      <c r="H764" s="4"/>
      <c r="I764" s="4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19"/>
      <c r="D765" s="219"/>
      <c r="E765" s="2"/>
      <c r="F765" s="2"/>
      <c r="G765" s="4"/>
      <c r="H765" s="4"/>
      <c r="I765" s="4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19"/>
      <c r="D766" s="219"/>
      <c r="E766" s="2"/>
      <c r="F766" s="2"/>
      <c r="G766" s="4"/>
      <c r="H766" s="4"/>
      <c r="I766" s="4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19"/>
      <c r="D767" s="219"/>
      <c r="E767" s="2"/>
      <c r="F767" s="2"/>
      <c r="G767" s="4"/>
      <c r="H767" s="4"/>
      <c r="I767" s="4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19"/>
      <c r="D768" s="219"/>
      <c r="E768" s="2"/>
      <c r="F768" s="2"/>
      <c r="G768" s="4"/>
      <c r="H768" s="4"/>
      <c r="I768" s="4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19"/>
      <c r="D769" s="219"/>
      <c r="E769" s="2"/>
      <c r="F769" s="2"/>
      <c r="G769" s="4"/>
      <c r="H769" s="4"/>
      <c r="I769" s="4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19"/>
      <c r="D770" s="219"/>
      <c r="E770" s="2"/>
      <c r="F770" s="2"/>
      <c r="G770" s="4"/>
      <c r="H770" s="4"/>
      <c r="I770" s="4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19"/>
      <c r="D771" s="219"/>
      <c r="E771" s="2"/>
      <c r="F771" s="2"/>
      <c r="G771" s="4"/>
      <c r="H771" s="4"/>
      <c r="I771" s="4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19"/>
      <c r="D772" s="219"/>
      <c r="E772" s="2"/>
      <c r="F772" s="2"/>
      <c r="G772" s="4"/>
      <c r="H772" s="4"/>
      <c r="I772" s="4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19"/>
      <c r="D773" s="219"/>
      <c r="E773" s="2"/>
      <c r="F773" s="2"/>
      <c r="G773" s="4"/>
      <c r="H773" s="4"/>
      <c r="I773" s="4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19"/>
      <c r="D774" s="219"/>
      <c r="E774" s="2"/>
      <c r="F774" s="2"/>
      <c r="G774" s="4"/>
      <c r="H774" s="4"/>
      <c r="I774" s="4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19"/>
      <c r="D775" s="219"/>
      <c r="E775" s="2"/>
      <c r="F775" s="2"/>
      <c r="G775" s="4"/>
      <c r="H775" s="4"/>
      <c r="I775" s="4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19"/>
      <c r="D776" s="219"/>
      <c r="E776" s="2"/>
      <c r="F776" s="2"/>
      <c r="G776" s="4"/>
      <c r="H776" s="4"/>
      <c r="I776" s="4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19"/>
      <c r="D777" s="219"/>
      <c r="E777" s="2"/>
      <c r="F777" s="2"/>
      <c r="G777" s="4"/>
      <c r="H777" s="4"/>
      <c r="I777" s="4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19"/>
      <c r="D778" s="219"/>
      <c r="E778" s="2"/>
      <c r="F778" s="2"/>
      <c r="G778" s="4"/>
      <c r="H778" s="4"/>
      <c r="I778" s="4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19"/>
      <c r="D779" s="219"/>
      <c r="E779" s="2"/>
      <c r="F779" s="2"/>
      <c r="G779" s="4"/>
      <c r="H779" s="4"/>
      <c r="I779" s="4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19"/>
      <c r="D780" s="219"/>
      <c r="E780" s="2"/>
      <c r="F780" s="2"/>
      <c r="G780" s="4"/>
      <c r="H780" s="4"/>
      <c r="I780" s="4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19"/>
      <c r="D781" s="219"/>
      <c r="E781" s="2"/>
      <c r="F781" s="2"/>
      <c r="G781" s="4"/>
      <c r="H781" s="4"/>
      <c r="I781" s="4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19"/>
      <c r="D782" s="219"/>
      <c r="E782" s="2"/>
      <c r="F782" s="2"/>
      <c r="G782" s="4"/>
      <c r="H782" s="4"/>
      <c r="I782" s="4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19"/>
      <c r="D783" s="219"/>
      <c r="E783" s="2"/>
      <c r="F783" s="2"/>
      <c r="G783" s="4"/>
      <c r="H783" s="4"/>
      <c r="I783" s="4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19"/>
      <c r="D784" s="219"/>
      <c r="E784" s="2"/>
      <c r="F784" s="2"/>
      <c r="G784" s="4"/>
      <c r="H784" s="4"/>
      <c r="I784" s="4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19"/>
      <c r="D785" s="219"/>
      <c r="E785" s="2"/>
      <c r="F785" s="2"/>
      <c r="G785" s="4"/>
      <c r="H785" s="4"/>
      <c r="I785" s="4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19"/>
      <c r="D786" s="219"/>
      <c r="E786" s="2"/>
      <c r="F786" s="2"/>
      <c r="G786" s="4"/>
      <c r="H786" s="4"/>
      <c r="I786" s="4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19"/>
      <c r="D787" s="219"/>
      <c r="E787" s="2"/>
      <c r="F787" s="2"/>
      <c r="G787" s="4"/>
      <c r="H787" s="4"/>
      <c r="I787" s="4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19"/>
      <c r="D788" s="219"/>
      <c r="E788" s="2"/>
      <c r="F788" s="2"/>
      <c r="G788" s="4"/>
      <c r="H788" s="4"/>
      <c r="I788" s="4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19"/>
      <c r="D789" s="219"/>
      <c r="E789" s="2"/>
      <c r="F789" s="2"/>
      <c r="G789" s="4"/>
      <c r="H789" s="4"/>
      <c r="I789" s="4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19"/>
      <c r="D790" s="219"/>
      <c r="E790" s="2"/>
      <c r="F790" s="2"/>
      <c r="G790" s="4"/>
      <c r="H790" s="4"/>
      <c r="I790" s="4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19"/>
      <c r="D791" s="219"/>
      <c r="E791" s="2"/>
      <c r="F791" s="2"/>
      <c r="G791" s="4"/>
      <c r="H791" s="4"/>
      <c r="I791" s="4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19"/>
      <c r="D792" s="219"/>
      <c r="E792" s="2"/>
      <c r="F792" s="2"/>
      <c r="G792" s="4"/>
      <c r="H792" s="4"/>
      <c r="I792" s="4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19"/>
      <c r="D793" s="219"/>
      <c r="E793" s="2"/>
      <c r="F793" s="2"/>
      <c r="G793" s="4"/>
      <c r="H793" s="4"/>
      <c r="I793" s="4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19"/>
      <c r="D794" s="219"/>
      <c r="E794" s="2"/>
      <c r="F794" s="2"/>
      <c r="G794" s="4"/>
      <c r="H794" s="4"/>
      <c r="I794" s="4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19"/>
      <c r="D795" s="219"/>
      <c r="E795" s="2"/>
      <c r="F795" s="2"/>
      <c r="G795" s="4"/>
      <c r="H795" s="4"/>
      <c r="I795" s="4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19"/>
      <c r="D796" s="219"/>
      <c r="E796" s="2"/>
      <c r="F796" s="2"/>
      <c r="G796" s="4"/>
      <c r="H796" s="4"/>
      <c r="I796" s="4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19"/>
      <c r="D797" s="219"/>
      <c r="E797" s="2"/>
      <c r="F797" s="2"/>
      <c r="G797" s="4"/>
      <c r="H797" s="4"/>
      <c r="I797" s="4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19"/>
      <c r="D798" s="219"/>
      <c r="E798" s="2"/>
      <c r="F798" s="2"/>
      <c r="G798" s="4"/>
      <c r="H798" s="4"/>
      <c r="I798" s="4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19"/>
      <c r="D799" s="219"/>
      <c r="E799" s="2"/>
      <c r="F799" s="2"/>
      <c r="G799" s="4"/>
      <c r="H799" s="4"/>
      <c r="I799" s="4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19"/>
      <c r="D800" s="219"/>
      <c r="E800" s="2"/>
      <c r="F800" s="2"/>
      <c r="G800" s="4"/>
      <c r="H800" s="4"/>
      <c r="I800" s="4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19"/>
      <c r="D801" s="219"/>
      <c r="E801" s="2"/>
      <c r="F801" s="2"/>
      <c r="G801" s="4"/>
      <c r="H801" s="4"/>
      <c r="I801" s="4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19"/>
      <c r="D802" s="219"/>
      <c r="E802" s="2"/>
      <c r="F802" s="2"/>
      <c r="G802" s="4"/>
      <c r="H802" s="4"/>
      <c r="I802" s="4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19"/>
      <c r="D803" s="219"/>
      <c r="E803" s="2"/>
      <c r="F803" s="2"/>
      <c r="G803" s="4"/>
      <c r="H803" s="4"/>
      <c r="I803" s="4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19"/>
      <c r="D804" s="219"/>
      <c r="E804" s="2"/>
      <c r="F804" s="2"/>
      <c r="G804" s="4"/>
      <c r="H804" s="4"/>
      <c r="I804" s="4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19"/>
      <c r="D805" s="219"/>
      <c r="E805" s="2"/>
      <c r="F805" s="2"/>
      <c r="G805" s="4"/>
      <c r="H805" s="4"/>
      <c r="I805" s="4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19"/>
      <c r="D806" s="219"/>
      <c r="E806" s="2"/>
      <c r="F806" s="2"/>
      <c r="G806" s="4"/>
      <c r="H806" s="4"/>
      <c r="I806" s="4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19"/>
      <c r="D807" s="219"/>
      <c r="E807" s="2"/>
      <c r="F807" s="2"/>
      <c r="G807" s="4"/>
      <c r="H807" s="4"/>
      <c r="I807" s="4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19"/>
      <c r="D808" s="219"/>
      <c r="E808" s="2"/>
      <c r="F808" s="2"/>
      <c r="G808" s="4"/>
      <c r="H808" s="4"/>
      <c r="I808" s="4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19"/>
      <c r="D809" s="219"/>
      <c r="E809" s="2"/>
      <c r="F809" s="2"/>
      <c r="G809" s="4"/>
      <c r="H809" s="4"/>
      <c r="I809" s="4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19"/>
      <c r="D810" s="219"/>
      <c r="E810" s="2"/>
      <c r="F810" s="2"/>
      <c r="G810" s="4"/>
      <c r="H810" s="4"/>
      <c r="I810" s="4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19"/>
      <c r="D811" s="219"/>
      <c r="E811" s="2"/>
      <c r="F811" s="2"/>
      <c r="G811" s="4"/>
      <c r="H811" s="4"/>
      <c r="I811" s="4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19"/>
      <c r="D812" s="219"/>
      <c r="E812" s="2"/>
      <c r="F812" s="2"/>
      <c r="G812" s="4"/>
      <c r="H812" s="4"/>
      <c r="I812" s="4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19"/>
      <c r="D813" s="219"/>
      <c r="E813" s="2"/>
      <c r="F813" s="2"/>
      <c r="G813" s="4"/>
      <c r="H813" s="4"/>
      <c r="I813" s="4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19"/>
      <c r="D814" s="219"/>
      <c r="E814" s="2"/>
      <c r="F814" s="2"/>
      <c r="G814" s="4"/>
      <c r="H814" s="4"/>
      <c r="I814" s="4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19"/>
      <c r="D815" s="219"/>
      <c r="E815" s="2"/>
      <c r="F815" s="2"/>
      <c r="G815" s="4"/>
      <c r="H815" s="4"/>
      <c r="I815" s="4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19"/>
      <c r="D816" s="219"/>
      <c r="E816" s="2"/>
      <c r="F816" s="2"/>
      <c r="G816" s="4"/>
      <c r="H816" s="4"/>
      <c r="I816" s="4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19"/>
      <c r="D817" s="219"/>
      <c r="E817" s="2"/>
      <c r="F817" s="2"/>
      <c r="G817" s="4"/>
      <c r="H817" s="4"/>
      <c r="I817" s="4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19"/>
      <c r="D818" s="219"/>
      <c r="E818" s="2"/>
      <c r="F818" s="2"/>
      <c r="G818" s="4"/>
      <c r="H818" s="4"/>
      <c r="I818" s="4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19"/>
      <c r="D819" s="219"/>
      <c r="E819" s="2"/>
      <c r="F819" s="2"/>
      <c r="G819" s="4"/>
      <c r="H819" s="4"/>
      <c r="I819" s="4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19"/>
      <c r="D820" s="219"/>
      <c r="E820" s="2"/>
      <c r="F820" s="2"/>
      <c r="G820" s="4"/>
      <c r="H820" s="4"/>
      <c r="I820" s="4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19"/>
      <c r="D821" s="219"/>
      <c r="E821" s="2"/>
      <c r="F821" s="2"/>
      <c r="G821" s="4"/>
      <c r="H821" s="4"/>
      <c r="I821" s="4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19"/>
      <c r="D822" s="219"/>
      <c r="E822" s="2"/>
      <c r="F822" s="2"/>
      <c r="G822" s="4"/>
      <c r="H822" s="4"/>
      <c r="I822" s="4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19"/>
      <c r="D823" s="219"/>
      <c r="E823" s="2"/>
      <c r="F823" s="2"/>
      <c r="G823" s="4"/>
      <c r="H823" s="4"/>
      <c r="I823" s="4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19"/>
      <c r="D824" s="219"/>
      <c r="E824" s="2"/>
      <c r="F824" s="2"/>
      <c r="G824" s="4"/>
      <c r="H824" s="4"/>
      <c r="I824" s="4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19"/>
      <c r="D825" s="219"/>
      <c r="E825" s="2"/>
      <c r="F825" s="2"/>
      <c r="G825" s="4"/>
      <c r="H825" s="4"/>
      <c r="I825" s="4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19"/>
      <c r="D826" s="219"/>
      <c r="E826" s="2"/>
      <c r="F826" s="2"/>
      <c r="G826" s="4"/>
      <c r="H826" s="4"/>
      <c r="I826" s="4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19"/>
      <c r="D827" s="219"/>
      <c r="E827" s="2"/>
      <c r="F827" s="2"/>
      <c r="G827" s="4"/>
      <c r="H827" s="4"/>
      <c r="I827" s="4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19"/>
      <c r="D828" s="219"/>
      <c r="E828" s="2"/>
      <c r="F828" s="2"/>
      <c r="G828" s="4"/>
      <c r="H828" s="4"/>
      <c r="I828" s="4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19"/>
      <c r="D829" s="219"/>
      <c r="E829" s="2"/>
      <c r="F829" s="2"/>
      <c r="G829" s="4"/>
      <c r="H829" s="4"/>
      <c r="I829" s="4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19"/>
      <c r="D830" s="219"/>
      <c r="E830" s="2"/>
      <c r="F830" s="2"/>
      <c r="G830" s="4"/>
      <c r="H830" s="4"/>
      <c r="I830" s="4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19"/>
      <c r="D831" s="219"/>
      <c r="E831" s="2"/>
      <c r="F831" s="2"/>
      <c r="G831" s="4"/>
      <c r="H831" s="4"/>
      <c r="I831" s="4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19"/>
      <c r="D832" s="219"/>
      <c r="E832" s="2"/>
      <c r="F832" s="2"/>
      <c r="G832" s="4"/>
      <c r="H832" s="4"/>
      <c r="I832" s="4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19"/>
      <c r="D833" s="219"/>
      <c r="E833" s="2"/>
      <c r="F833" s="2"/>
      <c r="G833" s="4"/>
      <c r="H833" s="4"/>
      <c r="I833" s="4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19"/>
      <c r="D834" s="219"/>
      <c r="E834" s="2"/>
      <c r="F834" s="2"/>
      <c r="G834" s="4"/>
      <c r="H834" s="4"/>
      <c r="I834" s="4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19"/>
      <c r="D835" s="219"/>
      <c r="E835" s="2"/>
      <c r="F835" s="2"/>
      <c r="G835" s="4"/>
      <c r="H835" s="4"/>
      <c r="I835" s="4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19"/>
      <c r="D836" s="219"/>
      <c r="E836" s="2"/>
      <c r="F836" s="2"/>
      <c r="G836" s="4"/>
      <c r="H836" s="4"/>
      <c r="I836" s="4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19"/>
      <c r="D837" s="219"/>
      <c r="E837" s="2"/>
      <c r="F837" s="2"/>
      <c r="G837" s="4"/>
      <c r="H837" s="4"/>
      <c r="I837" s="4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19"/>
      <c r="D838" s="219"/>
      <c r="E838" s="2"/>
      <c r="F838" s="2"/>
      <c r="G838" s="4"/>
      <c r="H838" s="4"/>
      <c r="I838" s="4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19"/>
      <c r="D839" s="219"/>
      <c r="E839" s="2"/>
      <c r="F839" s="2"/>
      <c r="G839" s="4"/>
      <c r="H839" s="4"/>
      <c r="I839" s="4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19"/>
      <c r="D840" s="219"/>
      <c r="E840" s="2"/>
      <c r="F840" s="2"/>
      <c r="G840" s="4"/>
      <c r="H840" s="4"/>
      <c r="I840" s="4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19"/>
      <c r="D841" s="219"/>
      <c r="E841" s="2"/>
      <c r="F841" s="2"/>
      <c r="G841" s="4"/>
      <c r="H841" s="4"/>
      <c r="I841" s="4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19"/>
      <c r="D842" s="219"/>
      <c r="E842" s="2"/>
      <c r="F842" s="2"/>
      <c r="G842" s="4"/>
      <c r="H842" s="4"/>
      <c r="I842" s="4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19"/>
      <c r="D843" s="219"/>
      <c r="E843" s="2"/>
      <c r="F843" s="2"/>
      <c r="G843" s="4"/>
      <c r="H843" s="4"/>
      <c r="I843" s="4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19"/>
      <c r="D844" s="219"/>
      <c r="E844" s="2"/>
      <c r="F844" s="2"/>
      <c r="G844" s="4"/>
      <c r="H844" s="4"/>
      <c r="I844" s="4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19"/>
      <c r="D845" s="219"/>
      <c r="E845" s="2"/>
      <c r="F845" s="2"/>
      <c r="G845" s="4"/>
      <c r="H845" s="4"/>
      <c r="I845" s="4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19"/>
      <c r="D846" s="219"/>
      <c r="E846" s="2"/>
      <c r="F846" s="2"/>
      <c r="G846" s="4"/>
      <c r="H846" s="4"/>
      <c r="I846" s="4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19"/>
      <c r="D847" s="219"/>
      <c r="E847" s="2"/>
      <c r="F847" s="2"/>
      <c r="G847" s="4"/>
      <c r="H847" s="4"/>
      <c r="I847" s="4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19"/>
      <c r="D848" s="219"/>
      <c r="E848" s="2"/>
      <c r="F848" s="2"/>
      <c r="G848" s="4"/>
      <c r="H848" s="4"/>
      <c r="I848" s="4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19"/>
      <c r="D849" s="219"/>
      <c r="E849" s="2"/>
      <c r="F849" s="2"/>
      <c r="G849" s="4"/>
      <c r="H849" s="4"/>
      <c r="I849" s="4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19"/>
      <c r="D850" s="219"/>
      <c r="E850" s="2"/>
      <c r="F850" s="2"/>
      <c r="G850" s="4"/>
      <c r="H850" s="4"/>
      <c r="I850" s="4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19"/>
      <c r="D851" s="219"/>
      <c r="E851" s="2"/>
      <c r="F851" s="2"/>
      <c r="G851" s="4"/>
      <c r="H851" s="4"/>
      <c r="I851" s="4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19"/>
      <c r="D852" s="219"/>
      <c r="E852" s="2"/>
      <c r="F852" s="2"/>
      <c r="G852" s="4"/>
      <c r="H852" s="4"/>
      <c r="I852" s="4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19"/>
      <c r="D853" s="219"/>
      <c r="E853" s="2"/>
      <c r="F853" s="2"/>
      <c r="G853" s="4"/>
      <c r="H853" s="4"/>
      <c r="I853" s="4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19"/>
      <c r="D854" s="219"/>
      <c r="E854" s="2"/>
      <c r="F854" s="2"/>
      <c r="G854" s="4"/>
      <c r="H854" s="4"/>
      <c r="I854" s="4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19"/>
      <c r="D855" s="219"/>
      <c r="E855" s="2"/>
      <c r="F855" s="2"/>
      <c r="G855" s="4"/>
      <c r="H855" s="4"/>
      <c r="I855" s="4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19"/>
      <c r="D856" s="219"/>
      <c r="E856" s="2"/>
      <c r="F856" s="2"/>
      <c r="G856" s="4"/>
      <c r="H856" s="4"/>
      <c r="I856" s="4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19"/>
      <c r="D857" s="219"/>
      <c r="E857" s="2"/>
      <c r="F857" s="2"/>
      <c r="G857" s="4"/>
      <c r="H857" s="4"/>
      <c r="I857" s="4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19"/>
      <c r="D858" s="219"/>
      <c r="E858" s="2"/>
      <c r="F858" s="2"/>
      <c r="G858" s="4"/>
      <c r="H858" s="4"/>
      <c r="I858" s="4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19"/>
      <c r="D859" s="219"/>
      <c r="E859" s="2"/>
      <c r="F859" s="2"/>
      <c r="G859" s="4"/>
      <c r="H859" s="4"/>
      <c r="I859" s="4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19"/>
      <c r="D860" s="219"/>
      <c r="E860" s="2"/>
      <c r="F860" s="2"/>
      <c r="G860" s="4"/>
      <c r="H860" s="4"/>
      <c r="I860" s="4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19"/>
      <c r="D861" s="219"/>
      <c r="E861" s="2"/>
      <c r="F861" s="2"/>
      <c r="G861" s="4"/>
      <c r="H861" s="4"/>
      <c r="I861" s="4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19"/>
      <c r="D862" s="219"/>
      <c r="E862" s="2"/>
      <c r="F862" s="2"/>
      <c r="G862" s="4"/>
      <c r="H862" s="4"/>
      <c r="I862" s="4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19"/>
      <c r="D863" s="219"/>
      <c r="E863" s="2"/>
      <c r="F863" s="2"/>
      <c r="G863" s="4"/>
      <c r="H863" s="4"/>
      <c r="I863" s="4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19"/>
      <c r="D864" s="219"/>
      <c r="E864" s="2"/>
      <c r="F864" s="2"/>
      <c r="G864" s="4"/>
      <c r="H864" s="4"/>
      <c r="I864" s="4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19"/>
      <c r="D865" s="219"/>
      <c r="E865" s="2"/>
      <c r="F865" s="2"/>
      <c r="G865" s="4"/>
      <c r="H865" s="4"/>
      <c r="I865" s="4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19"/>
      <c r="D866" s="219"/>
      <c r="E866" s="2"/>
      <c r="F866" s="2"/>
      <c r="G866" s="4"/>
      <c r="H866" s="4"/>
      <c r="I866" s="4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19"/>
      <c r="D867" s="219"/>
      <c r="E867" s="2"/>
      <c r="F867" s="2"/>
      <c r="G867" s="4"/>
      <c r="H867" s="4"/>
      <c r="I867" s="4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19"/>
      <c r="D868" s="219"/>
      <c r="E868" s="2"/>
      <c r="F868" s="2"/>
      <c r="G868" s="4"/>
      <c r="H868" s="4"/>
      <c r="I868" s="4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19"/>
      <c r="D869" s="219"/>
      <c r="E869" s="2"/>
      <c r="F869" s="2"/>
      <c r="G869" s="4"/>
      <c r="H869" s="4"/>
      <c r="I869" s="4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19"/>
      <c r="D870" s="219"/>
      <c r="E870" s="2"/>
      <c r="F870" s="2"/>
      <c r="G870" s="4"/>
      <c r="H870" s="4"/>
      <c r="I870" s="4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19"/>
      <c r="D871" s="219"/>
      <c r="E871" s="2"/>
      <c r="F871" s="2"/>
      <c r="G871" s="4"/>
      <c r="H871" s="4"/>
      <c r="I871" s="4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19"/>
      <c r="D872" s="219"/>
      <c r="E872" s="2"/>
      <c r="F872" s="2"/>
      <c r="G872" s="4"/>
      <c r="H872" s="4"/>
      <c r="I872" s="4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19"/>
      <c r="D873" s="219"/>
      <c r="E873" s="2"/>
      <c r="F873" s="2"/>
      <c r="G873" s="4"/>
      <c r="H873" s="4"/>
      <c r="I873" s="4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19"/>
      <c r="D874" s="219"/>
      <c r="E874" s="2"/>
      <c r="F874" s="2"/>
      <c r="G874" s="4"/>
      <c r="H874" s="4"/>
      <c r="I874" s="4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19"/>
      <c r="D875" s="219"/>
      <c r="E875" s="2"/>
      <c r="F875" s="2"/>
      <c r="G875" s="4"/>
      <c r="H875" s="4"/>
      <c r="I875" s="4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19"/>
      <c r="D876" s="219"/>
      <c r="E876" s="2"/>
      <c r="F876" s="2"/>
      <c r="G876" s="4"/>
      <c r="H876" s="4"/>
      <c r="I876" s="4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19"/>
      <c r="D877" s="219"/>
      <c r="E877" s="2"/>
      <c r="F877" s="2"/>
      <c r="G877" s="4"/>
      <c r="H877" s="4"/>
      <c r="I877" s="4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19"/>
      <c r="D878" s="219"/>
      <c r="E878" s="2"/>
      <c r="F878" s="2"/>
      <c r="G878" s="4"/>
      <c r="H878" s="4"/>
      <c r="I878" s="4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19"/>
      <c r="D879" s="219"/>
      <c r="E879" s="2"/>
      <c r="F879" s="2"/>
      <c r="G879" s="4"/>
      <c r="H879" s="4"/>
      <c r="I879" s="4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19"/>
      <c r="D880" s="219"/>
      <c r="E880" s="2"/>
      <c r="F880" s="2"/>
      <c r="G880" s="4"/>
      <c r="H880" s="4"/>
      <c r="I880" s="4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19"/>
      <c r="D881" s="219"/>
      <c r="E881" s="2"/>
      <c r="F881" s="2"/>
      <c r="G881" s="4"/>
      <c r="H881" s="4"/>
      <c r="I881" s="4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19"/>
      <c r="D882" s="219"/>
      <c r="E882" s="2"/>
      <c r="F882" s="2"/>
      <c r="G882" s="4"/>
      <c r="H882" s="4"/>
      <c r="I882" s="4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19"/>
      <c r="D883" s="219"/>
      <c r="E883" s="2"/>
      <c r="F883" s="2"/>
      <c r="G883" s="4"/>
      <c r="H883" s="4"/>
      <c r="I883" s="4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19"/>
      <c r="D884" s="219"/>
      <c r="E884" s="2"/>
      <c r="F884" s="2"/>
      <c r="G884" s="4"/>
      <c r="H884" s="4"/>
      <c r="I884" s="4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19"/>
      <c r="D885" s="219"/>
      <c r="E885" s="2"/>
      <c r="F885" s="2"/>
      <c r="G885" s="4"/>
      <c r="H885" s="4"/>
      <c r="I885" s="4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19"/>
      <c r="D886" s="219"/>
      <c r="E886" s="2"/>
      <c r="F886" s="2"/>
      <c r="G886" s="4"/>
      <c r="H886" s="4"/>
      <c r="I886" s="4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19"/>
      <c r="D887" s="219"/>
      <c r="E887" s="2"/>
      <c r="F887" s="2"/>
      <c r="G887" s="4"/>
      <c r="H887" s="4"/>
      <c r="I887" s="4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19"/>
      <c r="D888" s="219"/>
      <c r="E888" s="2"/>
      <c r="F888" s="2"/>
      <c r="G888" s="4"/>
      <c r="H888" s="4"/>
      <c r="I888" s="4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19"/>
      <c r="D889" s="219"/>
      <c r="E889" s="2"/>
      <c r="F889" s="2"/>
      <c r="G889" s="4"/>
      <c r="H889" s="4"/>
      <c r="I889" s="4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19"/>
      <c r="D890" s="219"/>
      <c r="E890" s="2"/>
      <c r="F890" s="2"/>
      <c r="G890" s="4"/>
      <c r="H890" s="4"/>
      <c r="I890" s="4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19"/>
      <c r="D891" s="219"/>
      <c r="E891" s="2"/>
      <c r="F891" s="2"/>
      <c r="G891" s="4"/>
      <c r="H891" s="4"/>
      <c r="I891" s="4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19"/>
      <c r="D892" s="219"/>
      <c r="E892" s="2"/>
      <c r="F892" s="2"/>
      <c r="G892" s="4"/>
      <c r="H892" s="4"/>
      <c r="I892" s="4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19"/>
      <c r="D893" s="219"/>
      <c r="E893" s="2"/>
      <c r="F893" s="2"/>
      <c r="G893" s="4"/>
      <c r="H893" s="4"/>
      <c r="I893" s="4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19"/>
      <c r="D894" s="219"/>
      <c r="E894" s="2"/>
      <c r="F894" s="2"/>
      <c r="G894" s="4"/>
      <c r="H894" s="4"/>
      <c r="I894" s="4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19"/>
      <c r="D895" s="219"/>
      <c r="E895" s="2"/>
      <c r="F895" s="2"/>
      <c r="G895" s="4"/>
      <c r="H895" s="4"/>
      <c r="I895" s="4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19"/>
      <c r="D896" s="219"/>
      <c r="E896" s="2"/>
      <c r="F896" s="2"/>
      <c r="G896" s="4"/>
      <c r="H896" s="4"/>
      <c r="I896" s="4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19"/>
      <c r="D897" s="219"/>
      <c r="E897" s="2"/>
      <c r="F897" s="2"/>
      <c r="G897" s="4"/>
      <c r="H897" s="4"/>
      <c r="I897" s="4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19"/>
      <c r="D898" s="219"/>
      <c r="E898" s="2"/>
      <c r="F898" s="2"/>
      <c r="G898" s="4"/>
      <c r="H898" s="4"/>
      <c r="I898" s="4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19"/>
      <c r="D899" s="219"/>
      <c r="E899" s="2"/>
      <c r="F899" s="2"/>
      <c r="G899" s="4"/>
      <c r="H899" s="4"/>
      <c r="I899" s="4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19"/>
      <c r="D900" s="219"/>
      <c r="E900" s="2"/>
      <c r="F900" s="2"/>
      <c r="G900" s="4"/>
      <c r="H900" s="4"/>
      <c r="I900" s="4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19"/>
      <c r="D901" s="219"/>
      <c r="E901" s="2"/>
      <c r="F901" s="2"/>
      <c r="G901" s="4"/>
      <c r="H901" s="4"/>
      <c r="I901" s="4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19"/>
      <c r="D902" s="219"/>
      <c r="E902" s="2"/>
      <c r="F902" s="2"/>
      <c r="G902" s="4"/>
      <c r="H902" s="4"/>
      <c r="I902" s="4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19"/>
      <c r="D903" s="219"/>
      <c r="E903" s="2"/>
      <c r="F903" s="2"/>
      <c r="G903" s="4"/>
      <c r="H903" s="4"/>
      <c r="I903" s="4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19"/>
      <c r="D904" s="219"/>
      <c r="E904" s="2"/>
      <c r="F904" s="2"/>
      <c r="G904" s="4"/>
      <c r="H904" s="4"/>
      <c r="I904" s="4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19"/>
      <c r="D905" s="219"/>
      <c r="E905" s="2"/>
      <c r="F905" s="2"/>
      <c r="G905" s="4"/>
      <c r="H905" s="4"/>
      <c r="I905" s="4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19"/>
      <c r="D906" s="219"/>
      <c r="E906" s="2"/>
      <c r="F906" s="2"/>
      <c r="G906" s="4"/>
      <c r="H906" s="4"/>
      <c r="I906" s="4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19"/>
      <c r="D907" s="219"/>
      <c r="E907" s="2"/>
      <c r="F907" s="2"/>
      <c r="G907" s="4"/>
      <c r="H907" s="4"/>
      <c r="I907" s="4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19"/>
      <c r="D908" s="219"/>
      <c r="E908" s="2"/>
      <c r="F908" s="2"/>
      <c r="G908" s="4"/>
      <c r="H908" s="4"/>
      <c r="I908" s="4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19"/>
      <c r="D909" s="219"/>
      <c r="E909" s="2"/>
      <c r="F909" s="2"/>
      <c r="G909" s="4"/>
      <c r="H909" s="4"/>
      <c r="I909" s="4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19"/>
      <c r="D910" s="219"/>
      <c r="E910" s="2"/>
      <c r="F910" s="2"/>
      <c r="G910" s="4"/>
      <c r="H910" s="4"/>
      <c r="I910" s="4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19"/>
      <c r="D911" s="219"/>
      <c r="E911" s="2"/>
      <c r="F911" s="2"/>
      <c r="G911" s="4"/>
      <c r="H911" s="4"/>
      <c r="I911" s="4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19"/>
      <c r="D912" s="219"/>
      <c r="E912" s="2"/>
      <c r="F912" s="2"/>
      <c r="G912" s="4"/>
      <c r="H912" s="4"/>
      <c r="I912" s="4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19"/>
      <c r="D913" s="219"/>
      <c r="E913" s="2"/>
      <c r="F913" s="2"/>
      <c r="G913" s="4"/>
      <c r="H913" s="4"/>
      <c r="I913" s="4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19"/>
      <c r="D914" s="219"/>
      <c r="E914" s="2"/>
      <c r="F914" s="2"/>
      <c r="G914" s="4"/>
      <c r="H914" s="4"/>
      <c r="I914" s="4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19"/>
      <c r="D915" s="219"/>
      <c r="E915" s="2"/>
      <c r="F915" s="2"/>
      <c r="G915" s="4"/>
      <c r="H915" s="4"/>
      <c r="I915" s="4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19"/>
      <c r="D916" s="219"/>
      <c r="E916" s="2"/>
      <c r="F916" s="2"/>
      <c r="G916" s="4"/>
      <c r="H916" s="4"/>
      <c r="I916" s="4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19"/>
      <c r="D917" s="219"/>
      <c r="E917" s="2"/>
      <c r="F917" s="2"/>
      <c r="G917" s="4"/>
      <c r="H917" s="4"/>
      <c r="I917" s="4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19"/>
      <c r="D918" s="219"/>
      <c r="E918" s="2"/>
      <c r="F918" s="2"/>
      <c r="G918" s="4"/>
      <c r="H918" s="4"/>
      <c r="I918" s="4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19"/>
      <c r="D919" s="219"/>
      <c r="E919" s="2"/>
      <c r="F919" s="2"/>
      <c r="G919" s="4"/>
      <c r="H919" s="4"/>
      <c r="I919" s="4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19"/>
      <c r="D920" s="219"/>
      <c r="E920" s="2"/>
      <c r="F920" s="2"/>
      <c r="G920" s="4"/>
      <c r="H920" s="4"/>
      <c r="I920" s="4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19"/>
      <c r="D921" s="219"/>
      <c r="E921" s="2"/>
      <c r="F921" s="2"/>
      <c r="G921" s="4"/>
      <c r="H921" s="4"/>
      <c r="I921" s="4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19"/>
      <c r="D922" s="219"/>
      <c r="E922" s="2"/>
      <c r="F922" s="2"/>
      <c r="G922" s="4"/>
      <c r="H922" s="4"/>
      <c r="I922" s="4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19"/>
      <c r="D923" s="219"/>
      <c r="E923" s="2"/>
      <c r="F923" s="2"/>
      <c r="G923" s="4"/>
      <c r="H923" s="4"/>
      <c r="I923" s="4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19"/>
      <c r="D924" s="219"/>
      <c r="E924" s="2"/>
      <c r="F924" s="2"/>
      <c r="G924" s="4"/>
      <c r="H924" s="4"/>
      <c r="I924" s="4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19"/>
      <c r="D925" s="219"/>
      <c r="E925" s="2"/>
      <c r="F925" s="2"/>
      <c r="G925" s="4"/>
      <c r="H925" s="4"/>
      <c r="I925" s="4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19"/>
      <c r="D926" s="219"/>
      <c r="E926" s="2"/>
      <c r="F926" s="2"/>
      <c r="G926" s="4"/>
      <c r="H926" s="4"/>
      <c r="I926" s="4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19"/>
      <c r="D927" s="219"/>
      <c r="E927" s="2"/>
      <c r="F927" s="2"/>
      <c r="G927" s="4"/>
      <c r="H927" s="4"/>
      <c r="I927" s="4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19"/>
      <c r="D928" s="219"/>
      <c r="E928" s="2"/>
      <c r="F928" s="2"/>
      <c r="G928" s="4"/>
      <c r="H928" s="4"/>
      <c r="I928" s="4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19"/>
      <c r="D929" s="219"/>
      <c r="E929" s="2"/>
      <c r="F929" s="2"/>
      <c r="G929" s="4"/>
      <c r="H929" s="4"/>
      <c r="I929" s="4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19"/>
      <c r="D930" s="219"/>
      <c r="E930" s="2"/>
      <c r="F930" s="2"/>
      <c r="G930" s="4"/>
      <c r="H930" s="4"/>
      <c r="I930" s="4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19"/>
      <c r="D931" s="219"/>
      <c r="E931" s="2"/>
      <c r="F931" s="2"/>
      <c r="G931" s="4"/>
      <c r="H931" s="4"/>
      <c r="I931" s="4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19"/>
      <c r="D932" s="219"/>
      <c r="E932" s="2"/>
      <c r="F932" s="2"/>
      <c r="G932" s="4"/>
      <c r="H932" s="4"/>
      <c r="I932" s="4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19"/>
      <c r="D933" s="219"/>
      <c r="E933" s="2"/>
      <c r="F933" s="2"/>
      <c r="G933" s="4"/>
      <c r="H933" s="4"/>
      <c r="I933" s="4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19"/>
      <c r="D934" s="219"/>
      <c r="E934" s="2"/>
      <c r="F934" s="2"/>
      <c r="G934" s="4"/>
      <c r="H934" s="4"/>
      <c r="I934" s="4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19"/>
      <c r="D935" s="219"/>
      <c r="E935" s="2"/>
      <c r="F935" s="2"/>
      <c r="G935" s="4"/>
      <c r="H935" s="4"/>
      <c r="I935" s="4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19"/>
      <c r="D936" s="219"/>
      <c r="E936" s="2"/>
      <c r="F936" s="2"/>
      <c r="G936" s="4"/>
      <c r="H936" s="4"/>
      <c r="I936" s="4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19"/>
      <c r="D937" s="219"/>
      <c r="E937" s="2"/>
      <c r="F937" s="2"/>
      <c r="G937" s="4"/>
      <c r="H937" s="4"/>
      <c r="I937" s="4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19"/>
      <c r="D938" s="219"/>
      <c r="E938" s="2"/>
      <c r="F938" s="2"/>
      <c r="G938" s="4"/>
      <c r="H938" s="4"/>
      <c r="I938" s="4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19"/>
      <c r="D939" s="219"/>
      <c r="E939" s="2"/>
      <c r="F939" s="2"/>
      <c r="G939" s="4"/>
      <c r="H939" s="4"/>
      <c r="I939" s="4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19"/>
      <c r="D940" s="219"/>
      <c r="E940" s="2"/>
      <c r="F940" s="2"/>
      <c r="G940" s="4"/>
      <c r="H940" s="4"/>
      <c r="I940" s="4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19"/>
      <c r="D941" s="219"/>
      <c r="E941" s="2"/>
      <c r="F941" s="2"/>
      <c r="G941" s="4"/>
      <c r="H941" s="4"/>
      <c r="I941" s="4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19"/>
      <c r="D942" s="219"/>
      <c r="E942" s="2"/>
      <c r="F942" s="2"/>
      <c r="G942" s="4"/>
      <c r="H942" s="4"/>
      <c r="I942" s="4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19"/>
      <c r="D943" s="219"/>
      <c r="E943" s="2"/>
      <c r="F943" s="2"/>
      <c r="G943" s="4"/>
      <c r="H943" s="4"/>
      <c r="I943" s="4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19"/>
      <c r="D944" s="219"/>
      <c r="E944" s="2"/>
      <c r="F944" s="2"/>
      <c r="G944" s="4"/>
      <c r="H944" s="4"/>
      <c r="I944" s="4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19"/>
      <c r="D945" s="219"/>
      <c r="E945" s="2"/>
      <c r="F945" s="2"/>
      <c r="G945" s="4"/>
      <c r="H945" s="4"/>
      <c r="I945" s="4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19"/>
      <c r="D946" s="219"/>
      <c r="E946" s="2"/>
      <c r="F946" s="2"/>
      <c r="G946" s="4"/>
      <c r="H946" s="4"/>
      <c r="I946" s="4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19"/>
      <c r="D947" s="219"/>
      <c r="E947" s="2"/>
      <c r="F947" s="2"/>
      <c r="G947" s="4"/>
      <c r="H947" s="4"/>
      <c r="I947" s="4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19"/>
      <c r="D948" s="219"/>
      <c r="E948" s="2"/>
      <c r="F948" s="2"/>
      <c r="G948" s="4"/>
      <c r="H948" s="4"/>
      <c r="I948" s="4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19"/>
      <c r="D949" s="219"/>
      <c r="E949" s="2"/>
      <c r="F949" s="2"/>
      <c r="G949" s="4"/>
      <c r="H949" s="4"/>
      <c r="I949" s="4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19"/>
      <c r="D950" s="219"/>
      <c r="E950" s="2"/>
      <c r="F950" s="2"/>
      <c r="G950" s="4"/>
      <c r="H950" s="4"/>
      <c r="I950" s="4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19"/>
      <c r="D951" s="219"/>
      <c r="E951" s="2"/>
      <c r="F951" s="2"/>
      <c r="G951" s="4"/>
      <c r="H951" s="4"/>
      <c r="I951" s="4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19"/>
      <c r="D952" s="219"/>
      <c r="E952" s="2"/>
      <c r="F952" s="2"/>
      <c r="G952" s="4"/>
      <c r="H952" s="4"/>
      <c r="I952" s="4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19"/>
      <c r="D953" s="219"/>
      <c r="E953" s="2"/>
      <c r="F953" s="2"/>
      <c r="G953" s="4"/>
      <c r="H953" s="4"/>
      <c r="I953" s="4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19"/>
      <c r="D954" s="219"/>
      <c r="E954" s="2"/>
      <c r="F954" s="2"/>
      <c r="G954" s="4"/>
      <c r="H954" s="4"/>
      <c r="I954" s="4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19"/>
      <c r="D955" s="219"/>
      <c r="E955" s="2"/>
      <c r="F955" s="2"/>
      <c r="G955" s="4"/>
      <c r="H955" s="4"/>
      <c r="I955" s="4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19"/>
      <c r="D956" s="219"/>
      <c r="E956" s="2"/>
      <c r="F956" s="2"/>
      <c r="G956" s="4"/>
      <c r="H956" s="4"/>
      <c r="I956" s="4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19"/>
      <c r="D957" s="219"/>
      <c r="E957" s="2"/>
      <c r="F957" s="2"/>
      <c r="G957" s="4"/>
      <c r="H957" s="4"/>
      <c r="I957" s="4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19"/>
      <c r="D958" s="219"/>
      <c r="E958" s="2"/>
      <c r="F958" s="2"/>
      <c r="G958" s="4"/>
      <c r="H958" s="4"/>
      <c r="I958" s="4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19"/>
      <c r="D959" s="219"/>
      <c r="E959" s="2"/>
      <c r="F959" s="2"/>
      <c r="G959" s="4"/>
      <c r="H959" s="4"/>
      <c r="I959" s="4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19"/>
      <c r="D960" s="219"/>
      <c r="E960" s="2"/>
      <c r="F960" s="2"/>
      <c r="G960" s="4"/>
      <c r="H960" s="4"/>
      <c r="I960" s="4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19"/>
      <c r="D961" s="219"/>
      <c r="E961" s="2"/>
      <c r="F961" s="2"/>
      <c r="G961" s="4"/>
      <c r="H961" s="4"/>
      <c r="I961" s="4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19"/>
      <c r="D962" s="219"/>
      <c r="E962" s="2"/>
      <c r="F962" s="2"/>
      <c r="G962" s="4"/>
      <c r="H962" s="4"/>
      <c r="I962" s="4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19"/>
      <c r="D963" s="219"/>
      <c r="E963" s="2"/>
      <c r="F963" s="2"/>
      <c r="G963" s="4"/>
      <c r="H963" s="4"/>
      <c r="I963" s="4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19"/>
      <c r="D964" s="219"/>
      <c r="E964" s="2"/>
      <c r="F964" s="2"/>
      <c r="G964" s="4"/>
      <c r="H964" s="4"/>
      <c r="I964" s="4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19"/>
      <c r="D965" s="219"/>
      <c r="E965" s="2"/>
      <c r="F965" s="2"/>
      <c r="G965" s="4"/>
      <c r="H965" s="4"/>
      <c r="I965" s="4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19"/>
      <c r="D966" s="219"/>
      <c r="E966" s="2"/>
      <c r="F966" s="2"/>
      <c r="G966" s="4"/>
      <c r="H966" s="4"/>
      <c r="I966" s="4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19"/>
      <c r="D967" s="219"/>
      <c r="E967" s="2"/>
      <c r="F967" s="2"/>
      <c r="G967" s="4"/>
      <c r="H967" s="4"/>
      <c r="I967" s="4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19"/>
      <c r="D968" s="219"/>
      <c r="E968" s="2"/>
      <c r="F968" s="2"/>
      <c r="G968" s="4"/>
      <c r="H968" s="4"/>
      <c r="I968" s="4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19"/>
      <c r="D969" s="219"/>
      <c r="E969" s="2"/>
      <c r="F969" s="2"/>
      <c r="G969" s="4"/>
      <c r="H969" s="4"/>
      <c r="I969" s="4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19"/>
      <c r="D970" s="219"/>
      <c r="E970" s="2"/>
      <c r="F970" s="2"/>
      <c r="G970" s="4"/>
      <c r="H970" s="4"/>
      <c r="I970" s="4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19"/>
      <c r="D971" s="219"/>
      <c r="E971" s="2"/>
      <c r="F971" s="2"/>
      <c r="G971" s="4"/>
      <c r="H971" s="4"/>
      <c r="I971" s="4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19"/>
      <c r="D972" s="219"/>
      <c r="E972" s="2"/>
      <c r="F972" s="2"/>
      <c r="G972" s="4"/>
      <c r="H972" s="4"/>
      <c r="I972" s="4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19"/>
      <c r="D973" s="219"/>
      <c r="E973" s="2"/>
      <c r="F973" s="2"/>
      <c r="G973" s="4"/>
      <c r="H973" s="4"/>
      <c r="I973" s="4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19"/>
      <c r="D974" s="219"/>
      <c r="E974" s="2"/>
      <c r="F974" s="2"/>
      <c r="G974" s="4"/>
      <c r="H974" s="4"/>
      <c r="I974" s="4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19"/>
      <c r="D975" s="219"/>
      <c r="E975" s="2"/>
      <c r="F975" s="2"/>
      <c r="G975" s="4"/>
      <c r="H975" s="4"/>
      <c r="I975" s="4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19"/>
      <c r="D976" s="219"/>
      <c r="E976" s="2"/>
      <c r="F976" s="2"/>
      <c r="G976" s="4"/>
      <c r="H976" s="4"/>
      <c r="I976" s="4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19"/>
      <c r="D977" s="219"/>
      <c r="E977" s="2"/>
      <c r="F977" s="2"/>
      <c r="G977" s="4"/>
      <c r="H977" s="4"/>
      <c r="I977" s="4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19"/>
      <c r="D978" s="219"/>
      <c r="E978" s="2"/>
      <c r="F978" s="2"/>
      <c r="G978" s="4"/>
      <c r="H978" s="4"/>
      <c r="I978" s="4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19"/>
      <c r="D979" s="219"/>
      <c r="E979" s="2"/>
      <c r="F979" s="2"/>
      <c r="G979" s="4"/>
      <c r="H979" s="4"/>
      <c r="I979" s="4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19"/>
      <c r="D980" s="219"/>
      <c r="E980" s="2"/>
      <c r="F980" s="2"/>
      <c r="G980" s="4"/>
      <c r="H980" s="4"/>
      <c r="I980" s="4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19"/>
      <c r="D981" s="219"/>
      <c r="E981" s="2"/>
      <c r="F981" s="2"/>
      <c r="G981" s="4"/>
      <c r="H981" s="4"/>
      <c r="I981" s="4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19"/>
      <c r="D982" s="219"/>
      <c r="E982" s="2"/>
      <c r="F982" s="2"/>
      <c r="G982" s="4"/>
      <c r="H982" s="4"/>
      <c r="I982" s="4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19"/>
      <c r="D983" s="219"/>
      <c r="E983" s="2"/>
      <c r="F983" s="2"/>
      <c r="G983" s="4"/>
      <c r="H983" s="4"/>
      <c r="I983" s="4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19"/>
      <c r="D984" s="219"/>
      <c r="E984" s="2"/>
      <c r="F984" s="2"/>
      <c r="G984" s="4"/>
      <c r="H984" s="4"/>
      <c r="I984" s="4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19"/>
      <c r="D985" s="219"/>
      <c r="E985" s="2"/>
      <c r="F985" s="2"/>
      <c r="G985" s="4"/>
      <c r="H985" s="4"/>
      <c r="I985" s="4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19"/>
      <c r="D986" s="219"/>
      <c r="E986" s="2"/>
      <c r="F986" s="2"/>
      <c r="G986" s="4"/>
      <c r="H986" s="4"/>
      <c r="I986" s="4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19"/>
      <c r="D987" s="219"/>
      <c r="E987" s="2"/>
      <c r="F987" s="2"/>
      <c r="G987" s="4"/>
      <c r="H987" s="4"/>
      <c r="I987" s="4"/>
      <c r="J987" s="2"/>
      <c r="K987" s="7"/>
      <c r="L987" s="2"/>
      <c r="M987" s="2"/>
      <c r="N987" s="2"/>
      <c r="O987" s="2"/>
      <c r="P987" s="2"/>
      <c r="Q987" s="2"/>
      <c r="R987" s="2"/>
      <c r="S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19"/>
      <c r="D988" s="219"/>
      <c r="E988" s="2"/>
      <c r="F988" s="2"/>
      <c r="G988" s="4"/>
      <c r="H988" s="4"/>
      <c r="I988" s="4"/>
      <c r="J988" s="2"/>
      <c r="K988" s="7"/>
      <c r="L988" s="2"/>
      <c r="M988" s="2"/>
      <c r="N988" s="2"/>
      <c r="O988" s="2"/>
      <c r="P988" s="2"/>
      <c r="Q988" s="2"/>
      <c r="R988" s="2"/>
      <c r="S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19"/>
      <c r="D989" s="219"/>
      <c r="E989" s="2"/>
      <c r="F989" s="2"/>
      <c r="G989" s="4"/>
      <c r="H989" s="4"/>
      <c r="I989" s="4"/>
      <c r="J989" s="2"/>
      <c r="K989" s="7"/>
      <c r="L989" s="2"/>
      <c r="M989" s="2"/>
      <c r="N989" s="2"/>
      <c r="O989" s="2"/>
      <c r="P989" s="2"/>
      <c r="Q989" s="2"/>
      <c r="R989" s="2"/>
      <c r="S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19"/>
      <c r="D990" s="219"/>
      <c r="E990" s="2"/>
      <c r="F990" s="2"/>
      <c r="G990" s="4"/>
      <c r="H990" s="4"/>
      <c r="I990" s="4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19"/>
      <c r="D991" s="219"/>
      <c r="E991" s="2"/>
      <c r="F991" s="2"/>
      <c r="G991" s="4"/>
      <c r="H991" s="4"/>
      <c r="I991" s="4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19"/>
      <c r="D992" s="219"/>
      <c r="E992" s="2"/>
      <c r="F992" s="2"/>
      <c r="G992" s="4"/>
      <c r="H992" s="4"/>
      <c r="I992" s="4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19"/>
      <c r="D993" s="219"/>
      <c r="E993" s="2"/>
      <c r="F993" s="2"/>
      <c r="G993" s="4"/>
      <c r="H993" s="4"/>
      <c r="I993" s="4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19"/>
      <c r="D994" s="219"/>
      <c r="E994" s="2"/>
      <c r="F994" s="2"/>
      <c r="G994" s="4"/>
      <c r="H994" s="4"/>
      <c r="I994" s="4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19"/>
      <c r="D995" s="219"/>
      <c r="E995" s="2"/>
      <c r="F995" s="2"/>
      <c r="G995" s="4"/>
      <c r="H995" s="4"/>
      <c r="I995" s="4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19"/>
      <c r="D996" s="219"/>
      <c r="E996" s="2"/>
      <c r="F996" s="2"/>
      <c r="G996" s="4"/>
      <c r="H996" s="4"/>
      <c r="I996" s="4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19"/>
      <c r="D997" s="219"/>
      <c r="E997" s="2"/>
      <c r="F997" s="2"/>
      <c r="G997" s="220"/>
      <c r="H997" s="220"/>
      <c r="I997" s="4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19"/>
      <c r="D998" s="219"/>
      <c r="E998" s="2"/>
      <c r="F998" s="2"/>
      <c r="G998" s="220"/>
      <c r="H998" s="220"/>
      <c r="I998" s="220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Y998" s="7"/>
      <c r="Z998" s="7"/>
      <c r="AA998" s="7"/>
      <c r="AB998" s="7"/>
    </row>
    <row r="999">
      <c r="G999" s="220"/>
      <c r="H999" s="220"/>
      <c r="I999" s="220"/>
      <c r="L999" s="220"/>
      <c r="M999" s="220"/>
      <c r="N999" s="220"/>
      <c r="O999" s="220"/>
      <c r="P999" s="220"/>
      <c r="Q999" s="220"/>
      <c r="R999" s="220"/>
    </row>
  </sheetData>
  <mergeCells count="6">
    <mergeCell ref="A2:J2"/>
    <mergeCell ref="A3:J3"/>
    <mergeCell ref="K3:R3"/>
    <mergeCell ref="T21:U21"/>
    <mergeCell ref="L93:N93"/>
    <mergeCell ref="O93:P93"/>
  </mergeCells>
  <dataValidations>
    <dataValidation type="list" allowBlank="1" showErrorMessage="1" sqref="B7:B90">
      <formula1>"Pix,Cartão,Pacote ,Pago "</formula1>
    </dataValidation>
    <dataValidation type="list" allowBlank="1" showErrorMessage="1" sqref="E7:E90 E207:F998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F7:F90">
      <formula1>"White board,Cartoon ,3D ,3D personalizado,3D Premium,VSL,Logo,Post,Influencer Nayara,3D Estatico ,3D Realista,Edição audio,Pov,Flow,Dia dos Pais VSL,Dia dos Pais 3D,Dia dos Pais Influencer,Mascote,locução,Influencer  JOÃO,Influencer   VINICIUS"</formula1>
    </dataValidation>
    <dataValidation type="list" allowBlank="1" showErrorMessage="1" sqref="A7:A90">
      <formula1>"Nobre,INFLUENZI"</formula1>
    </dataValidation>
    <dataValidation type="list" allowBlank="1" showErrorMessage="1" sqref="J7:J90">
      <formula1>"Mel,Flavia,Fernanda,Carla,Miria,Leticia"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9.38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379"/>
      <c r="B1" s="2"/>
      <c r="C1" s="3"/>
      <c r="D1" s="3"/>
      <c r="E1" s="2"/>
      <c r="F1" s="2"/>
      <c r="G1" s="4"/>
      <c r="H1" s="4"/>
      <c r="I1" s="4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6"/>
      <c r="I4" s="4"/>
      <c r="J4" s="4"/>
      <c r="K4" s="5"/>
      <c r="L4" s="4"/>
      <c r="M4" s="4"/>
      <c r="N4" s="4"/>
      <c r="O4" s="4"/>
      <c r="P4" s="18" t="s">
        <v>2209</v>
      </c>
      <c r="Q4" s="4"/>
      <c r="R4" s="4"/>
      <c r="S4" s="19"/>
      <c r="T4" s="20"/>
      <c r="U4" s="21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2"/>
      <c r="F5" s="23"/>
      <c r="G5" s="24"/>
      <c r="H5" s="24"/>
      <c r="I5" s="25"/>
      <c r="J5" s="26"/>
      <c r="K5" s="27"/>
      <c r="L5" s="26"/>
      <c r="M5" s="26"/>
      <c r="N5" s="26"/>
      <c r="O5" s="26"/>
      <c r="P5" s="26"/>
      <c r="Q5" s="26"/>
      <c r="R5" s="23"/>
      <c r="S5" s="28"/>
      <c r="T5" s="7"/>
      <c r="U5" s="7"/>
      <c r="V5" s="7"/>
      <c r="W5" s="7"/>
      <c r="X5" s="7"/>
      <c r="Y5" s="7"/>
      <c r="Z5" s="7"/>
      <c r="AA5" s="7"/>
      <c r="AB5" s="7"/>
    </row>
    <row r="6">
      <c r="A6" s="29"/>
      <c r="B6" s="29"/>
      <c r="C6" s="30" t="s">
        <v>0</v>
      </c>
      <c r="D6" s="31"/>
      <c r="E6" s="32" t="s">
        <v>1</v>
      </c>
      <c r="F6" s="29"/>
      <c r="G6" s="32" t="s">
        <v>2</v>
      </c>
      <c r="H6" s="32" t="s">
        <v>3</v>
      </c>
      <c r="I6" s="29" t="s">
        <v>4</v>
      </c>
      <c r="J6" s="29" t="s">
        <v>5</v>
      </c>
      <c r="K6" s="33" t="s">
        <v>6</v>
      </c>
      <c r="L6" s="34" t="s">
        <v>7</v>
      </c>
      <c r="M6" s="35" t="s">
        <v>8</v>
      </c>
      <c r="N6" s="36" t="s">
        <v>9</v>
      </c>
      <c r="O6" s="37" t="s">
        <v>10</v>
      </c>
      <c r="P6" s="38" t="s">
        <v>11</v>
      </c>
      <c r="Q6" s="39" t="s">
        <v>12</v>
      </c>
      <c r="R6" s="40" t="s">
        <v>13</v>
      </c>
      <c r="S6" s="34" t="s">
        <v>14</v>
      </c>
      <c r="T6" s="7"/>
      <c r="U6" s="7"/>
      <c r="V6" s="41"/>
      <c r="Y6" s="7"/>
      <c r="Z6" s="7"/>
      <c r="AA6" s="7"/>
      <c r="AB6" s="7"/>
    </row>
    <row r="7">
      <c r="A7" s="42" t="s">
        <v>39</v>
      </c>
      <c r="B7" s="42" t="s">
        <v>40</v>
      </c>
      <c r="C7" s="43"/>
      <c r="D7" s="44" t="s">
        <v>3006</v>
      </c>
      <c r="E7" s="45" t="s">
        <v>80</v>
      </c>
      <c r="F7" s="42" t="s">
        <v>49</v>
      </c>
      <c r="G7" s="319" t="s">
        <v>3007</v>
      </c>
      <c r="H7" s="47" t="s">
        <v>508</v>
      </c>
      <c r="I7" s="48" t="s">
        <v>3008</v>
      </c>
      <c r="J7" s="42" t="s">
        <v>69</v>
      </c>
      <c r="K7" s="49">
        <v>250.0</v>
      </c>
      <c r="L7" s="50"/>
      <c r="M7" s="35"/>
      <c r="N7" s="36"/>
      <c r="O7" s="51"/>
      <c r="P7" s="52"/>
      <c r="Q7" s="53"/>
      <c r="R7" s="54"/>
      <c r="S7" s="55">
        <v>50.0</v>
      </c>
      <c r="T7" s="56" t="s">
        <v>6</v>
      </c>
      <c r="U7" s="57">
        <f>SUM(K7:K92)</f>
        <v>3000</v>
      </c>
      <c r="V7" s="7"/>
      <c r="Y7" s="7"/>
      <c r="Z7" s="7"/>
      <c r="AA7" s="7"/>
      <c r="AB7" s="7"/>
    </row>
    <row r="8">
      <c r="A8" s="42" t="s">
        <v>39</v>
      </c>
      <c r="B8" s="42" t="s">
        <v>40</v>
      </c>
      <c r="C8" s="43"/>
      <c r="D8" s="44" t="s">
        <v>3009</v>
      </c>
      <c r="E8" s="45" t="s">
        <v>165</v>
      </c>
      <c r="F8" s="42" t="s">
        <v>49</v>
      </c>
      <c r="G8" s="224" t="s">
        <v>3010</v>
      </c>
      <c r="H8" s="58" t="s">
        <v>3011</v>
      </c>
      <c r="I8" s="59" t="s">
        <v>3012</v>
      </c>
      <c r="J8" s="42" t="s">
        <v>46</v>
      </c>
      <c r="K8" s="60"/>
      <c r="L8" s="50"/>
      <c r="M8" s="61"/>
      <c r="N8" s="62"/>
      <c r="O8" s="51"/>
      <c r="P8" s="52"/>
      <c r="Q8" s="53">
        <v>350.0</v>
      </c>
      <c r="R8" s="63"/>
      <c r="S8" s="55">
        <v>50.0</v>
      </c>
      <c r="T8" s="56" t="s">
        <v>7</v>
      </c>
      <c r="U8" s="57">
        <f>SUM(L97)</f>
        <v>1346</v>
      </c>
      <c r="V8" s="7"/>
      <c r="Y8" s="7"/>
      <c r="Z8" s="7"/>
      <c r="AA8" s="7"/>
      <c r="AB8" s="7"/>
    </row>
    <row r="9">
      <c r="A9" s="42" t="s">
        <v>39</v>
      </c>
      <c r="B9" s="42" t="s">
        <v>40</v>
      </c>
      <c r="C9" s="64"/>
      <c r="D9" s="44"/>
      <c r="E9" s="45" t="s">
        <v>48</v>
      </c>
      <c r="F9" s="42" t="s">
        <v>49</v>
      </c>
      <c r="G9" s="224" t="s">
        <v>3013</v>
      </c>
      <c r="H9" s="58" t="s">
        <v>2185</v>
      </c>
      <c r="I9" s="65" t="s">
        <v>3014</v>
      </c>
      <c r="J9" s="42" t="s">
        <v>747</v>
      </c>
      <c r="K9" s="60">
        <v>250.0</v>
      </c>
      <c r="L9" s="50"/>
      <c r="M9" s="61"/>
      <c r="N9" s="62"/>
      <c r="O9" s="51"/>
      <c r="P9" s="52"/>
      <c r="Q9" s="53"/>
      <c r="R9" s="63"/>
      <c r="S9" s="55">
        <v>50.0</v>
      </c>
      <c r="T9" s="56" t="s">
        <v>8</v>
      </c>
      <c r="U9" s="57">
        <f>SUM(M98)</f>
        <v>3660</v>
      </c>
      <c r="V9" s="7"/>
      <c r="Y9" s="7"/>
      <c r="Z9" s="7"/>
      <c r="AA9" s="7"/>
      <c r="AB9" s="7"/>
    </row>
    <row r="10" ht="16.5" customHeight="1">
      <c r="A10" s="42" t="s">
        <v>39</v>
      </c>
      <c r="B10" s="42" t="s">
        <v>40</v>
      </c>
      <c r="C10" s="66"/>
      <c r="D10" s="67"/>
      <c r="E10" s="45" t="s">
        <v>90</v>
      </c>
      <c r="F10" s="42" t="s">
        <v>49</v>
      </c>
      <c r="G10" s="224" t="s">
        <v>3015</v>
      </c>
      <c r="H10" s="47" t="s">
        <v>187</v>
      </c>
      <c r="I10" s="48" t="s">
        <v>3016</v>
      </c>
      <c r="J10" s="42" t="s">
        <v>69</v>
      </c>
      <c r="K10" s="49">
        <v>250.0</v>
      </c>
      <c r="L10" s="68"/>
      <c r="M10" s="35"/>
      <c r="N10" s="36"/>
      <c r="O10" s="51"/>
      <c r="P10" s="69"/>
      <c r="Q10" s="70"/>
      <c r="R10" s="54"/>
      <c r="S10" s="55">
        <v>50.0</v>
      </c>
      <c r="T10" s="71" t="s">
        <v>9</v>
      </c>
      <c r="U10" s="57">
        <f>SUM(N99)</f>
        <v>1530</v>
      </c>
      <c r="V10" s="7"/>
      <c r="W10" s="7"/>
      <c r="X10" s="7"/>
      <c r="Y10" s="7"/>
      <c r="Z10" s="7"/>
      <c r="AA10" s="7"/>
      <c r="AB10" s="7"/>
    </row>
    <row r="11">
      <c r="A11" s="42" t="s">
        <v>39</v>
      </c>
      <c r="B11" s="42" t="s">
        <v>40</v>
      </c>
      <c r="C11" s="43"/>
      <c r="D11" s="44" t="s">
        <v>3017</v>
      </c>
      <c r="E11" s="45" t="s">
        <v>53</v>
      </c>
      <c r="F11" s="42" t="s">
        <v>49</v>
      </c>
      <c r="G11" s="224" t="s">
        <v>3018</v>
      </c>
      <c r="H11" s="47" t="s">
        <v>3019</v>
      </c>
      <c r="I11" s="59" t="s">
        <v>3020</v>
      </c>
      <c r="J11" s="42" t="s">
        <v>69</v>
      </c>
      <c r="K11" s="49"/>
      <c r="L11" s="50"/>
      <c r="M11" s="35">
        <v>250.0</v>
      </c>
      <c r="N11" s="36"/>
      <c r="O11" s="51"/>
      <c r="P11" s="52"/>
      <c r="Q11" s="53"/>
      <c r="R11" s="54"/>
      <c r="S11" s="55">
        <v>50.0</v>
      </c>
      <c r="T11" s="72" t="s">
        <v>15</v>
      </c>
      <c r="U11" s="73">
        <f>SUM(U7:U10)</f>
        <v>9536</v>
      </c>
      <c r="V11" s="7"/>
      <c r="Y11" s="7"/>
      <c r="Z11" s="7"/>
      <c r="AA11" s="7"/>
      <c r="AB11" s="7"/>
    </row>
    <row r="12">
      <c r="A12" s="42" t="s">
        <v>39</v>
      </c>
      <c r="B12" s="42" t="s">
        <v>40</v>
      </c>
      <c r="C12" s="43"/>
      <c r="D12" s="44"/>
      <c r="E12" s="45" t="s">
        <v>29</v>
      </c>
      <c r="F12" s="42" t="s">
        <v>49</v>
      </c>
      <c r="G12" s="321" t="s">
        <v>3021</v>
      </c>
      <c r="H12" s="47"/>
      <c r="I12" s="65" t="s">
        <v>3022</v>
      </c>
      <c r="J12" s="42" t="s">
        <v>46</v>
      </c>
      <c r="K12" s="49"/>
      <c r="L12" s="50"/>
      <c r="M12" s="61"/>
      <c r="N12" s="62">
        <v>250.0</v>
      </c>
      <c r="O12" s="51"/>
      <c r="P12" s="52"/>
      <c r="Q12" s="53"/>
      <c r="R12" s="63"/>
      <c r="S12" s="55">
        <v>50.0</v>
      </c>
      <c r="V12" s="7"/>
      <c r="W12" s="7"/>
      <c r="X12" s="7"/>
      <c r="Y12" s="7"/>
      <c r="Z12" s="7"/>
      <c r="AA12" s="7"/>
      <c r="AB12" s="7"/>
    </row>
    <row r="13">
      <c r="A13" s="42" t="s">
        <v>39</v>
      </c>
      <c r="B13" s="42" t="s">
        <v>40</v>
      </c>
      <c r="C13" s="43"/>
      <c r="D13" s="44" t="s">
        <v>3023</v>
      </c>
      <c r="E13" s="45" t="s">
        <v>48</v>
      </c>
      <c r="F13" s="42" t="s">
        <v>49</v>
      </c>
      <c r="G13" s="224" t="s">
        <v>3024</v>
      </c>
      <c r="H13" s="58" t="s">
        <v>3025</v>
      </c>
      <c r="I13" s="48" t="s">
        <v>3026</v>
      </c>
      <c r="J13" s="42" t="s">
        <v>46</v>
      </c>
      <c r="K13" s="49"/>
      <c r="L13" s="50"/>
      <c r="M13" s="61">
        <v>250.0</v>
      </c>
      <c r="N13" s="62"/>
      <c r="O13" s="51"/>
      <c r="P13" s="52"/>
      <c r="Q13" s="53"/>
      <c r="R13" s="63"/>
      <c r="S13" s="55">
        <v>50.0</v>
      </c>
      <c r="V13" s="7"/>
      <c r="W13" s="7"/>
      <c r="X13" s="7"/>
      <c r="Y13" s="7"/>
      <c r="Z13" s="7"/>
      <c r="AA13" s="7"/>
      <c r="AB13" s="7"/>
    </row>
    <row r="14">
      <c r="A14" s="42" t="s">
        <v>39</v>
      </c>
      <c r="B14" s="42" t="s">
        <v>40</v>
      </c>
      <c r="C14" s="66"/>
      <c r="D14" s="44" t="s">
        <v>3027</v>
      </c>
      <c r="E14" s="45" t="s">
        <v>53</v>
      </c>
      <c r="F14" s="42" t="s">
        <v>49</v>
      </c>
      <c r="G14" s="224"/>
      <c r="H14" s="58" t="s">
        <v>1754</v>
      </c>
      <c r="I14" s="48" t="s">
        <v>3028</v>
      </c>
      <c r="J14" s="42" t="s">
        <v>69</v>
      </c>
      <c r="K14" s="49"/>
      <c r="L14" s="50"/>
      <c r="M14" s="35"/>
      <c r="N14" s="36"/>
      <c r="O14" s="51">
        <v>350.0</v>
      </c>
      <c r="P14" s="52"/>
      <c r="Q14" s="53"/>
      <c r="R14" s="54"/>
      <c r="S14" s="55">
        <v>50.0</v>
      </c>
      <c r="V14" s="7"/>
      <c r="W14" s="7"/>
      <c r="X14" s="7"/>
      <c r="Y14" s="7"/>
      <c r="Z14" s="7"/>
      <c r="AA14" s="7"/>
      <c r="AB14" s="7"/>
    </row>
    <row r="15">
      <c r="A15" s="42" t="s">
        <v>39</v>
      </c>
      <c r="B15" s="42" t="s">
        <v>40</v>
      </c>
      <c r="C15" s="66"/>
      <c r="D15" s="44"/>
      <c r="E15" s="45" t="s">
        <v>29</v>
      </c>
      <c r="F15" s="42" t="s">
        <v>49</v>
      </c>
      <c r="G15" s="229" t="s">
        <v>3029</v>
      </c>
      <c r="H15" s="74"/>
      <c r="I15" s="59" t="s">
        <v>3030</v>
      </c>
      <c r="J15" s="42" t="s">
        <v>46</v>
      </c>
      <c r="K15" s="49"/>
      <c r="L15" s="50"/>
      <c r="M15" s="61"/>
      <c r="N15" s="62"/>
      <c r="O15" s="51"/>
      <c r="P15" s="52">
        <v>300.0</v>
      </c>
      <c r="Q15" s="53"/>
      <c r="R15" s="63"/>
      <c r="S15" s="55">
        <v>50.0</v>
      </c>
      <c r="T15" s="75" t="s">
        <v>10</v>
      </c>
      <c r="U15" s="44">
        <f>SUM(O100)</f>
        <v>2520</v>
      </c>
      <c r="V15" s="7"/>
      <c r="W15" s="7"/>
      <c r="X15" s="7"/>
      <c r="Y15" s="7"/>
      <c r="Z15" s="7"/>
      <c r="AA15" s="7"/>
      <c r="AB15" s="7"/>
    </row>
    <row r="16">
      <c r="A16" s="42" t="s">
        <v>39</v>
      </c>
      <c r="B16" s="42" t="s">
        <v>137</v>
      </c>
      <c r="C16" s="43"/>
      <c r="D16" s="44" t="s">
        <v>138</v>
      </c>
      <c r="E16" s="45" t="s">
        <v>80</v>
      </c>
      <c r="F16" s="42" t="s">
        <v>49</v>
      </c>
      <c r="G16" s="229" t="s">
        <v>3031</v>
      </c>
      <c r="H16" s="74" t="s">
        <v>2872</v>
      </c>
      <c r="I16" s="59" t="s">
        <v>2873</v>
      </c>
      <c r="J16" s="42" t="s">
        <v>29</v>
      </c>
      <c r="K16" s="49"/>
      <c r="L16" s="50" t="s">
        <v>137</v>
      </c>
      <c r="M16" s="61"/>
      <c r="N16" s="62"/>
      <c r="O16" s="51"/>
      <c r="P16" s="52"/>
      <c r="Q16" s="53"/>
      <c r="R16" s="63"/>
      <c r="S16" s="55" t="s">
        <v>138</v>
      </c>
      <c r="T16" s="77" t="s">
        <v>11</v>
      </c>
      <c r="U16" s="78">
        <f>SUM(P7:P92)</f>
        <v>4040</v>
      </c>
      <c r="V16" s="7"/>
      <c r="W16" s="7"/>
      <c r="X16" s="79"/>
      <c r="Y16" s="7"/>
      <c r="Z16" s="7"/>
      <c r="AA16" s="7"/>
      <c r="AB16" s="7"/>
    </row>
    <row r="17" ht="15.75" customHeight="1">
      <c r="A17" s="42" t="s">
        <v>39</v>
      </c>
      <c r="B17" s="42" t="s">
        <v>40</v>
      </c>
      <c r="C17" s="43"/>
      <c r="D17" s="44"/>
      <c r="E17" s="45" t="s">
        <v>90</v>
      </c>
      <c r="F17" s="42" t="s">
        <v>49</v>
      </c>
      <c r="G17" s="224" t="s">
        <v>3032</v>
      </c>
      <c r="H17" s="58" t="s">
        <v>3033</v>
      </c>
      <c r="I17" s="65" t="s">
        <v>3034</v>
      </c>
      <c r="J17" s="42" t="s">
        <v>69</v>
      </c>
      <c r="K17" s="49"/>
      <c r="L17" s="80"/>
      <c r="M17" s="81"/>
      <c r="N17" s="82"/>
      <c r="O17" s="51">
        <v>320.0</v>
      </c>
      <c r="P17" s="83"/>
      <c r="Q17" s="84"/>
      <c r="R17" s="85"/>
      <c r="S17" s="55">
        <v>50.0</v>
      </c>
      <c r="T17" s="86" t="s">
        <v>12</v>
      </c>
      <c r="U17" s="78">
        <f>SUM(Q2:Q87)</f>
        <v>1348</v>
      </c>
      <c r="V17" s="7"/>
      <c r="W17" s="7"/>
      <c r="X17" s="7"/>
      <c r="Y17" s="7"/>
      <c r="Z17" s="7"/>
      <c r="AA17" s="7"/>
      <c r="AB17" s="7"/>
    </row>
    <row r="18" ht="17.25" customHeight="1">
      <c r="A18" s="42" t="s">
        <v>39</v>
      </c>
      <c r="B18" s="42" t="s">
        <v>40</v>
      </c>
      <c r="C18" s="43"/>
      <c r="D18" s="44"/>
      <c r="E18" s="45" t="s">
        <v>73</v>
      </c>
      <c r="F18" s="42" t="s">
        <v>49</v>
      </c>
      <c r="G18" s="229" t="s">
        <v>3035</v>
      </c>
      <c r="H18" s="74" t="s">
        <v>1769</v>
      </c>
      <c r="I18" s="59" t="s">
        <v>1770</v>
      </c>
      <c r="J18" s="42" t="s">
        <v>69</v>
      </c>
      <c r="K18" s="49"/>
      <c r="L18" s="80"/>
      <c r="M18" s="61"/>
      <c r="N18" s="62"/>
      <c r="O18" s="51">
        <v>250.0</v>
      </c>
      <c r="P18" s="83"/>
      <c r="Q18" s="84"/>
      <c r="R18" s="63"/>
      <c r="S18" s="55">
        <v>50.0</v>
      </c>
      <c r="T18" s="87" t="s">
        <v>16</v>
      </c>
      <c r="U18" s="88">
        <f>SUM(U15,U16,U17)</f>
        <v>7908</v>
      </c>
      <c r="V18" s="7"/>
      <c r="W18" s="7"/>
      <c r="X18" s="7"/>
      <c r="Y18" s="7"/>
      <c r="Z18" s="7"/>
      <c r="AA18" s="7"/>
      <c r="AB18" s="7"/>
    </row>
    <row r="19">
      <c r="A19" s="42" t="s">
        <v>39</v>
      </c>
      <c r="B19" s="42" t="s">
        <v>40</v>
      </c>
      <c r="C19" s="43"/>
      <c r="D19" s="44"/>
      <c r="E19" s="45" t="s">
        <v>80</v>
      </c>
      <c r="F19" s="42" t="s">
        <v>49</v>
      </c>
      <c r="G19" s="224" t="s">
        <v>3036</v>
      </c>
      <c r="H19" s="58" t="s">
        <v>3037</v>
      </c>
      <c r="I19" s="48" t="s">
        <v>3038</v>
      </c>
      <c r="J19" s="42" t="s">
        <v>747</v>
      </c>
      <c r="K19" s="49"/>
      <c r="L19" s="50"/>
      <c r="M19" s="61"/>
      <c r="N19" s="62"/>
      <c r="O19" s="51"/>
      <c r="P19" s="52">
        <v>249.0</v>
      </c>
      <c r="Q19" s="53"/>
      <c r="R19" s="63"/>
      <c r="S19" s="55">
        <v>50.0</v>
      </c>
      <c r="V19" s="7"/>
      <c r="W19" s="7"/>
      <c r="X19" s="7"/>
      <c r="Y19" s="7"/>
      <c r="Z19" s="7"/>
      <c r="AA19" s="7"/>
      <c r="AB19" s="7"/>
    </row>
    <row r="20">
      <c r="A20" s="42" t="s">
        <v>39</v>
      </c>
      <c r="B20" s="42" t="s">
        <v>40</v>
      </c>
      <c r="C20" s="43"/>
      <c r="D20" s="44"/>
      <c r="E20" s="45" t="s">
        <v>29</v>
      </c>
      <c r="F20" s="42" t="s">
        <v>49</v>
      </c>
      <c r="G20" s="224" t="s">
        <v>3039</v>
      </c>
      <c r="H20" s="58" t="s">
        <v>1776</v>
      </c>
      <c r="I20" s="65" t="s">
        <v>3040</v>
      </c>
      <c r="J20" s="42" t="s">
        <v>46</v>
      </c>
      <c r="K20" s="49">
        <v>250.0</v>
      </c>
      <c r="L20" s="50"/>
      <c r="M20" s="61"/>
      <c r="N20" s="62"/>
      <c r="O20" s="51"/>
      <c r="P20" s="52"/>
      <c r="Q20" s="53"/>
      <c r="R20" s="63"/>
      <c r="S20" s="55">
        <v>50.0</v>
      </c>
      <c r="T20" s="89"/>
      <c r="U20" s="90"/>
      <c r="V20" s="7"/>
      <c r="W20" s="7"/>
      <c r="X20" s="7"/>
      <c r="Y20" s="7"/>
      <c r="Z20" s="7"/>
      <c r="AA20" s="7"/>
      <c r="AB20" s="7"/>
    </row>
    <row r="21" ht="18.75" customHeight="1">
      <c r="A21" s="42" t="s">
        <v>39</v>
      </c>
      <c r="B21" s="42" t="s">
        <v>40</v>
      </c>
      <c r="C21" s="43"/>
      <c r="D21" s="44" t="s">
        <v>3041</v>
      </c>
      <c r="E21" s="45" t="s">
        <v>29</v>
      </c>
      <c r="F21" s="42" t="s">
        <v>49</v>
      </c>
      <c r="G21" s="224" t="s">
        <v>3042</v>
      </c>
      <c r="H21" s="58" t="s">
        <v>3043</v>
      </c>
      <c r="I21" s="65" t="s">
        <v>3044</v>
      </c>
      <c r="J21" s="42" t="s">
        <v>46</v>
      </c>
      <c r="K21" s="49"/>
      <c r="L21" s="50"/>
      <c r="M21" s="61">
        <v>250.0</v>
      </c>
      <c r="N21" s="62"/>
      <c r="O21" s="51"/>
      <c r="P21" s="52"/>
      <c r="Q21" s="53"/>
      <c r="R21" s="63"/>
      <c r="S21" s="55">
        <v>50.0</v>
      </c>
      <c r="T21" s="91" t="s">
        <v>17</v>
      </c>
      <c r="U21" s="10"/>
      <c r="V21" s="7"/>
      <c r="W21" s="7"/>
      <c r="X21" s="7"/>
      <c r="Y21" s="7"/>
      <c r="Z21" s="7"/>
      <c r="AA21" s="7"/>
      <c r="AB21" s="7"/>
    </row>
    <row r="22">
      <c r="A22" s="42" t="s">
        <v>39</v>
      </c>
      <c r="B22" s="42" t="s">
        <v>40</v>
      </c>
      <c r="C22" s="43"/>
      <c r="D22" s="44"/>
      <c r="E22" s="45"/>
      <c r="F22" s="42" t="s">
        <v>49</v>
      </c>
      <c r="G22" s="224" t="s">
        <v>3045</v>
      </c>
      <c r="H22" s="58" t="s">
        <v>3046</v>
      </c>
      <c r="I22" s="48" t="s">
        <v>3047</v>
      </c>
      <c r="J22" s="42" t="s">
        <v>46</v>
      </c>
      <c r="K22" s="49"/>
      <c r="L22" s="50"/>
      <c r="M22" s="61">
        <v>250.0</v>
      </c>
      <c r="N22" s="62"/>
      <c r="O22" s="51"/>
      <c r="P22" s="52"/>
      <c r="Q22" s="53"/>
      <c r="R22" s="63"/>
      <c r="S22" s="55">
        <v>50.0</v>
      </c>
      <c r="T22" s="92" t="s">
        <v>18</v>
      </c>
      <c r="U22" s="93">
        <f t="shared" ref="U22:U23" si="1">SUM(U7,U9)</f>
        <v>6660</v>
      </c>
      <c r="V22" s="7"/>
      <c r="W22" s="7"/>
      <c r="X22" s="7"/>
      <c r="Y22" s="7"/>
      <c r="Z22" s="7"/>
      <c r="AA22" s="7"/>
      <c r="AB22" s="7"/>
    </row>
    <row r="23" ht="17.25" customHeight="1">
      <c r="A23" s="42" t="s">
        <v>39</v>
      </c>
      <c r="B23" s="42" t="s">
        <v>40</v>
      </c>
      <c r="C23" s="43"/>
      <c r="D23" s="94"/>
      <c r="E23" s="45" t="s">
        <v>80</v>
      </c>
      <c r="F23" s="42" t="s">
        <v>49</v>
      </c>
      <c r="G23" s="224" t="s">
        <v>3048</v>
      </c>
      <c r="H23" s="58" t="s">
        <v>3049</v>
      </c>
      <c r="I23" s="65" t="s">
        <v>3050</v>
      </c>
      <c r="J23" s="42" t="s">
        <v>747</v>
      </c>
      <c r="K23" s="60"/>
      <c r="L23" s="50"/>
      <c r="M23" s="61"/>
      <c r="N23" s="62"/>
      <c r="O23" s="51">
        <v>350.0</v>
      </c>
      <c r="P23" s="52"/>
      <c r="Q23" s="53"/>
      <c r="R23" s="63"/>
      <c r="S23" s="55">
        <v>50.0</v>
      </c>
      <c r="T23" s="92" t="s">
        <v>19</v>
      </c>
      <c r="U23" s="93">
        <f t="shared" si="1"/>
        <v>2876</v>
      </c>
      <c r="V23" s="7"/>
      <c r="W23" s="7"/>
      <c r="X23" s="7"/>
      <c r="Y23" s="7"/>
      <c r="Z23" s="7"/>
      <c r="AA23" s="7"/>
      <c r="AB23" s="7"/>
    </row>
    <row r="24" ht="15.75" customHeight="1">
      <c r="A24" s="42" t="s">
        <v>39</v>
      </c>
      <c r="B24" s="42" t="s">
        <v>137</v>
      </c>
      <c r="C24" s="43"/>
      <c r="D24" s="94" t="s">
        <v>138</v>
      </c>
      <c r="E24" s="45" t="s">
        <v>90</v>
      </c>
      <c r="F24" s="42" t="s">
        <v>49</v>
      </c>
      <c r="G24" s="224" t="s">
        <v>3051</v>
      </c>
      <c r="H24" s="58"/>
      <c r="I24" s="48" t="s">
        <v>405</v>
      </c>
      <c r="J24" s="42" t="s">
        <v>69</v>
      </c>
      <c r="K24" s="49"/>
      <c r="L24" s="50"/>
      <c r="M24" s="61"/>
      <c r="N24" s="62"/>
      <c r="O24" s="51"/>
      <c r="P24" s="52" t="s">
        <v>158</v>
      </c>
      <c r="Q24" s="70"/>
      <c r="R24" s="63"/>
      <c r="S24" s="55" t="s">
        <v>138</v>
      </c>
      <c r="T24" s="95" t="s">
        <v>20</v>
      </c>
      <c r="U24" s="96">
        <f>SUM(U15,U16)</f>
        <v>6560</v>
      </c>
      <c r="V24" s="7"/>
      <c r="W24" s="7"/>
      <c r="X24" s="7"/>
      <c r="Y24" s="7"/>
      <c r="Z24" s="7"/>
      <c r="AA24" s="7"/>
      <c r="AB24" s="7"/>
    </row>
    <row r="25">
      <c r="A25" s="42" t="s">
        <v>39</v>
      </c>
      <c r="B25" s="42" t="s">
        <v>137</v>
      </c>
      <c r="C25" s="66"/>
      <c r="D25" s="44" t="s">
        <v>138</v>
      </c>
      <c r="E25" s="45" t="s">
        <v>90</v>
      </c>
      <c r="F25" s="42" t="s">
        <v>49</v>
      </c>
      <c r="G25" s="224" t="s">
        <v>3052</v>
      </c>
      <c r="H25" s="46"/>
      <c r="I25" s="58" t="s">
        <v>405</v>
      </c>
      <c r="J25" s="42" t="s">
        <v>69</v>
      </c>
      <c r="K25" s="60"/>
      <c r="L25" s="50"/>
      <c r="M25" s="61"/>
      <c r="N25" s="82"/>
      <c r="O25" s="51"/>
      <c r="P25" s="52" t="s">
        <v>158</v>
      </c>
      <c r="Q25" s="98"/>
      <c r="R25" s="63"/>
      <c r="S25" s="55" t="s">
        <v>138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2" t="s">
        <v>39</v>
      </c>
      <c r="B26" s="42" t="s">
        <v>40</v>
      </c>
      <c r="C26" s="66"/>
      <c r="D26" s="44" t="s">
        <v>3053</v>
      </c>
      <c r="E26" s="45" t="s">
        <v>73</v>
      </c>
      <c r="F26" s="42" t="s">
        <v>49</v>
      </c>
      <c r="G26" s="224" t="s">
        <v>3054</v>
      </c>
      <c r="H26" s="58" t="s">
        <v>3055</v>
      </c>
      <c r="I26" s="58" t="s">
        <v>3056</v>
      </c>
      <c r="J26" s="42" t="s">
        <v>69</v>
      </c>
      <c r="K26" s="99"/>
      <c r="L26" s="80"/>
      <c r="M26" s="61"/>
      <c r="N26" s="62"/>
      <c r="O26" s="51">
        <v>350.0</v>
      </c>
      <c r="P26" s="83"/>
      <c r="Q26" s="84"/>
      <c r="R26" s="63"/>
      <c r="S26" s="55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2" t="s">
        <v>39</v>
      </c>
      <c r="B27" s="42" t="s">
        <v>40</v>
      </c>
      <c r="C27" s="66"/>
      <c r="D27" s="44" t="s">
        <v>3057</v>
      </c>
      <c r="E27" s="45" t="s">
        <v>80</v>
      </c>
      <c r="F27" s="42" t="s">
        <v>49</v>
      </c>
      <c r="G27" s="224" t="s">
        <v>3058</v>
      </c>
      <c r="H27" s="58"/>
      <c r="I27" s="59" t="s">
        <v>3059</v>
      </c>
      <c r="J27" s="42" t="s">
        <v>46</v>
      </c>
      <c r="K27" s="49"/>
      <c r="L27" s="50"/>
      <c r="M27" s="61"/>
      <c r="N27" s="62">
        <v>250.0</v>
      </c>
      <c r="O27" s="51"/>
      <c r="P27" s="52"/>
      <c r="Q27" s="53"/>
      <c r="R27" s="63"/>
      <c r="S27" s="55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2" t="s">
        <v>39</v>
      </c>
      <c r="B28" s="42" t="s">
        <v>40</v>
      </c>
      <c r="C28" s="66"/>
      <c r="D28" s="67" t="s">
        <v>3057</v>
      </c>
      <c r="E28" s="45" t="s">
        <v>48</v>
      </c>
      <c r="F28" s="42" t="s">
        <v>49</v>
      </c>
      <c r="G28" s="224" t="s">
        <v>3060</v>
      </c>
      <c r="H28" s="58"/>
      <c r="I28" s="59" t="s">
        <v>3059</v>
      </c>
      <c r="J28" s="42" t="s">
        <v>46</v>
      </c>
      <c r="K28" s="49"/>
      <c r="L28" s="50"/>
      <c r="M28" s="61"/>
      <c r="N28" s="62">
        <v>250.0</v>
      </c>
      <c r="O28" s="51"/>
      <c r="P28" s="52"/>
      <c r="Q28" s="53"/>
      <c r="R28" s="63"/>
      <c r="S28" s="55">
        <v>50.0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2" t="s">
        <v>39</v>
      </c>
      <c r="B29" s="42" t="s">
        <v>40</v>
      </c>
      <c r="C29" s="43"/>
      <c r="D29" s="67"/>
      <c r="E29" s="45" t="s">
        <v>65</v>
      </c>
      <c r="F29" s="42" t="s">
        <v>49</v>
      </c>
      <c r="G29" s="224" t="s">
        <v>3061</v>
      </c>
      <c r="H29" s="58" t="s">
        <v>1506</v>
      </c>
      <c r="I29" s="58" t="s">
        <v>3062</v>
      </c>
      <c r="J29" s="42" t="s">
        <v>747</v>
      </c>
      <c r="K29" s="49"/>
      <c r="L29" s="50"/>
      <c r="M29" s="61"/>
      <c r="N29" s="62"/>
      <c r="O29" s="51"/>
      <c r="P29" s="52">
        <v>249.0</v>
      </c>
      <c r="Q29" s="53"/>
      <c r="R29" s="63"/>
      <c r="S29" s="55">
        <v>50.0</v>
      </c>
      <c r="T29" s="87" t="s">
        <v>21</v>
      </c>
      <c r="U29" s="101">
        <f>SUM(U11,U18)</f>
        <v>17444</v>
      </c>
      <c r="V29" s="7"/>
      <c r="W29" s="7"/>
      <c r="X29" s="7"/>
      <c r="Y29" s="7"/>
      <c r="Z29" s="7"/>
      <c r="AA29" s="7"/>
      <c r="AB29" s="7"/>
    </row>
    <row r="30">
      <c r="A30" s="42" t="s">
        <v>39</v>
      </c>
      <c r="B30" s="42" t="s">
        <v>40</v>
      </c>
      <c r="C30" s="94"/>
      <c r="D30" s="67" t="s">
        <v>3063</v>
      </c>
      <c r="E30" s="45" t="s">
        <v>165</v>
      </c>
      <c r="F30" s="42" t="s">
        <v>49</v>
      </c>
      <c r="G30" s="259" t="s">
        <v>3064</v>
      </c>
      <c r="H30" s="58" t="s">
        <v>3065</v>
      </c>
      <c r="I30" s="58" t="s">
        <v>3066</v>
      </c>
      <c r="J30" s="42" t="s">
        <v>747</v>
      </c>
      <c r="K30" s="102"/>
      <c r="L30" s="50"/>
      <c r="M30" s="35"/>
      <c r="N30" s="36"/>
      <c r="O30" s="51">
        <v>350.0</v>
      </c>
      <c r="P30" s="52"/>
      <c r="Q30" s="53"/>
      <c r="R30" s="54"/>
      <c r="S30" s="55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2" t="s">
        <v>39</v>
      </c>
      <c r="B31" s="42" t="s">
        <v>40</v>
      </c>
      <c r="C31" s="43"/>
      <c r="D31" s="67" t="s">
        <v>3067</v>
      </c>
      <c r="E31" s="45" t="s">
        <v>192</v>
      </c>
      <c r="F31" s="42" t="s">
        <v>49</v>
      </c>
      <c r="G31" s="380" t="s">
        <v>3068</v>
      </c>
      <c r="H31" s="104" t="s">
        <v>3069</v>
      </c>
      <c r="I31" s="58" t="s">
        <v>3070</v>
      </c>
      <c r="J31" s="42" t="s">
        <v>69</v>
      </c>
      <c r="K31" s="49"/>
      <c r="L31" s="80"/>
      <c r="M31" s="61"/>
      <c r="N31" s="62"/>
      <c r="O31" s="51"/>
      <c r="P31" s="83">
        <v>249.0</v>
      </c>
      <c r="Q31" s="84"/>
      <c r="R31" s="63"/>
      <c r="S31" s="55">
        <v>50.0</v>
      </c>
      <c r="V31" s="7"/>
      <c r="W31" s="7"/>
      <c r="X31" s="7"/>
      <c r="Y31" s="7"/>
      <c r="Z31" s="7"/>
      <c r="AA31" s="7"/>
      <c r="AB31" s="7"/>
    </row>
    <row r="32">
      <c r="A32" s="42" t="s">
        <v>39</v>
      </c>
      <c r="B32" s="42" t="s">
        <v>40</v>
      </c>
      <c r="C32" s="107"/>
      <c r="D32" s="44" t="s">
        <v>3071</v>
      </c>
      <c r="E32" s="45" t="s">
        <v>48</v>
      </c>
      <c r="F32" s="42" t="s">
        <v>49</v>
      </c>
      <c r="G32" s="224" t="s">
        <v>3072</v>
      </c>
      <c r="H32" s="58"/>
      <c r="I32" s="58" t="s">
        <v>3073</v>
      </c>
      <c r="J32" s="42" t="s">
        <v>46</v>
      </c>
      <c r="K32" s="49">
        <v>250.0</v>
      </c>
      <c r="L32" s="108"/>
      <c r="M32" s="61"/>
      <c r="N32" s="62"/>
      <c r="O32" s="51"/>
      <c r="P32" s="106"/>
      <c r="Q32" s="84"/>
      <c r="R32" s="63"/>
      <c r="S32" s="45">
        <v>50.0</v>
      </c>
      <c r="V32" s="7"/>
      <c r="W32" s="7"/>
      <c r="X32" s="7"/>
      <c r="Y32" s="7"/>
      <c r="Z32" s="7"/>
      <c r="AA32" s="7"/>
      <c r="AB32" s="7"/>
    </row>
    <row r="33">
      <c r="A33" s="42" t="s">
        <v>39</v>
      </c>
      <c r="B33" s="42" t="s">
        <v>40</v>
      </c>
      <c r="C33" s="43"/>
      <c r="D33" s="109" t="s">
        <v>3074</v>
      </c>
      <c r="E33" s="45" t="s">
        <v>165</v>
      </c>
      <c r="F33" s="42" t="s">
        <v>49</v>
      </c>
      <c r="G33" s="224" t="s">
        <v>3075</v>
      </c>
      <c r="H33" s="58" t="s">
        <v>3076</v>
      </c>
      <c r="I33" s="58" t="s">
        <v>3077</v>
      </c>
      <c r="J33" s="42" t="s">
        <v>747</v>
      </c>
      <c r="K33" s="49"/>
      <c r="L33" s="80">
        <v>350.0</v>
      </c>
      <c r="M33" s="81"/>
      <c r="N33" s="62"/>
      <c r="O33" s="51"/>
      <c r="P33" s="83"/>
      <c r="Q33" s="84"/>
      <c r="R33" s="85"/>
      <c r="S33" s="45">
        <v>50.0</v>
      </c>
      <c r="V33" s="7"/>
      <c r="W33" s="7"/>
      <c r="X33" s="7"/>
      <c r="Y33" s="7"/>
      <c r="Z33" s="7"/>
      <c r="AA33" s="7"/>
      <c r="AB33" s="7"/>
    </row>
    <row r="34">
      <c r="A34" s="42" t="s">
        <v>39</v>
      </c>
      <c r="B34" s="42" t="s">
        <v>137</v>
      </c>
      <c r="C34" s="43"/>
      <c r="D34" s="109" t="s">
        <v>138</v>
      </c>
      <c r="E34" s="45"/>
      <c r="F34" s="42" t="s">
        <v>49</v>
      </c>
      <c r="G34" s="224" t="s">
        <v>3078</v>
      </c>
      <c r="H34" s="58"/>
      <c r="I34" s="58" t="s">
        <v>3079</v>
      </c>
      <c r="J34" s="42" t="s">
        <v>46</v>
      </c>
      <c r="K34" s="49"/>
      <c r="L34" s="68"/>
      <c r="M34" s="35"/>
      <c r="N34" s="36"/>
      <c r="O34" s="51"/>
      <c r="P34" s="52" t="s">
        <v>1146</v>
      </c>
      <c r="Q34" s="70"/>
      <c r="R34" s="54"/>
      <c r="S34" s="45" t="s">
        <v>138</v>
      </c>
      <c r="V34" s="7"/>
      <c r="W34" s="7"/>
      <c r="X34" s="7"/>
      <c r="Y34" s="7"/>
      <c r="Z34" s="7"/>
      <c r="AA34" s="7"/>
      <c r="AB34" s="7"/>
    </row>
    <row r="35">
      <c r="A35" s="42" t="s">
        <v>39</v>
      </c>
      <c r="B35" s="42" t="s">
        <v>137</v>
      </c>
      <c r="C35" s="66"/>
      <c r="D35" s="109" t="s">
        <v>138</v>
      </c>
      <c r="E35" s="103"/>
      <c r="F35" s="42" t="s">
        <v>49</v>
      </c>
      <c r="G35" s="224" t="s">
        <v>3080</v>
      </c>
      <c r="H35" s="58"/>
      <c r="I35" s="58" t="s">
        <v>3079</v>
      </c>
      <c r="J35" s="42" t="s">
        <v>46</v>
      </c>
      <c r="K35" s="60"/>
      <c r="L35" s="50"/>
      <c r="M35" s="61"/>
      <c r="N35" s="62"/>
      <c r="O35" s="51"/>
      <c r="P35" s="52" t="s">
        <v>1146</v>
      </c>
      <c r="Q35" s="53"/>
      <c r="R35" s="63"/>
      <c r="S35" s="45" t="s">
        <v>138</v>
      </c>
      <c r="T35" s="7"/>
      <c r="U35" s="7"/>
      <c r="V35" s="7"/>
      <c r="W35" s="7"/>
      <c r="X35" s="7"/>
      <c r="Y35" s="7"/>
      <c r="Z35" s="7"/>
      <c r="AA35" s="7"/>
      <c r="AB35" s="7"/>
    </row>
    <row r="36">
      <c r="A36" s="42" t="s">
        <v>39</v>
      </c>
      <c r="B36" s="42" t="s">
        <v>137</v>
      </c>
      <c r="C36" s="66"/>
      <c r="D36" s="67" t="s">
        <v>138</v>
      </c>
      <c r="E36" s="45"/>
      <c r="F36" s="42" t="s">
        <v>49</v>
      </c>
      <c r="G36" s="224" t="s">
        <v>3081</v>
      </c>
      <c r="H36" s="47"/>
      <c r="I36" s="58" t="s">
        <v>3079</v>
      </c>
      <c r="J36" s="42" t="s">
        <v>46</v>
      </c>
      <c r="K36" s="60"/>
      <c r="L36" s="50"/>
      <c r="M36" s="61"/>
      <c r="N36" s="62"/>
      <c r="O36" s="51"/>
      <c r="P36" s="52" t="s">
        <v>1146</v>
      </c>
      <c r="Q36" s="53"/>
      <c r="R36" s="63"/>
      <c r="S36" s="45" t="s">
        <v>138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2" t="s">
        <v>39</v>
      </c>
      <c r="B37" s="42" t="s">
        <v>137</v>
      </c>
      <c r="C37" s="66"/>
      <c r="D37" s="67" t="s">
        <v>138</v>
      </c>
      <c r="E37" s="45"/>
      <c r="F37" s="42" t="s">
        <v>49</v>
      </c>
      <c r="G37" s="224" t="s">
        <v>3082</v>
      </c>
      <c r="H37" s="112"/>
      <c r="I37" s="58" t="s">
        <v>3079</v>
      </c>
      <c r="J37" s="42" t="s">
        <v>46</v>
      </c>
      <c r="K37" s="49"/>
      <c r="L37" s="50"/>
      <c r="M37" s="61"/>
      <c r="N37" s="82"/>
      <c r="O37" s="51"/>
      <c r="P37" s="52" t="s">
        <v>1146</v>
      </c>
      <c r="Q37" s="53"/>
      <c r="R37" s="85"/>
      <c r="S37" s="45" t="s">
        <v>138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2" t="s">
        <v>39</v>
      </c>
      <c r="B38" s="42" t="s">
        <v>40</v>
      </c>
      <c r="C38" s="43"/>
      <c r="D38" s="67"/>
      <c r="E38" s="45" t="s">
        <v>90</v>
      </c>
      <c r="F38" s="42" t="s">
        <v>49</v>
      </c>
      <c r="G38" s="224" t="s">
        <v>3083</v>
      </c>
      <c r="H38" s="58" t="s">
        <v>1938</v>
      </c>
      <c r="I38" s="58" t="s">
        <v>3084</v>
      </c>
      <c r="J38" s="42" t="s">
        <v>69</v>
      </c>
      <c r="K38" s="49"/>
      <c r="L38" s="50">
        <v>747.0</v>
      </c>
      <c r="M38" s="113"/>
      <c r="N38" s="114"/>
      <c r="O38" s="51"/>
      <c r="P38" s="52"/>
      <c r="Q38" s="53"/>
      <c r="R38" s="115"/>
      <c r="S38" s="45">
        <v>250.0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2" t="s">
        <v>39</v>
      </c>
      <c r="B39" s="42" t="s">
        <v>40</v>
      </c>
      <c r="C39" s="43"/>
      <c r="D39" s="67" t="s">
        <v>3085</v>
      </c>
      <c r="E39" s="45" t="s">
        <v>53</v>
      </c>
      <c r="F39" s="42" t="s">
        <v>49</v>
      </c>
      <c r="G39" s="259" t="s">
        <v>3086</v>
      </c>
      <c r="H39" s="58" t="s">
        <v>3087</v>
      </c>
      <c r="I39" s="59" t="s">
        <v>3088</v>
      </c>
      <c r="J39" s="42" t="s">
        <v>29</v>
      </c>
      <c r="K39" s="99"/>
      <c r="L39" s="50"/>
      <c r="M39" s="61"/>
      <c r="N39" s="62"/>
      <c r="O39" s="51"/>
      <c r="P39" s="52"/>
      <c r="Q39" s="53">
        <v>500.0</v>
      </c>
      <c r="R39" s="63"/>
      <c r="S39" s="45">
        <v>100.0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2" t="s">
        <v>39</v>
      </c>
      <c r="B40" s="42" t="s">
        <v>40</v>
      </c>
      <c r="C40" s="43"/>
      <c r="D40" s="44" t="s">
        <v>3089</v>
      </c>
      <c r="E40" s="45" t="s">
        <v>53</v>
      </c>
      <c r="F40" s="42" t="s">
        <v>49</v>
      </c>
      <c r="G40" s="224" t="s">
        <v>3090</v>
      </c>
      <c r="H40" s="58" t="s">
        <v>3090</v>
      </c>
      <c r="I40" s="58" t="s">
        <v>3091</v>
      </c>
      <c r="J40" s="42" t="s">
        <v>69</v>
      </c>
      <c r="K40" s="49"/>
      <c r="L40" s="50">
        <v>249.0</v>
      </c>
      <c r="M40" s="61"/>
      <c r="N40" s="62"/>
      <c r="O40" s="51"/>
      <c r="P40" s="52"/>
      <c r="Q40" s="70"/>
      <c r="R40" s="63"/>
      <c r="S40" s="45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2" t="s">
        <v>39</v>
      </c>
      <c r="B41" s="42" t="s">
        <v>40</v>
      </c>
      <c r="C41" s="43"/>
      <c r="D41" s="111"/>
      <c r="E41" s="45" t="s">
        <v>65</v>
      </c>
      <c r="F41" s="42" t="s">
        <v>49</v>
      </c>
      <c r="G41" s="224" t="s">
        <v>3092</v>
      </c>
      <c r="H41" s="58"/>
      <c r="I41" s="58" t="s">
        <v>3093</v>
      </c>
      <c r="J41" s="42" t="s">
        <v>747</v>
      </c>
      <c r="K41" s="49"/>
      <c r="L41" s="50"/>
      <c r="M41" s="61"/>
      <c r="N41" s="62"/>
      <c r="O41" s="51"/>
      <c r="P41" s="52">
        <v>249.0</v>
      </c>
      <c r="Q41" s="53"/>
      <c r="R41" s="63"/>
      <c r="S41" s="45">
        <v>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2" t="s">
        <v>39</v>
      </c>
      <c r="B42" s="42" t="s">
        <v>40</v>
      </c>
      <c r="C42" s="66"/>
      <c r="D42" s="116"/>
      <c r="E42" s="45" t="s">
        <v>80</v>
      </c>
      <c r="F42" s="42" t="s">
        <v>49</v>
      </c>
      <c r="G42" s="258" t="s">
        <v>3094</v>
      </c>
      <c r="H42" s="117"/>
      <c r="I42" s="112" t="s">
        <v>3095</v>
      </c>
      <c r="J42" s="42" t="s">
        <v>747</v>
      </c>
      <c r="K42" s="118"/>
      <c r="L42" s="50"/>
      <c r="M42" s="61"/>
      <c r="N42" s="62"/>
      <c r="O42" s="51"/>
      <c r="P42" s="52">
        <v>250.0</v>
      </c>
      <c r="Q42" s="53"/>
      <c r="R42" s="63"/>
      <c r="S42" s="45">
        <v>50.0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2" t="s">
        <v>39</v>
      </c>
      <c r="B43" s="42" t="s">
        <v>40</v>
      </c>
      <c r="C43" s="66"/>
      <c r="D43" s="76"/>
      <c r="E43" s="45" t="s">
        <v>80</v>
      </c>
      <c r="F43" s="42" t="s">
        <v>49</v>
      </c>
      <c r="G43" s="228" t="s">
        <v>3096</v>
      </c>
      <c r="H43" s="58"/>
      <c r="I43" s="58" t="s">
        <v>3097</v>
      </c>
      <c r="J43" s="42" t="s">
        <v>747</v>
      </c>
      <c r="K43" s="49"/>
      <c r="L43" s="50"/>
      <c r="M43" s="61"/>
      <c r="N43" s="62">
        <v>280.0</v>
      </c>
      <c r="O43" s="51"/>
      <c r="P43" s="52"/>
      <c r="Q43" s="53"/>
      <c r="R43" s="63"/>
      <c r="S43" s="45">
        <v>50.0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2" t="s">
        <v>39</v>
      </c>
      <c r="B44" s="42" t="s">
        <v>40</v>
      </c>
      <c r="C44" s="43"/>
      <c r="D44" s="44" t="s">
        <v>3098</v>
      </c>
      <c r="E44" s="45" t="s">
        <v>192</v>
      </c>
      <c r="F44" s="42" t="s">
        <v>49</v>
      </c>
      <c r="G44" s="224" t="s">
        <v>3099</v>
      </c>
      <c r="H44" s="58"/>
      <c r="I44" s="58" t="s">
        <v>3100</v>
      </c>
      <c r="J44" s="42" t="s">
        <v>69</v>
      </c>
      <c r="K44" s="60"/>
      <c r="L44" s="50"/>
      <c r="M44" s="61">
        <v>350.0</v>
      </c>
      <c r="N44" s="62"/>
      <c r="O44" s="51"/>
      <c r="P44" s="52"/>
      <c r="Q44" s="53"/>
      <c r="R44" s="63"/>
      <c r="S44" s="45">
        <v>50.0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2" t="s">
        <v>39</v>
      </c>
      <c r="B45" s="42" t="s">
        <v>40</v>
      </c>
      <c r="C45" s="43"/>
      <c r="D45" s="109" t="s">
        <v>3101</v>
      </c>
      <c r="E45" s="45" t="s">
        <v>53</v>
      </c>
      <c r="F45" s="42" t="s">
        <v>49</v>
      </c>
      <c r="G45" s="224" t="s">
        <v>3102</v>
      </c>
      <c r="H45" s="58" t="s">
        <v>548</v>
      </c>
      <c r="I45" s="58" t="s">
        <v>3103</v>
      </c>
      <c r="J45" s="42" t="s">
        <v>69</v>
      </c>
      <c r="K45" s="49"/>
      <c r="L45" s="50"/>
      <c r="M45" s="61">
        <v>250.0</v>
      </c>
      <c r="N45" s="62"/>
      <c r="O45" s="51"/>
      <c r="P45" s="52"/>
      <c r="Q45" s="53"/>
      <c r="R45" s="63"/>
      <c r="S45" s="45">
        <v>50.0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2" t="s">
        <v>39</v>
      </c>
      <c r="B46" s="42" t="s">
        <v>40</v>
      </c>
      <c r="C46" s="43"/>
      <c r="D46" s="67" t="s">
        <v>3101</v>
      </c>
      <c r="E46" s="45" t="s">
        <v>80</v>
      </c>
      <c r="F46" s="42" t="s">
        <v>49</v>
      </c>
      <c r="G46" s="260" t="s">
        <v>3104</v>
      </c>
      <c r="H46" s="119" t="s">
        <v>548</v>
      </c>
      <c r="I46" s="58" t="s">
        <v>3103</v>
      </c>
      <c r="J46" s="42" t="s">
        <v>747</v>
      </c>
      <c r="K46" s="49"/>
      <c r="L46" s="108"/>
      <c r="M46" s="61">
        <v>250.0</v>
      </c>
      <c r="N46" s="82"/>
      <c r="O46" s="51"/>
      <c r="P46" s="106"/>
      <c r="Q46" s="120"/>
      <c r="R46" s="85"/>
      <c r="S46" s="45">
        <v>50.0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2" t="s">
        <v>39</v>
      </c>
      <c r="B47" s="42" t="s">
        <v>40</v>
      </c>
      <c r="C47" s="66"/>
      <c r="D47" s="67" t="s">
        <v>3105</v>
      </c>
      <c r="E47" s="45" t="s">
        <v>53</v>
      </c>
      <c r="F47" s="42" t="s">
        <v>49</v>
      </c>
      <c r="G47" s="224" t="s">
        <v>3106</v>
      </c>
      <c r="H47" s="58"/>
      <c r="I47" s="58" t="s">
        <v>3107</v>
      </c>
      <c r="J47" s="42" t="s">
        <v>69</v>
      </c>
      <c r="K47" s="49">
        <v>250.0</v>
      </c>
      <c r="L47" s="121"/>
      <c r="M47" s="61"/>
      <c r="N47" s="62"/>
      <c r="O47" s="51"/>
      <c r="P47" s="122"/>
      <c r="Q47" s="123"/>
      <c r="R47" s="63"/>
      <c r="S47" s="45">
        <v>50.0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2" t="s">
        <v>39</v>
      </c>
      <c r="B48" s="42" t="s">
        <v>40</v>
      </c>
      <c r="C48" s="43"/>
      <c r="D48" s="111"/>
      <c r="E48" s="45" t="s">
        <v>80</v>
      </c>
      <c r="F48" s="42" t="s">
        <v>49</v>
      </c>
      <c r="G48" s="224" t="s">
        <v>3108</v>
      </c>
      <c r="H48" s="58" t="s">
        <v>1784</v>
      </c>
      <c r="I48" s="58" t="s">
        <v>3109</v>
      </c>
      <c r="J48" s="42" t="s">
        <v>747</v>
      </c>
      <c r="K48" s="49"/>
      <c r="L48" s="121"/>
      <c r="M48" s="35"/>
      <c r="N48" s="36"/>
      <c r="O48" s="51"/>
      <c r="P48" s="122">
        <v>249.0</v>
      </c>
      <c r="Q48" s="123"/>
      <c r="R48" s="54"/>
      <c r="S48" s="45">
        <v>50.0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2" t="s">
        <v>39</v>
      </c>
      <c r="B49" s="42" t="s">
        <v>40</v>
      </c>
      <c r="C49" s="43"/>
      <c r="D49" s="109" t="s">
        <v>3110</v>
      </c>
      <c r="E49" s="45" t="s">
        <v>29</v>
      </c>
      <c r="F49" s="42" t="s">
        <v>49</v>
      </c>
      <c r="G49" s="224" t="s">
        <v>3111</v>
      </c>
      <c r="H49" s="58" t="s">
        <v>3112</v>
      </c>
      <c r="I49" s="46" t="s">
        <v>3113</v>
      </c>
      <c r="J49" s="42" t="s">
        <v>46</v>
      </c>
      <c r="K49" s="60"/>
      <c r="L49" s="121"/>
      <c r="M49" s="81"/>
      <c r="N49" s="82"/>
      <c r="O49" s="51"/>
      <c r="P49" s="122"/>
      <c r="Q49" s="123">
        <v>249.0</v>
      </c>
      <c r="R49" s="85"/>
      <c r="S49" s="45">
        <v>50.0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2" t="s">
        <v>39</v>
      </c>
      <c r="B50" s="42" t="s">
        <v>40</v>
      </c>
      <c r="C50" s="43"/>
      <c r="D50" s="125"/>
      <c r="E50" s="45" t="s">
        <v>165</v>
      </c>
      <c r="F50" s="42" t="s">
        <v>49</v>
      </c>
      <c r="G50" s="224" t="s">
        <v>3114</v>
      </c>
      <c r="H50" s="58" t="s">
        <v>1300</v>
      </c>
      <c r="I50" s="58" t="s">
        <v>3115</v>
      </c>
      <c r="J50" s="42" t="s">
        <v>46</v>
      </c>
      <c r="K50" s="60"/>
      <c r="L50" s="126"/>
      <c r="M50" s="81"/>
      <c r="N50" s="82"/>
      <c r="O50" s="51"/>
      <c r="P50" s="127"/>
      <c r="Q50" s="123">
        <v>249.0</v>
      </c>
      <c r="R50" s="85"/>
      <c r="S50" s="45">
        <v>50.0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2" t="s">
        <v>39</v>
      </c>
      <c r="B51" s="42" t="s">
        <v>40</v>
      </c>
      <c r="C51" s="43"/>
      <c r="D51" s="66"/>
      <c r="E51" s="45" t="s">
        <v>65</v>
      </c>
      <c r="F51" s="42" t="s">
        <v>49</v>
      </c>
      <c r="G51" s="224" t="s">
        <v>3116</v>
      </c>
      <c r="H51" s="58" t="s">
        <v>3117</v>
      </c>
      <c r="I51" s="58" t="s">
        <v>3118</v>
      </c>
      <c r="J51" s="42" t="s">
        <v>747</v>
      </c>
      <c r="K51" s="49">
        <v>250.0</v>
      </c>
      <c r="L51" s="121"/>
      <c r="M51" s="61"/>
      <c r="N51" s="62"/>
      <c r="O51" s="51"/>
      <c r="P51" s="122"/>
      <c r="Q51" s="123"/>
      <c r="R51" s="63"/>
      <c r="S51" s="345">
        <v>50.0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2" t="s">
        <v>39</v>
      </c>
      <c r="B52" s="42" t="s">
        <v>40</v>
      </c>
      <c r="C52" s="43"/>
      <c r="D52" s="43"/>
      <c r="E52" s="45" t="s">
        <v>73</v>
      </c>
      <c r="F52" s="42" t="s">
        <v>49</v>
      </c>
      <c r="G52" s="236" t="s">
        <v>3119</v>
      </c>
      <c r="H52" s="47" t="s">
        <v>3120</v>
      </c>
      <c r="I52" s="58" t="s">
        <v>3121</v>
      </c>
      <c r="J52" s="42" t="s">
        <v>69</v>
      </c>
      <c r="K52" s="118"/>
      <c r="L52" s="121"/>
      <c r="M52" s="81"/>
      <c r="N52" s="82"/>
      <c r="O52" s="51"/>
      <c r="P52" s="122">
        <v>249.0</v>
      </c>
      <c r="Q52" s="123"/>
      <c r="R52" s="85"/>
      <c r="S52" s="45">
        <v>100.0</v>
      </c>
      <c r="T52" s="7"/>
      <c r="U52" s="7"/>
      <c r="V52" s="7"/>
      <c r="W52" s="7"/>
      <c r="X52" s="7"/>
      <c r="Y52" s="7"/>
      <c r="Z52" s="7"/>
      <c r="AA52" s="7"/>
      <c r="AB52" s="7"/>
    </row>
    <row r="53">
      <c r="A53" s="42" t="s">
        <v>39</v>
      </c>
      <c r="B53" s="42" t="s">
        <v>40</v>
      </c>
      <c r="C53" s="43"/>
      <c r="D53" s="43"/>
      <c r="E53" s="129" t="s">
        <v>29</v>
      </c>
      <c r="F53" s="42" t="s">
        <v>49</v>
      </c>
      <c r="G53" s="224" t="s">
        <v>3122</v>
      </c>
      <c r="H53" s="58"/>
      <c r="I53" s="58" t="s">
        <v>3123</v>
      </c>
      <c r="J53" s="42" t="s">
        <v>46</v>
      </c>
      <c r="K53" s="49"/>
      <c r="L53" s="121"/>
      <c r="M53" s="61"/>
      <c r="N53" s="62">
        <v>250.0</v>
      </c>
      <c r="O53" s="51"/>
      <c r="P53" s="122"/>
      <c r="Q53" s="123"/>
      <c r="R53" s="63"/>
      <c r="S53" s="55">
        <v>50.0</v>
      </c>
      <c r="T53" s="7"/>
      <c r="U53" s="7"/>
      <c r="V53" s="7"/>
      <c r="W53" s="7"/>
      <c r="X53" s="7"/>
      <c r="Y53" s="7"/>
      <c r="Z53" s="7"/>
      <c r="AA53" s="7"/>
      <c r="AB53" s="7"/>
    </row>
    <row r="54">
      <c r="A54" s="42" t="s">
        <v>39</v>
      </c>
      <c r="B54" s="42" t="s">
        <v>96</v>
      </c>
      <c r="C54" s="43"/>
      <c r="D54" s="43"/>
      <c r="E54" s="129" t="s">
        <v>65</v>
      </c>
      <c r="F54" s="42" t="s">
        <v>49</v>
      </c>
      <c r="G54" s="262" t="s">
        <v>3124</v>
      </c>
      <c r="H54" s="130" t="s">
        <v>3125</v>
      </c>
      <c r="I54" s="58" t="s">
        <v>3126</v>
      </c>
      <c r="J54" s="42" t="s">
        <v>747</v>
      </c>
      <c r="K54" s="49"/>
      <c r="L54" s="121"/>
      <c r="M54" s="61"/>
      <c r="N54" s="62"/>
      <c r="O54" s="51"/>
      <c r="P54" s="122">
        <v>249.0</v>
      </c>
      <c r="Q54" s="123"/>
      <c r="R54" s="63"/>
      <c r="S54" s="45">
        <v>50.0</v>
      </c>
      <c r="T54" s="7"/>
      <c r="U54" s="7"/>
      <c r="V54" s="7"/>
      <c r="W54" s="7"/>
      <c r="X54" s="7"/>
      <c r="Y54" s="7"/>
      <c r="Z54" s="7"/>
      <c r="AA54" s="7"/>
      <c r="AB54" s="7"/>
    </row>
    <row r="55">
      <c r="A55" s="42" t="s">
        <v>39</v>
      </c>
      <c r="B55" s="42" t="s">
        <v>40</v>
      </c>
      <c r="C55" s="43"/>
      <c r="D55" s="94" t="s">
        <v>3127</v>
      </c>
      <c r="E55" s="129" t="s">
        <v>90</v>
      </c>
      <c r="F55" s="42" t="s">
        <v>49</v>
      </c>
      <c r="G55" s="224" t="s">
        <v>3128</v>
      </c>
      <c r="H55" s="58" t="s">
        <v>3129</v>
      </c>
      <c r="I55" s="58" t="s">
        <v>3130</v>
      </c>
      <c r="J55" s="42" t="s">
        <v>69</v>
      </c>
      <c r="K55" s="131"/>
      <c r="L55" s="121"/>
      <c r="M55" s="35">
        <v>250.0</v>
      </c>
      <c r="N55" s="114"/>
      <c r="O55" s="51"/>
      <c r="P55" s="122"/>
      <c r="Q55" s="123"/>
      <c r="R55" s="115"/>
      <c r="S55" s="45">
        <v>50.0</v>
      </c>
      <c r="T55" s="7"/>
      <c r="U55" s="7"/>
      <c r="V55" s="7"/>
      <c r="W55" s="7"/>
      <c r="X55" s="7"/>
      <c r="Y55" s="7"/>
      <c r="Z55" s="7"/>
      <c r="AA55" s="7"/>
      <c r="AB55" s="7"/>
    </row>
    <row r="56">
      <c r="A56" s="42" t="s">
        <v>39</v>
      </c>
      <c r="B56" s="42" t="s">
        <v>40</v>
      </c>
      <c r="C56" s="43"/>
      <c r="D56" s="94" t="s">
        <v>3131</v>
      </c>
      <c r="E56" s="129" t="s">
        <v>192</v>
      </c>
      <c r="F56" s="42" t="s">
        <v>49</v>
      </c>
      <c r="G56" s="224" t="s">
        <v>3132</v>
      </c>
      <c r="H56" s="58" t="s">
        <v>3133</v>
      </c>
      <c r="I56" s="58" t="s">
        <v>3134</v>
      </c>
      <c r="J56" s="42" t="s">
        <v>69</v>
      </c>
      <c r="K56" s="132"/>
      <c r="L56" s="121"/>
      <c r="M56" s="35">
        <v>250.0</v>
      </c>
      <c r="N56" s="114"/>
      <c r="O56" s="51"/>
      <c r="P56" s="122"/>
      <c r="Q56" s="123"/>
      <c r="R56" s="115"/>
      <c r="S56" s="45">
        <v>50.0</v>
      </c>
      <c r="T56" s="7"/>
      <c r="U56" s="7"/>
      <c r="V56" s="7"/>
      <c r="W56" s="7"/>
      <c r="X56" s="7"/>
      <c r="Y56" s="7"/>
      <c r="Z56" s="7"/>
      <c r="AA56" s="7"/>
      <c r="AB56" s="7"/>
    </row>
    <row r="57">
      <c r="A57" s="42" t="s">
        <v>39</v>
      </c>
      <c r="B57" s="42" t="s">
        <v>40</v>
      </c>
      <c r="C57" s="43"/>
      <c r="D57" s="94" t="s">
        <v>3135</v>
      </c>
      <c r="E57" s="22"/>
      <c r="F57" s="42" t="s">
        <v>49</v>
      </c>
      <c r="G57" s="224" t="s">
        <v>3136</v>
      </c>
      <c r="H57" s="58" t="s">
        <v>3137</v>
      </c>
      <c r="I57" s="58" t="s">
        <v>3138</v>
      </c>
      <c r="J57" s="42" t="s">
        <v>46</v>
      </c>
      <c r="K57" s="131">
        <v>250.0</v>
      </c>
      <c r="L57" s="133"/>
      <c r="M57" s="61"/>
      <c r="N57" s="62"/>
      <c r="O57" s="51"/>
      <c r="P57" s="134"/>
      <c r="Q57" s="135"/>
      <c r="R57" s="63"/>
      <c r="S57" s="45">
        <v>50.0</v>
      </c>
      <c r="T57" s="7"/>
      <c r="U57" s="7"/>
      <c r="V57" s="7"/>
      <c r="W57" s="7"/>
      <c r="X57" s="7"/>
      <c r="Y57" s="7"/>
      <c r="Z57" s="7"/>
      <c r="AA57" s="7"/>
      <c r="AB57" s="7"/>
    </row>
    <row r="58">
      <c r="A58" s="42" t="s">
        <v>39</v>
      </c>
      <c r="B58" s="42" t="s">
        <v>40</v>
      </c>
      <c r="C58" s="43"/>
      <c r="D58" s="94"/>
      <c r="E58" s="129" t="s">
        <v>65</v>
      </c>
      <c r="F58" s="42" t="s">
        <v>49</v>
      </c>
      <c r="G58" s="224" t="s">
        <v>3139</v>
      </c>
      <c r="H58" s="58" t="s">
        <v>3140</v>
      </c>
      <c r="I58" s="58" t="s">
        <v>3141</v>
      </c>
      <c r="J58" s="42" t="s">
        <v>747</v>
      </c>
      <c r="K58" s="131"/>
      <c r="L58" s="121"/>
      <c r="M58" s="81"/>
      <c r="N58" s="82"/>
      <c r="O58" s="51"/>
      <c r="P58" s="122">
        <v>249.0</v>
      </c>
      <c r="Q58" s="123"/>
      <c r="R58" s="85"/>
      <c r="S58" s="45">
        <v>50.0</v>
      </c>
      <c r="T58" s="7"/>
      <c r="U58" s="7"/>
      <c r="V58" s="7"/>
      <c r="W58" s="7"/>
      <c r="X58" s="7"/>
      <c r="Y58" s="7"/>
      <c r="Z58" s="7"/>
      <c r="AA58" s="7"/>
      <c r="AB58" s="7"/>
    </row>
    <row r="59">
      <c r="A59" s="42" t="s">
        <v>39</v>
      </c>
      <c r="B59" s="42" t="s">
        <v>40</v>
      </c>
      <c r="C59" s="66"/>
      <c r="D59" s="43"/>
      <c r="E59" s="129" t="s">
        <v>165</v>
      </c>
      <c r="F59" s="42" t="s">
        <v>49</v>
      </c>
      <c r="G59" s="224" t="s">
        <v>3142</v>
      </c>
      <c r="H59" s="58" t="s">
        <v>3143</v>
      </c>
      <c r="I59" s="58" t="s">
        <v>3144</v>
      </c>
      <c r="J59" s="42" t="s">
        <v>747</v>
      </c>
      <c r="K59" s="131"/>
      <c r="L59" s="121"/>
      <c r="M59" s="81"/>
      <c r="N59" s="82"/>
      <c r="O59" s="51">
        <v>250.0</v>
      </c>
      <c r="P59" s="122"/>
      <c r="Q59" s="123"/>
      <c r="R59" s="85"/>
      <c r="S59" s="45">
        <v>50.0</v>
      </c>
      <c r="T59" s="7"/>
      <c r="U59" s="7"/>
      <c r="V59" s="7"/>
      <c r="W59" s="7"/>
      <c r="X59" s="7"/>
      <c r="Y59" s="7"/>
      <c r="Z59" s="7"/>
      <c r="AA59" s="7"/>
      <c r="AB59" s="7"/>
    </row>
    <row r="60">
      <c r="A60" s="42" t="s">
        <v>39</v>
      </c>
      <c r="B60" s="42" t="s">
        <v>40</v>
      </c>
      <c r="C60" s="43"/>
      <c r="D60" s="43"/>
      <c r="E60" s="129" t="s">
        <v>192</v>
      </c>
      <c r="F60" s="42" t="s">
        <v>49</v>
      </c>
      <c r="G60" s="224" t="s">
        <v>3145</v>
      </c>
      <c r="H60" s="58"/>
      <c r="I60" s="58" t="s">
        <v>1270</v>
      </c>
      <c r="J60" s="42" t="s">
        <v>69</v>
      </c>
      <c r="K60" s="131"/>
      <c r="L60" s="121"/>
      <c r="M60" s="81"/>
      <c r="N60" s="62">
        <v>250.0</v>
      </c>
      <c r="O60" s="51"/>
      <c r="P60" s="122"/>
      <c r="Q60" s="123"/>
      <c r="R60" s="85"/>
      <c r="S60" s="45">
        <v>250.0</v>
      </c>
      <c r="T60" s="7"/>
      <c r="U60" s="7"/>
      <c r="V60" s="7"/>
      <c r="W60" s="7"/>
      <c r="X60" s="7"/>
      <c r="Y60" s="7"/>
      <c r="Z60" s="7"/>
      <c r="AA60" s="7"/>
      <c r="AB60" s="7"/>
    </row>
    <row r="61">
      <c r="A61" s="42" t="s">
        <v>39</v>
      </c>
      <c r="B61" s="42" t="s">
        <v>40</v>
      </c>
      <c r="C61" s="43"/>
      <c r="D61" s="43"/>
      <c r="E61" s="129" t="s">
        <v>58</v>
      </c>
      <c r="F61" s="42" t="s">
        <v>49</v>
      </c>
      <c r="G61" s="224" t="s">
        <v>3146</v>
      </c>
      <c r="H61" s="58" t="s">
        <v>3147</v>
      </c>
      <c r="I61" s="58" t="s">
        <v>3148</v>
      </c>
      <c r="J61" s="42" t="s">
        <v>46</v>
      </c>
      <c r="K61" s="131"/>
      <c r="L61" s="121"/>
      <c r="M61" s="81"/>
      <c r="N61" s="82"/>
      <c r="O61" s="51"/>
      <c r="P61" s="122">
        <v>250.0</v>
      </c>
      <c r="Q61" s="123"/>
      <c r="R61" s="85"/>
      <c r="S61" s="45">
        <v>50.0</v>
      </c>
      <c r="T61" s="7"/>
      <c r="U61" s="7"/>
      <c r="V61" s="7"/>
      <c r="W61" s="7"/>
      <c r="X61" s="7"/>
      <c r="Y61" s="7"/>
      <c r="Z61" s="7"/>
      <c r="AA61" s="7"/>
      <c r="AB61" s="7"/>
    </row>
    <row r="62">
      <c r="A62" s="42" t="s">
        <v>39</v>
      </c>
      <c r="B62" s="42" t="s">
        <v>40</v>
      </c>
      <c r="C62" s="43"/>
      <c r="D62" s="94" t="s">
        <v>3149</v>
      </c>
      <c r="E62" s="129" t="s">
        <v>53</v>
      </c>
      <c r="F62" s="42" t="s">
        <v>49</v>
      </c>
      <c r="G62" s="224" t="s">
        <v>3150</v>
      </c>
      <c r="H62" s="58"/>
      <c r="I62" s="58" t="s">
        <v>3151</v>
      </c>
      <c r="J62" s="42" t="s">
        <v>69</v>
      </c>
      <c r="K62" s="131">
        <v>250.0</v>
      </c>
      <c r="L62" s="126"/>
      <c r="M62" s="61"/>
      <c r="N62" s="62"/>
      <c r="O62" s="51"/>
      <c r="P62" s="127"/>
      <c r="Q62" s="128"/>
      <c r="R62" s="63"/>
      <c r="S62" s="45">
        <v>50.0</v>
      </c>
      <c r="T62" s="7"/>
      <c r="U62" s="7"/>
      <c r="V62" s="7"/>
      <c r="W62" s="7"/>
      <c r="X62" s="7"/>
      <c r="Y62" s="7"/>
      <c r="Z62" s="7"/>
      <c r="AA62" s="7"/>
      <c r="AB62" s="7"/>
    </row>
    <row r="63">
      <c r="A63" s="42" t="s">
        <v>39</v>
      </c>
      <c r="B63" s="42" t="s">
        <v>40</v>
      </c>
      <c r="C63" s="43"/>
      <c r="D63" s="43"/>
      <c r="E63" s="22"/>
      <c r="F63" s="42" t="s">
        <v>49</v>
      </c>
      <c r="G63" s="320" t="s">
        <v>3152</v>
      </c>
      <c r="H63" s="58"/>
      <c r="I63" s="58" t="s">
        <v>3153</v>
      </c>
      <c r="J63" s="42" t="s">
        <v>69</v>
      </c>
      <c r="K63" s="131"/>
      <c r="L63" s="126"/>
      <c r="M63" s="81"/>
      <c r="N63" s="82"/>
      <c r="O63" s="51"/>
      <c r="P63" s="122">
        <v>499.0</v>
      </c>
      <c r="Q63" s="128"/>
      <c r="R63" s="85"/>
      <c r="S63" s="377">
        <v>499.0</v>
      </c>
      <c r="T63" s="7"/>
      <c r="U63" s="7"/>
      <c r="V63" s="7"/>
      <c r="W63" s="7"/>
      <c r="X63" s="7"/>
      <c r="Y63" s="7"/>
      <c r="Z63" s="7"/>
      <c r="AA63" s="7"/>
      <c r="AB63" s="7"/>
    </row>
    <row r="64">
      <c r="A64" s="42" t="s">
        <v>39</v>
      </c>
      <c r="B64" s="42" t="s">
        <v>96</v>
      </c>
      <c r="C64" s="43"/>
      <c r="D64" s="94" t="s">
        <v>3154</v>
      </c>
      <c r="E64" s="129" t="s">
        <v>53</v>
      </c>
      <c r="F64" s="42" t="s">
        <v>49</v>
      </c>
      <c r="G64" s="224" t="s">
        <v>3155</v>
      </c>
      <c r="H64" s="58" t="s">
        <v>3156</v>
      </c>
      <c r="I64" s="58" t="s">
        <v>3157</v>
      </c>
      <c r="J64" s="42" t="s">
        <v>69</v>
      </c>
      <c r="K64" s="131">
        <v>250.0</v>
      </c>
      <c r="L64" s="121"/>
      <c r="M64" s="61"/>
      <c r="N64" s="62"/>
      <c r="O64" s="51"/>
      <c r="P64" s="122"/>
      <c r="Q64" s="123"/>
      <c r="R64" s="63"/>
      <c r="S64" s="256">
        <v>250.0</v>
      </c>
      <c r="T64" s="7"/>
      <c r="U64" s="7"/>
      <c r="V64" s="7"/>
      <c r="W64" s="7"/>
      <c r="X64" s="7"/>
      <c r="Y64" s="7"/>
      <c r="Z64" s="7"/>
      <c r="AA64" s="7"/>
      <c r="AB64" s="7"/>
    </row>
    <row r="65">
      <c r="A65" s="42" t="s">
        <v>39</v>
      </c>
      <c r="B65" s="42" t="s">
        <v>96</v>
      </c>
      <c r="C65" s="43"/>
      <c r="D65" s="94" t="s">
        <v>3158</v>
      </c>
      <c r="E65" s="22"/>
      <c r="F65" s="42" t="s">
        <v>49</v>
      </c>
      <c r="G65" s="320" t="s">
        <v>3159</v>
      </c>
      <c r="H65" s="58" t="s">
        <v>3160</v>
      </c>
      <c r="I65" s="58" t="s">
        <v>3161</v>
      </c>
      <c r="J65" s="42" t="s">
        <v>29</v>
      </c>
      <c r="K65" s="132"/>
      <c r="L65" s="126"/>
      <c r="M65" s="61">
        <v>990.0</v>
      </c>
      <c r="N65" s="82"/>
      <c r="O65" s="51"/>
      <c r="P65" s="127"/>
      <c r="Q65" s="128"/>
      <c r="R65" s="85"/>
      <c r="S65" s="256">
        <v>990.0</v>
      </c>
      <c r="T65" s="7"/>
      <c r="U65" s="7"/>
      <c r="V65" s="7"/>
      <c r="W65" s="7"/>
      <c r="X65" s="7"/>
      <c r="Y65" s="7"/>
      <c r="Z65" s="7"/>
      <c r="AA65" s="7"/>
      <c r="AB65" s="7"/>
    </row>
    <row r="66">
      <c r="A66" s="42" t="s">
        <v>39</v>
      </c>
      <c r="B66" s="42" t="s">
        <v>40</v>
      </c>
      <c r="C66" s="43"/>
      <c r="D66" s="94" t="s">
        <v>3162</v>
      </c>
      <c r="E66" s="129" t="s">
        <v>29</v>
      </c>
      <c r="F66" s="42" t="s">
        <v>49</v>
      </c>
      <c r="G66" s="228" t="s">
        <v>3163</v>
      </c>
      <c r="H66" s="58" t="s">
        <v>3164</v>
      </c>
      <c r="I66" s="58" t="s">
        <v>3165</v>
      </c>
      <c r="J66" s="42" t="s">
        <v>46</v>
      </c>
      <c r="K66" s="131"/>
      <c r="L66" s="126"/>
      <c r="M66" s="81"/>
      <c r="N66" s="82"/>
      <c r="O66" s="51">
        <v>300.0</v>
      </c>
      <c r="P66" s="127"/>
      <c r="Q66" s="128"/>
      <c r="R66" s="85"/>
      <c r="S66" s="45">
        <v>50.0</v>
      </c>
      <c r="T66" s="7"/>
      <c r="U66" s="7"/>
      <c r="V66" s="7"/>
      <c r="W66" s="7"/>
      <c r="X66" s="7"/>
      <c r="Y66" s="7"/>
      <c r="Z66" s="7"/>
      <c r="AA66" s="7"/>
      <c r="AB66" s="7"/>
    </row>
    <row r="67">
      <c r="A67" s="42" t="s">
        <v>39</v>
      </c>
      <c r="B67" s="42" t="s">
        <v>40</v>
      </c>
      <c r="C67" s="43"/>
      <c r="D67" s="43"/>
      <c r="E67" s="269" t="s">
        <v>165</v>
      </c>
      <c r="F67" s="42" t="s">
        <v>49</v>
      </c>
      <c r="G67" s="224" t="s">
        <v>3166</v>
      </c>
      <c r="H67" s="58"/>
      <c r="I67" s="58" t="s">
        <v>3167</v>
      </c>
      <c r="J67" s="42" t="s">
        <v>46</v>
      </c>
      <c r="K67" s="139">
        <v>250.0</v>
      </c>
      <c r="L67" s="121"/>
      <c r="M67" s="61"/>
      <c r="N67" s="62"/>
      <c r="O67" s="51"/>
      <c r="P67" s="122"/>
      <c r="Q67" s="123"/>
      <c r="R67" s="63"/>
      <c r="S67" s="45">
        <v>50.0</v>
      </c>
      <c r="T67" s="7"/>
      <c r="U67" s="7"/>
      <c r="V67" s="7"/>
      <c r="W67" s="7"/>
      <c r="X67" s="7"/>
      <c r="Y67" s="7"/>
      <c r="Z67" s="7"/>
      <c r="AA67" s="7"/>
      <c r="AB67" s="7"/>
    </row>
    <row r="68">
      <c r="A68" s="42" t="s">
        <v>39</v>
      </c>
      <c r="B68" s="42" t="s">
        <v>137</v>
      </c>
      <c r="C68" s="43"/>
      <c r="D68" s="94" t="s">
        <v>138</v>
      </c>
      <c r="E68" s="269" t="s">
        <v>53</v>
      </c>
      <c r="F68" s="42" t="s">
        <v>49</v>
      </c>
      <c r="G68" s="224" t="s">
        <v>3168</v>
      </c>
      <c r="H68" s="58"/>
      <c r="I68" s="58" t="s">
        <v>3153</v>
      </c>
      <c r="J68" s="42" t="s">
        <v>69</v>
      </c>
      <c r="K68" s="139"/>
      <c r="L68" s="126"/>
      <c r="M68" s="81"/>
      <c r="N68" s="82"/>
      <c r="O68" s="51"/>
      <c r="P68" s="122" t="s">
        <v>158</v>
      </c>
      <c r="Q68" s="128"/>
      <c r="R68" s="85"/>
      <c r="S68" s="45" t="s">
        <v>138</v>
      </c>
      <c r="T68" s="7"/>
      <c r="U68" s="7"/>
      <c r="V68" s="7"/>
      <c r="W68" s="7"/>
      <c r="X68" s="7"/>
      <c r="Y68" s="7"/>
      <c r="Z68" s="7"/>
      <c r="AA68" s="7"/>
      <c r="AB68" s="7"/>
    </row>
    <row r="69">
      <c r="A69" s="42" t="s">
        <v>39</v>
      </c>
      <c r="B69" s="42" t="s">
        <v>137</v>
      </c>
      <c r="C69" s="43"/>
      <c r="D69" s="94" t="s">
        <v>138</v>
      </c>
      <c r="E69" s="269" t="s">
        <v>53</v>
      </c>
      <c r="F69" s="42" t="s">
        <v>49</v>
      </c>
      <c r="G69" s="224" t="s">
        <v>3169</v>
      </c>
      <c r="H69" s="58"/>
      <c r="I69" s="58" t="s">
        <v>3153</v>
      </c>
      <c r="J69" s="42" t="s">
        <v>69</v>
      </c>
      <c r="K69" s="131"/>
      <c r="L69" s="140"/>
      <c r="M69" s="81"/>
      <c r="N69" s="82"/>
      <c r="O69" s="51"/>
      <c r="P69" s="134" t="s">
        <v>158</v>
      </c>
      <c r="Q69" s="142"/>
      <c r="R69" s="85"/>
      <c r="S69" s="55" t="s">
        <v>138</v>
      </c>
      <c r="T69" s="7"/>
      <c r="U69" s="7"/>
      <c r="V69" s="7"/>
      <c r="W69" s="7"/>
      <c r="X69" s="7"/>
      <c r="Y69" s="7"/>
      <c r="Z69" s="7"/>
      <c r="AA69" s="7"/>
      <c r="AB69" s="7"/>
    </row>
    <row r="70">
      <c r="A70" s="42" t="s">
        <v>39</v>
      </c>
      <c r="B70" s="42" t="s">
        <v>40</v>
      </c>
      <c r="C70" s="43"/>
      <c r="D70" s="94" t="s">
        <v>3170</v>
      </c>
      <c r="E70" s="269" t="s">
        <v>73</v>
      </c>
      <c r="F70" s="42" t="s">
        <v>49</v>
      </c>
      <c r="G70" s="224" t="s">
        <v>3171</v>
      </c>
      <c r="H70" s="58" t="s">
        <v>3172</v>
      </c>
      <c r="I70" s="58" t="s">
        <v>3173</v>
      </c>
      <c r="J70" s="42" t="s">
        <v>69</v>
      </c>
      <c r="K70" s="138"/>
      <c r="L70" s="126"/>
      <c r="M70" s="61">
        <v>320.0</v>
      </c>
      <c r="N70" s="82"/>
      <c r="O70" s="51"/>
      <c r="P70" s="127"/>
      <c r="Q70" s="128"/>
      <c r="R70" s="85"/>
      <c r="S70" s="45">
        <v>50.0</v>
      </c>
      <c r="T70" s="7"/>
      <c r="U70" s="7"/>
      <c r="V70" s="7"/>
      <c r="W70" s="7"/>
      <c r="X70" s="7"/>
      <c r="Y70" s="7"/>
      <c r="Z70" s="7"/>
      <c r="AA70" s="7"/>
      <c r="AB70" s="7"/>
    </row>
    <row r="71">
      <c r="A71" s="42" t="s">
        <v>39</v>
      </c>
      <c r="B71" s="42" t="s">
        <v>40</v>
      </c>
      <c r="C71" s="143"/>
      <c r="D71" s="96"/>
      <c r="E71" s="269" t="s">
        <v>65</v>
      </c>
      <c r="F71" s="42" t="s">
        <v>49</v>
      </c>
      <c r="G71" s="224" t="s">
        <v>3174</v>
      </c>
      <c r="H71" s="58" t="s">
        <v>3175</v>
      </c>
      <c r="I71" s="58" t="s">
        <v>3176</v>
      </c>
      <c r="J71" s="42" t="s">
        <v>747</v>
      </c>
      <c r="K71" s="144"/>
      <c r="L71" s="145"/>
      <c r="M71" s="81"/>
      <c r="N71" s="82"/>
      <c r="O71" s="51"/>
      <c r="P71" s="150">
        <v>249.0</v>
      </c>
      <c r="Q71" s="147"/>
      <c r="R71" s="85"/>
      <c r="S71" s="45">
        <v>50.0</v>
      </c>
      <c r="T71" s="7"/>
      <c r="U71" s="7"/>
      <c r="V71" s="7"/>
      <c r="W71" s="7"/>
      <c r="X71" s="7"/>
      <c r="Y71" s="7"/>
      <c r="Z71" s="7"/>
      <c r="AA71" s="7"/>
      <c r="AB71" s="7"/>
    </row>
    <row r="72">
      <c r="A72" s="42" t="s">
        <v>39</v>
      </c>
      <c r="B72" s="42" t="s">
        <v>40</v>
      </c>
      <c r="C72" s="143"/>
      <c r="D72" s="94" t="s">
        <v>3177</v>
      </c>
      <c r="E72" s="269" t="s">
        <v>53</v>
      </c>
      <c r="F72" s="42" t="s">
        <v>49</v>
      </c>
      <c r="G72" s="224" t="s">
        <v>3178</v>
      </c>
      <c r="H72" s="58" t="s">
        <v>3179</v>
      </c>
      <c r="I72" s="58" t="s">
        <v>3180</v>
      </c>
      <c r="J72" s="42" t="s">
        <v>69</v>
      </c>
      <c r="K72" s="148">
        <v>250.0</v>
      </c>
      <c r="L72" s="145"/>
      <c r="M72" s="113"/>
      <c r="N72" s="114"/>
      <c r="O72" s="51"/>
      <c r="P72" s="146"/>
      <c r="Q72" s="147"/>
      <c r="R72" s="115"/>
      <c r="S72" s="136">
        <v>50.0</v>
      </c>
      <c r="T72" s="7"/>
      <c r="U72" s="7"/>
      <c r="V72" s="7"/>
      <c r="W72" s="7"/>
      <c r="X72" s="7"/>
      <c r="Y72" s="7"/>
      <c r="Z72" s="7"/>
      <c r="AA72" s="7"/>
      <c r="AB72" s="7"/>
    </row>
    <row r="73">
      <c r="A73" s="42" t="s">
        <v>39</v>
      </c>
      <c r="B73" s="42" t="s">
        <v>40</v>
      </c>
      <c r="C73" s="143"/>
      <c r="D73" s="76"/>
      <c r="E73" s="269" t="s">
        <v>80</v>
      </c>
      <c r="F73" s="42" t="s">
        <v>49</v>
      </c>
      <c r="G73" s="224" t="s">
        <v>3181</v>
      </c>
      <c r="H73" s="58"/>
      <c r="I73" s="112" t="s">
        <v>3095</v>
      </c>
      <c r="J73" s="42" t="s">
        <v>747</v>
      </c>
      <c r="K73" s="144"/>
      <c r="L73" s="149"/>
      <c r="M73" s="81"/>
      <c r="N73" s="82"/>
      <c r="O73" s="51"/>
      <c r="P73" s="150">
        <v>250.0</v>
      </c>
      <c r="Q73" s="151"/>
      <c r="R73" s="85"/>
      <c r="S73" s="136">
        <v>50.0</v>
      </c>
      <c r="T73" s="7"/>
      <c r="U73" s="7"/>
      <c r="V73" s="7"/>
      <c r="W73" s="7"/>
      <c r="X73" s="7"/>
      <c r="Y73" s="7"/>
      <c r="Z73" s="7"/>
      <c r="AA73" s="7"/>
      <c r="AB73" s="7"/>
    </row>
    <row r="74">
      <c r="A74" s="42" t="s">
        <v>39</v>
      </c>
      <c r="B74" s="42" t="s">
        <v>40</v>
      </c>
      <c r="C74" s="143"/>
      <c r="D74" s="43"/>
      <c r="E74" s="269" t="s">
        <v>58</v>
      </c>
      <c r="F74" s="42" t="s">
        <v>49</v>
      </c>
      <c r="G74" s="224" t="s">
        <v>3182</v>
      </c>
      <c r="H74" s="58"/>
      <c r="I74" s="58" t="s">
        <v>3148</v>
      </c>
      <c r="J74" s="42" t="s">
        <v>46</v>
      </c>
      <c r="K74" s="144"/>
      <c r="L74" s="145"/>
      <c r="M74" s="81"/>
      <c r="N74" s="82"/>
      <c r="O74" s="51"/>
      <c r="P74" s="150">
        <v>250.0</v>
      </c>
      <c r="Q74" s="147"/>
      <c r="R74" s="85"/>
      <c r="S74" s="136">
        <v>50.0</v>
      </c>
      <c r="T74" s="7"/>
      <c r="U74" s="7"/>
      <c r="V74" s="7"/>
      <c r="W74" s="7"/>
      <c r="X74" s="7"/>
      <c r="Y74" s="7"/>
      <c r="Z74" s="7"/>
      <c r="AA74" s="7"/>
      <c r="AB74" s="7"/>
    </row>
    <row r="75">
      <c r="A75" s="42"/>
      <c r="B75" s="42"/>
      <c r="C75" s="143"/>
      <c r="D75" s="43"/>
      <c r="E75" s="137"/>
      <c r="F75" s="42"/>
      <c r="G75" s="58"/>
      <c r="H75" s="58"/>
      <c r="I75" s="58"/>
      <c r="J75" s="105"/>
      <c r="K75" s="148"/>
      <c r="L75" s="145"/>
      <c r="M75" s="81"/>
      <c r="N75" s="82"/>
      <c r="O75" s="51"/>
      <c r="P75" s="146"/>
      <c r="Q75" s="147"/>
      <c r="R75" s="85"/>
      <c r="S75" s="136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2"/>
      <c r="B76" s="42"/>
      <c r="C76" s="143"/>
      <c r="D76" s="43"/>
      <c r="E76" s="22"/>
      <c r="F76" s="42"/>
      <c r="G76" s="58"/>
      <c r="H76" s="58"/>
      <c r="I76" s="58"/>
      <c r="J76" s="105"/>
      <c r="K76" s="148"/>
      <c r="L76" s="145"/>
      <c r="M76" s="81"/>
      <c r="N76" s="82"/>
      <c r="O76" s="51"/>
      <c r="P76" s="146"/>
      <c r="Q76" s="147"/>
      <c r="R76" s="85"/>
      <c r="S76" s="152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2"/>
      <c r="B77" s="42"/>
      <c r="C77" s="143"/>
      <c r="D77" s="43"/>
      <c r="E77" s="22"/>
      <c r="F77" s="42"/>
      <c r="G77" s="58"/>
      <c r="H77" s="58"/>
      <c r="I77" s="58"/>
      <c r="J77" s="105"/>
      <c r="K77" s="148"/>
      <c r="L77" s="145"/>
      <c r="M77" s="81"/>
      <c r="N77" s="82"/>
      <c r="O77" s="51"/>
      <c r="P77" s="146"/>
      <c r="Q77" s="147"/>
      <c r="R77" s="85"/>
      <c r="S77" s="136"/>
      <c r="T77" s="7"/>
      <c r="U77" s="7"/>
      <c r="V77" s="7"/>
      <c r="W77" s="7"/>
      <c r="X77" s="7"/>
      <c r="Y77" s="7"/>
      <c r="Z77" s="7"/>
      <c r="AA77" s="7"/>
      <c r="AB77" s="7"/>
    </row>
    <row r="78">
      <c r="A78" s="105"/>
      <c r="B78" s="42"/>
      <c r="C78" s="143"/>
      <c r="D78" s="43"/>
      <c r="E78" s="22"/>
      <c r="F78" s="42"/>
      <c r="G78" s="153"/>
      <c r="H78" s="153"/>
      <c r="I78" s="153"/>
      <c r="J78" s="105"/>
      <c r="K78" s="144"/>
      <c r="L78" s="145"/>
      <c r="M78" s="81"/>
      <c r="N78" s="82"/>
      <c r="O78" s="51"/>
      <c r="P78" s="146"/>
      <c r="Q78" s="147"/>
      <c r="R78" s="85"/>
      <c r="S78" s="154"/>
      <c r="T78" s="7"/>
      <c r="U78" s="7"/>
      <c r="V78" s="7"/>
      <c r="W78" s="7"/>
      <c r="X78" s="7"/>
      <c r="Y78" s="7"/>
      <c r="Z78" s="7"/>
      <c r="AA78" s="7"/>
      <c r="AB78" s="7"/>
    </row>
    <row r="79">
      <c r="A79" s="105"/>
      <c r="B79" s="42"/>
      <c r="C79" s="143"/>
      <c r="D79" s="43"/>
      <c r="E79" s="22"/>
      <c r="F79" s="42"/>
      <c r="G79" s="153"/>
      <c r="H79" s="153"/>
      <c r="I79" s="153"/>
      <c r="J79" s="105"/>
      <c r="K79" s="144"/>
      <c r="L79" s="145"/>
      <c r="M79" s="81"/>
      <c r="N79" s="82"/>
      <c r="O79" s="51"/>
      <c r="P79" s="146"/>
      <c r="Q79" s="147"/>
      <c r="R79" s="85"/>
      <c r="S79" s="155"/>
      <c r="T79" s="7"/>
      <c r="U79" s="7"/>
      <c r="V79" s="7"/>
      <c r="W79" s="7"/>
      <c r="X79" s="7"/>
      <c r="Y79" s="7"/>
      <c r="Z79" s="7"/>
      <c r="AA79" s="7"/>
      <c r="AB79" s="7"/>
    </row>
    <row r="80">
      <c r="A80" s="105"/>
      <c r="B80" s="42"/>
      <c r="C80" s="143"/>
      <c r="D80" s="43"/>
      <c r="E80" s="22"/>
      <c r="F80" s="42"/>
      <c r="G80" s="153"/>
      <c r="H80" s="153"/>
      <c r="I80" s="153"/>
      <c r="J80" s="105"/>
      <c r="K80" s="144"/>
      <c r="L80" s="145"/>
      <c r="M80" s="81"/>
      <c r="N80" s="82"/>
      <c r="O80" s="51"/>
      <c r="P80" s="146"/>
      <c r="Q80" s="147"/>
      <c r="R80" s="85"/>
      <c r="S80" s="155"/>
      <c r="T80" s="7"/>
      <c r="U80" s="7"/>
      <c r="V80" s="7"/>
      <c r="W80" s="7"/>
      <c r="X80" s="7"/>
      <c r="Y80" s="7"/>
      <c r="Z80" s="7"/>
      <c r="AA80" s="7"/>
      <c r="AB80" s="7"/>
    </row>
    <row r="81">
      <c r="A81" s="105"/>
      <c r="B81" s="42"/>
      <c r="C81" s="143"/>
      <c r="D81" s="43"/>
      <c r="E81" s="22"/>
      <c r="F81" s="42"/>
      <c r="G81" s="153"/>
      <c r="H81" s="153"/>
      <c r="I81" s="153"/>
      <c r="J81" s="105"/>
      <c r="K81" s="156"/>
      <c r="L81" s="157"/>
      <c r="M81" s="158"/>
      <c r="N81" s="159"/>
      <c r="O81" s="51"/>
      <c r="P81" s="160"/>
      <c r="Q81" s="161"/>
      <c r="R81" s="162"/>
      <c r="S81" s="155"/>
      <c r="T81" s="7"/>
      <c r="U81" s="7"/>
      <c r="V81" s="7"/>
      <c r="W81" s="7"/>
      <c r="X81" s="7"/>
      <c r="Y81" s="7"/>
      <c r="Z81" s="7"/>
      <c r="AA81" s="7"/>
      <c r="AB81" s="7"/>
    </row>
    <row r="82">
      <c r="A82" s="105"/>
      <c r="B82" s="42"/>
      <c r="C82" s="143"/>
      <c r="D82" s="43"/>
      <c r="E82" s="22"/>
      <c r="F82" s="42"/>
      <c r="G82" s="153"/>
      <c r="H82" s="153"/>
      <c r="I82" s="153"/>
      <c r="J82" s="105"/>
      <c r="K82" s="156"/>
      <c r="L82" s="157"/>
      <c r="M82" s="158"/>
      <c r="N82" s="159"/>
      <c r="O82" s="51"/>
      <c r="P82" s="160"/>
      <c r="Q82" s="161"/>
      <c r="R82" s="162"/>
      <c r="S82" s="155"/>
      <c r="T82" s="7"/>
      <c r="U82" s="7"/>
      <c r="V82" s="7"/>
      <c r="W82" s="7"/>
      <c r="X82" s="7"/>
      <c r="Y82" s="7"/>
      <c r="Z82" s="7"/>
      <c r="AA82" s="7"/>
      <c r="AB82" s="7"/>
    </row>
    <row r="83">
      <c r="A83" s="105"/>
      <c r="B83" s="42"/>
      <c r="C83" s="143"/>
      <c r="D83" s="43"/>
      <c r="E83" s="22"/>
      <c r="F83" s="42"/>
      <c r="G83" s="153"/>
      <c r="H83" s="153"/>
      <c r="I83" s="153"/>
      <c r="J83" s="105"/>
      <c r="K83" s="156"/>
      <c r="L83" s="157"/>
      <c r="M83" s="158"/>
      <c r="N83" s="159"/>
      <c r="O83" s="51"/>
      <c r="P83" s="160"/>
      <c r="Q83" s="161"/>
      <c r="R83" s="162"/>
      <c r="S83" s="155"/>
      <c r="T83" s="7"/>
      <c r="U83" s="7"/>
      <c r="V83" s="7"/>
      <c r="W83" s="7"/>
      <c r="X83" s="7"/>
      <c r="Y83" s="7"/>
      <c r="Z83" s="7"/>
      <c r="AA83" s="7"/>
      <c r="AB83" s="7"/>
    </row>
    <row r="84">
      <c r="A84" s="105"/>
      <c r="B84" s="42"/>
      <c r="C84" s="143"/>
      <c r="D84" s="43"/>
      <c r="E84" s="22"/>
      <c r="F84" s="42"/>
      <c r="G84" s="153"/>
      <c r="H84" s="153"/>
      <c r="I84" s="153"/>
      <c r="J84" s="105"/>
      <c r="K84" s="163"/>
      <c r="L84" s="164"/>
      <c r="M84" s="165"/>
      <c r="N84" s="166"/>
      <c r="O84" s="51"/>
      <c r="P84" s="167"/>
      <c r="Q84" s="168"/>
      <c r="R84" s="169"/>
      <c r="S84" s="155"/>
      <c r="T84" s="7"/>
      <c r="U84" s="7"/>
      <c r="V84" s="7"/>
      <c r="W84" s="7"/>
      <c r="X84" s="7"/>
      <c r="Y84" s="7"/>
      <c r="Z84" s="7"/>
      <c r="AA84" s="7"/>
      <c r="AB84" s="7"/>
    </row>
    <row r="85">
      <c r="A85" s="105"/>
      <c r="B85" s="42"/>
      <c r="C85" s="143"/>
      <c r="D85" s="43"/>
      <c r="E85" s="137"/>
      <c r="F85" s="42"/>
      <c r="G85" s="153"/>
      <c r="H85" s="153"/>
      <c r="I85" s="153"/>
      <c r="J85" s="105"/>
      <c r="K85" s="156"/>
      <c r="L85" s="157"/>
      <c r="M85" s="170"/>
      <c r="N85" s="171"/>
      <c r="O85" s="51"/>
      <c r="P85" s="160"/>
      <c r="Q85" s="161"/>
      <c r="R85" s="172"/>
      <c r="S85" s="155"/>
      <c r="T85" s="7"/>
      <c r="U85" s="7"/>
      <c r="V85" s="7"/>
      <c r="W85" s="7"/>
      <c r="X85" s="7"/>
      <c r="Y85" s="7"/>
      <c r="Z85" s="7"/>
      <c r="AA85" s="7"/>
      <c r="AB85" s="7"/>
    </row>
    <row r="86">
      <c r="A86" s="105"/>
      <c r="B86" s="42"/>
      <c r="C86" s="143"/>
      <c r="D86" s="43"/>
      <c r="E86" s="137"/>
      <c r="F86" s="42"/>
      <c r="G86" s="153"/>
      <c r="H86" s="153"/>
      <c r="I86" s="153"/>
      <c r="J86" s="105"/>
      <c r="K86" s="156"/>
      <c r="L86" s="157"/>
      <c r="M86" s="170"/>
      <c r="N86" s="171"/>
      <c r="O86" s="51"/>
      <c r="P86" s="160"/>
      <c r="Q86" s="161"/>
      <c r="R86" s="172"/>
      <c r="S86" s="155"/>
      <c r="T86" s="7"/>
      <c r="U86" s="7"/>
      <c r="V86" s="7"/>
      <c r="W86" s="7"/>
      <c r="X86" s="7"/>
      <c r="Y86" s="7"/>
      <c r="Z86" s="7"/>
      <c r="AA86" s="7"/>
      <c r="AB86" s="7"/>
    </row>
    <row r="87">
      <c r="A87" s="105"/>
      <c r="B87" s="42"/>
      <c r="C87" s="143"/>
      <c r="D87" s="43"/>
      <c r="E87" s="137"/>
      <c r="F87" s="42"/>
      <c r="G87" s="153"/>
      <c r="H87" s="153"/>
      <c r="I87" s="153"/>
      <c r="J87" s="105"/>
      <c r="K87" s="156"/>
      <c r="L87" s="157"/>
      <c r="M87" s="170"/>
      <c r="N87" s="171"/>
      <c r="O87" s="51"/>
      <c r="P87" s="160"/>
      <c r="Q87" s="161"/>
      <c r="R87" s="172"/>
      <c r="S87" s="155"/>
      <c r="T87" s="7"/>
      <c r="U87" s="7"/>
      <c r="V87" s="7"/>
      <c r="W87" s="7"/>
      <c r="X87" s="7"/>
      <c r="Y87" s="7"/>
      <c r="Z87" s="7"/>
      <c r="AA87" s="7"/>
      <c r="AB87" s="7"/>
    </row>
    <row r="88">
      <c r="A88" s="105"/>
      <c r="B88" s="42"/>
      <c r="C88" s="143"/>
      <c r="D88" s="43"/>
      <c r="E88" s="137"/>
      <c r="F88" s="42"/>
      <c r="G88" s="153"/>
      <c r="H88" s="153"/>
      <c r="I88" s="153"/>
      <c r="J88" s="105"/>
      <c r="K88" s="156"/>
      <c r="L88" s="157"/>
      <c r="M88" s="170"/>
      <c r="N88" s="171"/>
      <c r="O88" s="51"/>
      <c r="P88" s="160"/>
      <c r="Q88" s="161"/>
      <c r="R88" s="172"/>
      <c r="S88" s="155"/>
      <c r="T88" s="7"/>
      <c r="U88" s="7"/>
      <c r="V88" s="7"/>
      <c r="W88" s="7"/>
      <c r="X88" s="7"/>
      <c r="Y88" s="7"/>
      <c r="Z88" s="7"/>
      <c r="AA88" s="7"/>
      <c r="AB88" s="7"/>
    </row>
    <row r="89">
      <c r="A89" s="105"/>
      <c r="B89" s="42"/>
      <c r="C89" s="143"/>
      <c r="D89" s="43"/>
      <c r="E89" s="137"/>
      <c r="F89" s="42"/>
      <c r="G89" s="153"/>
      <c r="H89" s="153"/>
      <c r="I89" s="153"/>
      <c r="J89" s="105"/>
      <c r="K89" s="156"/>
      <c r="L89" s="157"/>
      <c r="M89" s="170"/>
      <c r="N89" s="171"/>
      <c r="O89" s="51"/>
      <c r="P89" s="160"/>
      <c r="Q89" s="161"/>
      <c r="R89" s="172"/>
      <c r="S89" s="155"/>
      <c r="T89" s="7"/>
      <c r="U89" s="7"/>
      <c r="V89" s="7"/>
      <c r="W89" s="7"/>
      <c r="X89" s="7"/>
      <c r="Y89" s="7"/>
      <c r="Z89" s="7"/>
      <c r="AA89" s="7"/>
      <c r="AB89" s="7"/>
    </row>
    <row r="90">
      <c r="A90" s="105"/>
      <c r="B90" s="42"/>
      <c r="C90" s="143"/>
      <c r="D90" s="43"/>
      <c r="E90" s="137"/>
      <c r="F90" s="42"/>
      <c r="G90" s="153"/>
      <c r="H90" s="153"/>
      <c r="I90" s="153"/>
      <c r="J90" s="105"/>
      <c r="K90" s="156"/>
      <c r="L90" s="157"/>
      <c r="M90" s="170"/>
      <c r="N90" s="171"/>
      <c r="O90" s="51"/>
      <c r="P90" s="160"/>
      <c r="Q90" s="161"/>
      <c r="R90" s="172"/>
      <c r="S90" s="155"/>
      <c r="T90" s="7"/>
      <c r="U90" s="7"/>
      <c r="V90" s="7"/>
      <c r="W90" s="7"/>
      <c r="X90" s="7"/>
      <c r="Y90" s="7"/>
      <c r="Z90" s="7"/>
      <c r="AA90" s="7"/>
      <c r="AB90" s="7"/>
    </row>
    <row r="91">
      <c r="A91" s="105"/>
      <c r="B91" s="42"/>
      <c r="C91" s="143"/>
      <c r="D91" s="43"/>
      <c r="E91" s="137"/>
      <c r="F91" s="42"/>
      <c r="G91" s="153"/>
      <c r="H91" s="153"/>
      <c r="I91" s="153"/>
      <c r="J91" s="105"/>
      <c r="K91" s="156"/>
      <c r="L91" s="157"/>
      <c r="M91" s="170"/>
      <c r="N91" s="171"/>
      <c r="O91" s="51"/>
      <c r="P91" s="160"/>
      <c r="Q91" s="161"/>
      <c r="R91" s="172"/>
      <c r="S91" s="155"/>
      <c r="T91" s="7"/>
      <c r="U91" s="7"/>
      <c r="V91" s="7"/>
      <c r="W91" s="7"/>
      <c r="X91" s="7"/>
      <c r="Y91" s="7"/>
      <c r="Z91" s="7"/>
      <c r="AA91" s="7"/>
      <c r="AB91" s="7"/>
    </row>
    <row r="92">
      <c r="A92" s="105"/>
      <c r="B92" s="42"/>
      <c r="C92" s="143"/>
      <c r="D92" s="43"/>
      <c r="E92" s="137"/>
      <c r="F92" s="42"/>
      <c r="G92" s="153"/>
      <c r="H92" s="153"/>
      <c r="I92" s="153"/>
      <c r="J92" s="105"/>
      <c r="K92" s="156"/>
      <c r="L92" s="157"/>
      <c r="M92" s="170"/>
      <c r="N92" s="173"/>
      <c r="O92" s="51"/>
      <c r="P92" s="160"/>
      <c r="Q92" s="161"/>
      <c r="R92" s="172"/>
      <c r="S92" s="155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74"/>
      <c r="E93" s="175"/>
      <c r="F93" s="4"/>
      <c r="G93" s="176"/>
      <c r="H93" s="177"/>
      <c r="I93" s="178"/>
      <c r="J93" s="4"/>
      <c r="K93" s="179"/>
      <c r="L93" s="179"/>
      <c r="M93" s="179"/>
      <c r="N93" s="179"/>
      <c r="O93" s="180"/>
      <c r="P93" s="180"/>
      <c r="Q93" s="180"/>
      <c r="R93" s="181"/>
      <c r="S93" s="182">
        <f>SUM(S7:S92)</f>
        <v>5039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83"/>
      <c r="E94" s="184"/>
      <c r="F94" s="2"/>
      <c r="G94" s="185"/>
      <c r="H94" s="186"/>
      <c r="I94" s="187"/>
      <c r="J94" s="2"/>
      <c r="K94" s="33" t="s">
        <v>6</v>
      </c>
      <c r="L94" s="188"/>
      <c r="M94" s="188"/>
      <c r="N94" s="188"/>
      <c r="O94" s="189"/>
      <c r="P94" s="189"/>
      <c r="Q94" s="189"/>
      <c r="R94" s="190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191"/>
      <c r="D95" s="16"/>
      <c r="E95" s="192"/>
      <c r="F95" s="193"/>
      <c r="G95" s="176"/>
      <c r="H95" s="4"/>
      <c r="I95" s="4"/>
      <c r="J95" s="2"/>
      <c r="K95" s="96">
        <f>SUM(K7:K92)</f>
        <v>3000</v>
      </c>
      <c r="L95" s="194" t="s">
        <v>22</v>
      </c>
      <c r="O95" s="195" t="s">
        <v>23</v>
      </c>
      <c r="Q95" s="196"/>
      <c r="R95" s="197" t="s">
        <v>24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176"/>
      <c r="H96" s="4"/>
      <c r="I96" s="4"/>
      <c r="J96" s="2"/>
      <c r="K96" s="96">
        <f>SUM(K95*2%)</f>
        <v>60</v>
      </c>
      <c r="L96" s="34" t="s">
        <v>7</v>
      </c>
      <c r="M96" s="198"/>
      <c r="N96" s="198"/>
      <c r="O96" s="199"/>
      <c r="P96" s="200"/>
      <c r="Q96" s="196"/>
      <c r="R96" s="201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4"/>
      <c r="I97" s="4"/>
      <c r="J97" s="2"/>
      <c r="K97" s="202"/>
      <c r="L97" s="203">
        <f>SUM(L6:L91)</f>
        <v>1346</v>
      </c>
      <c r="M97" s="35" t="s">
        <v>8</v>
      </c>
      <c r="N97" s="198"/>
      <c r="O97" s="199"/>
      <c r="P97" s="199"/>
      <c r="Q97" s="199"/>
      <c r="R97" s="201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04" t="s">
        <v>25</v>
      </c>
      <c r="H98" s="205">
        <f>SUM(K95,L97,M98,N99)</f>
        <v>9536</v>
      </c>
      <c r="I98" s="4"/>
      <c r="J98" s="2"/>
      <c r="K98" s="7"/>
      <c r="L98" s="76">
        <f>SUM(L97*1%)</f>
        <v>13.46</v>
      </c>
      <c r="M98" s="16">
        <f>SUM(M6:M91)</f>
        <v>3660</v>
      </c>
      <c r="N98" s="36" t="s">
        <v>9</v>
      </c>
      <c r="O98" s="199"/>
      <c r="P98" s="199"/>
      <c r="Q98" s="199"/>
      <c r="R98" s="181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06"/>
      <c r="G99" s="207" t="s">
        <v>26</v>
      </c>
      <c r="H99" s="205">
        <f>SUM(O100,P103,Q104)</f>
        <v>7908</v>
      </c>
      <c r="I99" s="4"/>
      <c r="J99" s="2"/>
      <c r="K99" s="7"/>
      <c r="L99" s="17"/>
      <c r="M99" s="76">
        <f>SUM(M98*2%)</f>
        <v>73.2</v>
      </c>
      <c r="N99" s="16">
        <f>SUM(N6:N92)</f>
        <v>1530</v>
      </c>
      <c r="O99" s="37" t="s">
        <v>10</v>
      </c>
      <c r="P99" s="199"/>
      <c r="Q99" s="199"/>
      <c r="R99" s="208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06"/>
      <c r="G100" s="209" t="s">
        <v>27</v>
      </c>
      <c r="H100" s="205">
        <f>SUM(R105)</f>
        <v>0</v>
      </c>
      <c r="I100" s="4"/>
      <c r="J100" s="2"/>
      <c r="K100" s="7"/>
      <c r="L100" s="2"/>
      <c r="M100" s="2"/>
      <c r="N100" s="76">
        <f>SUM(N99*1%)</f>
        <v>15.3</v>
      </c>
      <c r="O100" s="16">
        <f>SUM(O6:O93)</f>
        <v>2520</v>
      </c>
      <c r="P100" s="199"/>
      <c r="Q100" s="199"/>
      <c r="R100" s="208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4"/>
      <c r="H101" s="4"/>
      <c r="I101" s="4"/>
      <c r="J101" s="2"/>
      <c r="K101" s="7"/>
      <c r="L101" s="2"/>
      <c r="M101" s="2"/>
      <c r="N101" s="2"/>
      <c r="O101" s="76">
        <f>SUM(O100*2%)</f>
        <v>50.4</v>
      </c>
      <c r="P101" s="199"/>
      <c r="Q101" s="199"/>
      <c r="R101" s="208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370" t="s">
        <v>28</v>
      </c>
      <c r="H102" s="253">
        <f>SUM(Q8,N12,M13,P15,K20,M21,M22,N27,N28,K32,Q49,Q50,N53,K57,P61,O66,K67,P74)</f>
        <v>4698</v>
      </c>
      <c r="I102" s="251">
        <f>SUM(O66)</f>
        <v>300</v>
      </c>
      <c r="J102" s="2"/>
      <c r="K102" s="7"/>
      <c r="L102" s="2"/>
      <c r="M102" s="2"/>
      <c r="N102" s="2"/>
      <c r="O102" s="2"/>
      <c r="P102" s="38" t="s">
        <v>11</v>
      </c>
      <c r="Q102" s="199"/>
      <c r="R102" s="208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12" t="s">
        <v>29</v>
      </c>
      <c r="H103" s="253">
        <f>SUM(Q39,M65)</f>
        <v>1490</v>
      </c>
      <c r="I103" s="263">
        <v>0.0</v>
      </c>
      <c r="J103" s="2"/>
      <c r="K103" s="7"/>
      <c r="L103" s="2"/>
      <c r="M103" s="2"/>
      <c r="N103" s="2"/>
      <c r="O103" s="2"/>
      <c r="P103" s="16">
        <f>SUM(P6:P91)</f>
        <v>4040</v>
      </c>
      <c r="Q103" s="39" t="s">
        <v>12</v>
      </c>
      <c r="R103" s="208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371" t="s">
        <v>747</v>
      </c>
      <c r="H104" s="248">
        <f>SUM(K9,P19,O23,P29,O30,L33,P41,P42,N43,M46,P48,K51,P54,P58,O59,P71,P73)</f>
        <v>4573</v>
      </c>
      <c r="I104" s="381">
        <f>SUM(N43)</f>
        <v>280</v>
      </c>
      <c r="J104" s="2"/>
      <c r="K104" s="7"/>
      <c r="L104" s="2"/>
      <c r="M104" s="2"/>
      <c r="N104" s="2"/>
      <c r="O104" s="2"/>
      <c r="P104" s="76">
        <f>SUM(P103*2%)</f>
        <v>80.8</v>
      </c>
      <c r="Q104" s="16">
        <f>SUM(Q6:Q91)</f>
        <v>1348</v>
      </c>
      <c r="R104" s="215" t="s">
        <v>13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252" t="s">
        <v>160</v>
      </c>
      <c r="H105" s="248">
        <f>SUM(K7,K10,M11,O14,O17,O18,O26,P31,L38,L40,M44,M45,K47,P52,M55,M56,N60,K62,P63,K64,M70,K72)</f>
        <v>6683</v>
      </c>
      <c r="I105" s="382">
        <f>SUM(K7,P31)</f>
        <v>499</v>
      </c>
      <c r="J105" s="2"/>
      <c r="K105" s="7"/>
      <c r="L105" s="2"/>
      <c r="M105" s="2"/>
      <c r="N105" s="2"/>
      <c r="O105" s="2"/>
      <c r="P105" s="2"/>
      <c r="Q105" s="76">
        <f>SUM(Q104*1%)</f>
        <v>13.48</v>
      </c>
      <c r="R105" s="96">
        <f>SUM(R7:R93)</f>
        <v>0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216" t="s">
        <v>31</v>
      </c>
      <c r="H106" s="217">
        <f>SUM(K7,P31,N43,O66)</f>
        <v>1079</v>
      </c>
      <c r="I106" s="4"/>
      <c r="J106" s="2"/>
      <c r="K106" s="7"/>
      <c r="L106" s="2"/>
      <c r="M106" s="2"/>
      <c r="N106" s="2"/>
      <c r="O106" s="2"/>
      <c r="P106" s="2"/>
      <c r="Q106" s="2"/>
      <c r="R106" s="96">
        <f>SUM(R105*2%)</f>
        <v>0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16" t="s">
        <v>32</v>
      </c>
      <c r="H107" s="300">
        <f>SUM(S7,S31,S43,S66)</f>
        <v>200</v>
      </c>
      <c r="I107" s="4"/>
      <c r="J107" s="2"/>
      <c r="K107" s="7"/>
      <c r="L107" s="2"/>
      <c r="M107" s="2"/>
      <c r="N107" s="2"/>
      <c r="O107" s="2"/>
      <c r="P107" s="2"/>
      <c r="Q107" s="2"/>
      <c r="R107" s="16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218" t="s">
        <v>33</v>
      </c>
      <c r="H108" s="326">
        <v>0.0</v>
      </c>
      <c r="I108" s="4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4"/>
      <c r="H109" s="4"/>
      <c r="I109" s="4"/>
      <c r="J109" s="2"/>
      <c r="K109" s="7"/>
      <c r="L109" s="2"/>
      <c r="M109" s="1" t="s">
        <v>34</v>
      </c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4"/>
      <c r="I110" s="4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4"/>
      <c r="I111" s="4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4"/>
      <c r="I112" s="4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4"/>
      <c r="I113" s="4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4"/>
      <c r="I114" s="4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4"/>
      <c r="I115" s="4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4"/>
      <c r="I116" s="4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4"/>
      <c r="I117" s="4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4"/>
      <c r="I118" s="4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4"/>
      <c r="I119" s="4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4"/>
      <c r="I120" s="4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4"/>
      <c r="I121" s="4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4"/>
      <c r="I122" s="4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4"/>
      <c r="I123" s="4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4"/>
      <c r="I124" s="4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4"/>
      <c r="I125" s="4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4"/>
      <c r="I126" s="4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4"/>
      <c r="I127" s="4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4"/>
      <c r="I128" s="4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4"/>
      <c r="I129" s="4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4"/>
      <c r="I130" s="4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4"/>
      <c r="I131" s="4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4"/>
      <c r="I132" s="4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4"/>
      <c r="I133" s="4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4"/>
      <c r="I134" s="4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4"/>
      <c r="I135" s="4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4"/>
      <c r="I136" s="4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4"/>
      <c r="I137" s="4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4"/>
      <c r="I138" s="4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4"/>
      <c r="I139" s="4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4"/>
      <c r="I140" s="4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4"/>
      <c r="I141" s="4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4"/>
      <c r="I142" s="4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4"/>
      <c r="I143" s="4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4"/>
      <c r="I144" s="4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4"/>
      <c r="I145" s="4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4"/>
      <c r="I146" s="4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4"/>
      <c r="I147" s="4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4"/>
      <c r="I148" s="4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4"/>
      <c r="I149" s="4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4"/>
      <c r="I150" s="4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4"/>
      <c r="I151" s="4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4"/>
      <c r="I152" s="4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4"/>
      <c r="I153" s="4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4"/>
      <c r="I154" s="4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4"/>
      <c r="I155" s="4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4"/>
      <c r="I156" s="4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4"/>
      <c r="I157" s="4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4"/>
      <c r="I158" s="4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4"/>
      <c r="I159" s="4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4"/>
      <c r="I160" s="4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4"/>
      <c r="I161" s="4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4"/>
      <c r="I162" s="4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4"/>
      <c r="I163" s="4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4"/>
      <c r="I164" s="4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4"/>
      <c r="I165" s="4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4"/>
      <c r="I166" s="4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4"/>
      <c r="I167" s="4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4"/>
      <c r="I168" s="4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4"/>
      <c r="I169" s="4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4"/>
      <c r="I170" s="4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4"/>
      <c r="I171" s="4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4"/>
      <c r="I172" s="4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4"/>
      <c r="I173" s="4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4"/>
      <c r="I174" s="4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4"/>
      <c r="I175" s="4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4"/>
      <c r="I176" s="4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4"/>
      <c r="I177" s="4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4"/>
      <c r="I178" s="4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4"/>
      <c r="I179" s="4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4"/>
      <c r="I180" s="4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4"/>
      <c r="I181" s="4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4"/>
      <c r="I182" s="4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4"/>
      <c r="I183" s="4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4"/>
      <c r="I184" s="4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4"/>
      <c r="I185" s="4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4"/>
      <c r="I186" s="4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4"/>
      <c r="I187" s="4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4"/>
      <c r="I188" s="4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4"/>
      <c r="I189" s="4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4"/>
      <c r="I190" s="4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4"/>
      <c r="I191" s="4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4"/>
      <c r="I192" s="4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4"/>
      <c r="I193" s="4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4"/>
      <c r="I194" s="4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4"/>
      <c r="I195" s="4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4"/>
      <c r="I196" s="4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4"/>
      <c r="I197" s="4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4"/>
      <c r="I198" s="4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4"/>
      <c r="I199" s="4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4"/>
      <c r="I200" s="4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4"/>
      <c r="I201" s="4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4"/>
      <c r="I202" s="4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4"/>
      <c r="I203" s="4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4"/>
      <c r="I204" s="4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4"/>
      <c r="I205" s="4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4"/>
      <c r="I206" s="4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4"/>
      <c r="I207" s="4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4"/>
      <c r="I208" s="4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4"/>
      <c r="I209" s="4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4"/>
      <c r="I210" s="4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4"/>
      <c r="I211" s="4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4"/>
      <c r="I212" s="4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4"/>
      <c r="I213" s="4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4"/>
      <c r="I214" s="4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4"/>
      <c r="I215" s="4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4"/>
      <c r="I216" s="4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4"/>
      <c r="I217" s="4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4"/>
      <c r="I218" s="4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4"/>
      <c r="I219" s="4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4"/>
      <c r="I220" s="4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4"/>
      <c r="I221" s="4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4"/>
      <c r="I222" s="4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4"/>
      <c r="I223" s="4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4"/>
      <c r="I224" s="4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4"/>
      <c r="I225" s="4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19"/>
      <c r="D226" s="219"/>
      <c r="E226" s="2"/>
      <c r="F226" s="2"/>
      <c r="G226" s="4"/>
      <c r="H226" s="4"/>
      <c r="I226" s="4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19"/>
      <c r="D227" s="219"/>
      <c r="E227" s="2"/>
      <c r="F227" s="2"/>
      <c r="G227" s="4"/>
      <c r="H227" s="4"/>
      <c r="I227" s="4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19"/>
      <c r="D228" s="219"/>
      <c r="E228" s="2"/>
      <c r="F228" s="2"/>
      <c r="G228" s="4"/>
      <c r="H228" s="4"/>
      <c r="I228" s="4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19"/>
      <c r="D229" s="219"/>
      <c r="E229" s="2"/>
      <c r="F229" s="2"/>
      <c r="G229" s="4"/>
      <c r="H229" s="4"/>
      <c r="I229" s="4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19"/>
      <c r="D230" s="219"/>
      <c r="E230" s="2"/>
      <c r="F230" s="2"/>
      <c r="G230" s="4"/>
      <c r="H230" s="4"/>
      <c r="I230" s="4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19"/>
      <c r="D231" s="219"/>
      <c r="E231" s="2"/>
      <c r="F231" s="2"/>
      <c r="G231" s="4"/>
      <c r="H231" s="4"/>
      <c r="I231" s="4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19"/>
      <c r="D232" s="219"/>
      <c r="E232" s="2"/>
      <c r="F232" s="2"/>
      <c r="G232" s="4"/>
      <c r="H232" s="4"/>
      <c r="I232" s="4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19"/>
      <c r="D233" s="219"/>
      <c r="E233" s="2"/>
      <c r="F233" s="2"/>
      <c r="G233" s="4"/>
      <c r="H233" s="4"/>
      <c r="I233" s="4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19"/>
      <c r="D234" s="219"/>
      <c r="E234" s="2"/>
      <c r="F234" s="2"/>
      <c r="G234" s="4"/>
      <c r="H234" s="4"/>
      <c r="I234" s="4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19"/>
      <c r="D235" s="219"/>
      <c r="E235" s="2"/>
      <c r="F235" s="2"/>
      <c r="G235" s="4"/>
      <c r="H235" s="4"/>
      <c r="I235" s="4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19"/>
      <c r="D236" s="219"/>
      <c r="E236" s="2"/>
      <c r="F236" s="2"/>
      <c r="G236" s="4"/>
      <c r="H236" s="4"/>
      <c r="I236" s="4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19"/>
      <c r="D237" s="219"/>
      <c r="E237" s="2"/>
      <c r="F237" s="2"/>
      <c r="G237" s="4"/>
      <c r="H237" s="4"/>
      <c r="I237" s="4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19"/>
      <c r="D238" s="219"/>
      <c r="E238" s="2"/>
      <c r="F238" s="2"/>
      <c r="G238" s="4"/>
      <c r="H238" s="4"/>
      <c r="I238" s="4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19"/>
      <c r="D239" s="219"/>
      <c r="E239" s="2"/>
      <c r="F239" s="2"/>
      <c r="G239" s="4"/>
      <c r="H239" s="4"/>
      <c r="I239" s="4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19"/>
      <c r="D240" s="219"/>
      <c r="E240" s="2"/>
      <c r="F240" s="2"/>
      <c r="G240" s="4"/>
      <c r="H240" s="4"/>
      <c r="I240" s="4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19"/>
      <c r="D241" s="219"/>
      <c r="E241" s="2"/>
      <c r="F241" s="2"/>
      <c r="G241" s="4"/>
      <c r="H241" s="4"/>
      <c r="I241" s="4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19"/>
      <c r="D242" s="219"/>
      <c r="E242" s="2"/>
      <c r="F242" s="2"/>
      <c r="G242" s="4"/>
      <c r="H242" s="4"/>
      <c r="I242" s="4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19"/>
      <c r="D243" s="219"/>
      <c r="E243" s="2"/>
      <c r="F243" s="2"/>
      <c r="G243" s="4"/>
      <c r="H243" s="4"/>
      <c r="I243" s="4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19"/>
      <c r="D244" s="219"/>
      <c r="E244" s="2"/>
      <c r="F244" s="2"/>
      <c r="G244" s="4"/>
      <c r="H244" s="4"/>
      <c r="I244" s="4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19"/>
      <c r="D245" s="219"/>
      <c r="E245" s="2"/>
      <c r="F245" s="2"/>
      <c r="G245" s="4"/>
      <c r="H245" s="4"/>
      <c r="I245" s="4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19"/>
      <c r="D246" s="219"/>
      <c r="E246" s="2"/>
      <c r="F246" s="2"/>
      <c r="G246" s="4"/>
      <c r="H246" s="4"/>
      <c r="I246" s="4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19"/>
      <c r="D247" s="219"/>
      <c r="E247" s="2"/>
      <c r="F247" s="2"/>
      <c r="G247" s="4"/>
      <c r="H247" s="4"/>
      <c r="I247" s="4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19"/>
      <c r="D248" s="219"/>
      <c r="E248" s="2"/>
      <c r="F248" s="2"/>
      <c r="G248" s="4"/>
      <c r="H248" s="4"/>
      <c r="I248" s="4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19"/>
      <c r="D249" s="219"/>
      <c r="E249" s="2"/>
      <c r="F249" s="2"/>
      <c r="G249" s="4"/>
      <c r="H249" s="4"/>
      <c r="I249" s="4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19"/>
      <c r="D250" s="219"/>
      <c r="E250" s="2"/>
      <c r="F250" s="2"/>
      <c r="G250" s="4"/>
      <c r="H250" s="4"/>
      <c r="I250" s="4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19"/>
      <c r="D251" s="219"/>
      <c r="E251" s="2"/>
      <c r="F251" s="2"/>
      <c r="G251" s="4"/>
      <c r="H251" s="4"/>
      <c r="I251" s="4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19"/>
      <c r="D252" s="219"/>
      <c r="E252" s="2"/>
      <c r="F252" s="2"/>
      <c r="G252" s="4"/>
      <c r="H252" s="4"/>
      <c r="I252" s="4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19"/>
      <c r="D253" s="219"/>
      <c r="E253" s="2"/>
      <c r="F253" s="2"/>
      <c r="G253" s="4"/>
      <c r="H253" s="4"/>
      <c r="I253" s="4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19"/>
      <c r="D254" s="219"/>
      <c r="E254" s="2"/>
      <c r="F254" s="2"/>
      <c r="G254" s="4"/>
      <c r="H254" s="4"/>
      <c r="I254" s="4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19"/>
      <c r="D255" s="219"/>
      <c r="E255" s="2"/>
      <c r="F255" s="2"/>
      <c r="G255" s="4"/>
      <c r="H255" s="4"/>
      <c r="I255" s="4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19"/>
      <c r="D256" s="219"/>
      <c r="E256" s="2"/>
      <c r="F256" s="2"/>
      <c r="G256" s="4"/>
      <c r="H256" s="4"/>
      <c r="I256" s="4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19"/>
      <c r="D257" s="219"/>
      <c r="E257" s="2"/>
      <c r="F257" s="2"/>
      <c r="G257" s="4"/>
      <c r="H257" s="4"/>
      <c r="I257" s="4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19"/>
      <c r="D258" s="219"/>
      <c r="E258" s="2"/>
      <c r="F258" s="2"/>
      <c r="G258" s="4"/>
      <c r="H258" s="4"/>
      <c r="I258" s="4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19"/>
      <c r="D259" s="219"/>
      <c r="E259" s="2"/>
      <c r="F259" s="2"/>
      <c r="G259" s="4"/>
      <c r="H259" s="4"/>
      <c r="I259" s="4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19"/>
      <c r="D260" s="219"/>
      <c r="E260" s="2"/>
      <c r="F260" s="2"/>
      <c r="G260" s="4"/>
      <c r="H260" s="4"/>
      <c r="I260" s="4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19"/>
      <c r="D261" s="219"/>
      <c r="E261" s="2"/>
      <c r="F261" s="2"/>
      <c r="G261" s="4"/>
      <c r="H261" s="4"/>
      <c r="I261" s="4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19"/>
      <c r="D262" s="219"/>
      <c r="E262" s="2"/>
      <c r="F262" s="2"/>
      <c r="G262" s="4"/>
      <c r="H262" s="4"/>
      <c r="I262" s="4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19"/>
      <c r="D263" s="219"/>
      <c r="E263" s="2"/>
      <c r="F263" s="2"/>
      <c r="G263" s="4"/>
      <c r="H263" s="4"/>
      <c r="I263" s="4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19"/>
      <c r="D264" s="219"/>
      <c r="E264" s="2"/>
      <c r="F264" s="2"/>
      <c r="G264" s="4"/>
      <c r="H264" s="4"/>
      <c r="I264" s="4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19"/>
      <c r="D265" s="219"/>
      <c r="E265" s="2"/>
      <c r="F265" s="2"/>
      <c r="G265" s="4"/>
      <c r="H265" s="4"/>
      <c r="I265" s="4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19"/>
      <c r="D266" s="219"/>
      <c r="E266" s="2"/>
      <c r="F266" s="2"/>
      <c r="G266" s="4"/>
      <c r="H266" s="4"/>
      <c r="I266" s="4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19"/>
      <c r="D267" s="219"/>
      <c r="E267" s="2"/>
      <c r="F267" s="2"/>
      <c r="G267" s="4"/>
      <c r="H267" s="4"/>
      <c r="I267" s="4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19"/>
      <c r="D268" s="219"/>
      <c r="E268" s="2"/>
      <c r="F268" s="2"/>
      <c r="G268" s="4"/>
      <c r="H268" s="4"/>
      <c r="I268" s="4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19"/>
      <c r="D269" s="219"/>
      <c r="E269" s="2"/>
      <c r="F269" s="2"/>
      <c r="G269" s="4"/>
      <c r="H269" s="4"/>
      <c r="I269" s="4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19"/>
      <c r="D270" s="219"/>
      <c r="E270" s="2"/>
      <c r="F270" s="2"/>
      <c r="G270" s="4"/>
      <c r="H270" s="4"/>
      <c r="I270" s="4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19"/>
      <c r="D271" s="219"/>
      <c r="E271" s="2"/>
      <c r="F271" s="2"/>
      <c r="G271" s="4"/>
      <c r="H271" s="4"/>
      <c r="I271" s="4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19"/>
      <c r="D272" s="219"/>
      <c r="E272" s="2"/>
      <c r="F272" s="2"/>
      <c r="G272" s="4"/>
      <c r="H272" s="4"/>
      <c r="I272" s="4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19"/>
      <c r="D273" s="219"/>
      <c r="E273" s="2"/>
      <c r="F273" s="2"/>
      <c r="G273" s="4"/>
      <c r="H273" s="4"/>
      <c r="I273" s="4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19"/>
      <c r="D274" s="219"/>
      <c r="E274" s="2"/>
      <c r="F274" s="2"/>
      <c r="G274" s="4"/>
      <c r="H274" s="4"/>
      <c r="I274" s="4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19"/>
      <c r="D275" s="219"/>
      <c r="E275" s="2"/>
      <c r="F275" s="2"/>
      <c r="G275" s="4"/>
      <c r="H275" s="4"/>
      <c r="I275" s="4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19"/>
      <c r="D276" s="219"/>
      <c r="E276" s="2"/>
      <c r="F276" s="2"/>
      <c r="G276" s="4"/>
      <c r="H276" s="4"/>
      <c r="I276" s="4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19"/>
      <c r="D277" s="219"/>
      <c r="E277" s="2"/>
      <c r="F277" s="2"/>
      <c r="G277" s="4"/>
      <c r="H277" s="4"/>
      <c r="I277" s="4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19"/>
      <c r="D278" s="219"/>
      <c r="E278" s="2"/>
      <c r="F278" s="2"/>
      <c r="G278" s="4"/>
      <c r="H278" s="4"/>
      <c r="I278" s="4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19"/>
      <c r="D279" s="219"/>
      <c r="E279" s="2"/>
      <c r="F279" s="2"/>
      <c r="G279" s="4"/>
      <c r="H279" s="4"/>
      <c r="I279" s="4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19"/>
      <c r="D280" s="219"/>
      <c r="E280" s="2"/>
      <c r="F280" s="2"/>
      <c r="G280" s="4"/>
      <c r="H280" s="4"/>
      <c r="I280" s="4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19"/>
      <c r="D281" s="219"/>
      <c r="E281" s="2"/>
      <c r="F281" s="2"/>
      <c r="G281" s="4"/>
      <c r="H281" s="4"/>
      <c r="I281" s="4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19"/>
      <c r="D282" s="219"/>
      <c r="E282" s="2"/>
      <c r="F282" s="2"/>
      <c r="G282" s="4"/>
      <c r="H282" s="4"/>
      <c r="I282" s="4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19"/>
      <c r="D283" s="219"/>
      <c r="E283" s="2"/>
      <c r="F283" s="2"/>
      <c r="G283" s="4"/>
      <c r="H283" s="4"/>
      <c r="I283" s="4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19"/>
      <c r="D284" s="219"/>
      <c r="E284" s="2"/>
      <c r="F284" s="2"/>
      <c r="G284" s="4"/>
      <c r="H284" s="4"/>
      <c r="I284" s="4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19"/>
      <c r="D285" s="219"/>
      <c r="E285" s="2"/>
      <c r="F285" s="2"/>
      <c r="G285" s="4"/>
      <c r="H285" s="4"/>
      <c r="I285" s="4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19"/>
      <c r="D286" s="219"/>
      <c r="E286" s="2"/>
      <c r="F286" s="2"/>
      <c r="G286" s="4"/>
      <c r="H286" s="4"/>
      <c r="I286" s="4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19"/>
      <c r="D287" s="219"/>
      <c r="E287" s="2"/>
      <c r="F287" s="2"/>
      <c r="G287" s="4"/>
      <c r="H287" s="4"/>
      <c r="I287" s="4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19"/>
      <c r="D288" s="219"/>
      <c r="E288" s="2"/>
      <c r="F288" s="2"/>
      <c r="G288" s="4"/>
      <c r="H288" s="4"/>
      <c r="I288" s="4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19"/>
      <c r="D289" s="219"/>
      <c r="E289" s="2"/>
      <c r="F289" s="2"/>
      <c r="G289" s="4"/>
      <c r="H289" s="4"/>
      <c r="I289" s="4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19"/>
      <c r="D290" s="219"/>
      <c r="E290" s="2"/>
      <c r="F290" s="2"/>
      <c r="G290" s="4"/>
      <c r="H290" s="4"/>
      <c r="I290" s="4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19"/>
      <c r="D291" s="219"/>
      <c r="E291" s="2"/>
      <c r="F291" s="2"/>
      <c r="G291" s="4"/>
      <c r="H291" s="4"/>
      <c r="I291" s="4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19"/>
      <c r="D292" s="219"/>
      <c r="E292" s="2"/>
      <c r="F292" s="2"/>
      <c r="G292" s="4"/>
      <c r="H292" s="4"/>
      <c r="I292" s="4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19"/>
      <c r="D293" s="219"/>
      <c r="E293" s="2"/>
      <c r="F293" s="2"/>
      <c r="G293" s="4"/>
      <c r="H293" s="4"/>
      <c r="I293" s="4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19"/>
      <c r="D294" s="219"/>
      <c r="E294" s="2"/>
      <c r="F294" s="2"/>
      <c r="G294" s="4"/>
      <c r="H294" s="4"/>
      <c r="I294" s="4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19"/>
      <c r="D295" s="219"/>
      <c r="E295" s="2"/>
      <c r="F295" s="2"/>
      <c r="G295" s="4"/>
      <c r="H295" s="4"/>
      <c r="I295" s="4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19"/>
      <c r="D296" s="219"/>
      <c r="E296" s="2"/>
      <c r="F296" s="2"/>
      <c r="G296" s="4"/>
      <c r="H296" s="4"/>
      <c r="I296" s="4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19"/>
      <c r="D297" s="219"/>
      <c r="E297" s="2"/>
      <c r="F297" s="2"/>
      <c r="G297" s="4"/>
      <c r="H297" s="4"/>
      <c r="I297" s="4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19"/>
      <c r="D298" s="219"/>
      <c r="E298" s="2"/>
      <c r="F298" s="2"/>
      <c r="G298" s="4"/>
      <c r="H298" s="4"/>
      <c r="I298" s="4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19"/>
      <c r="D299" s="219"/>
      <c r="E299" s="2"/>
      <c r="F299" s="2"/>
      <c r="G299" s="4"/>
      <c r="H299" s="4"/>
      <c r="I299" s="4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19"/>
      <c r="D300" s="219"/>
      <c r="E300" s="2"/>
      <c r="F300" s="2"/>
      <c r="G300" s="4"/>
      <c r="H300" s="4"/>
      <c r="I300" s="4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19"/>
      <c r="D301" s="219"/>
      <c r="E301" s="2"/>
      <c r="F301" s="2"/>
      <c r="G301" s="4"/>
      <c r="H301" s="4"/>
      <c r="I301" s="4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19"/>
      <c r="D302" s="219"/>
      <c r="E302" s="2"/>
      <c r="F302" s="2"/>
      <c r="G302" s="4"/>
      <c r="H302" s="4"/>
      <c r="I302" s="4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19"/>
      <c r="D303" s="219"/>
      <c r="E303" s="2"/>
      <c r="F303" s="2"/>
      <c r="G303" s="4"/>
      <c r="H303" s="4"/>
      <c r="I303" s="4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19"/>
      <c r="D304" s="219"/>
      <c r="E304" s="2"/>
      <c r="F304" s="2"/>
      <c r="G304" s="4"/>
      <c r="H304" s="4"/>
      <c r="I304" s="4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19"/>
      <c r="D305" s="219"/>
      <c r="E305" s="2"/>
      <c r="F305" s="2"/>
      <c r="G305" s="4"/>
      <c r="H305" s="4"/>
      <c r="I305" s="4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19"/>
      <c r="D306" s="219"/>
      <c r="E306" s="2"/>
      <c r="F306" s="2"/>
      <c r="G306" s="4"/>
      <c r="H306" s="4"/>
      <c r="I306" s="4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19"/>
      <c r="D307" s="219"/>
      <c r="E307" s="2"/>
      <c r="F307" s="2"/>
      <c r="G307" s="4"/>
      <c r="H307" s="4"/>
      <c r="I307" s="4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19"/>
      <c r="D308" s="219"/>
      <c r="E308" s="2"/>
      <c r="F308" s="2"/>
      <c r="G308" s="4"/>
      <c r="H308" s="4"/>
      <c r="I308" s="4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19"/>
      <c r="D309" s="219"/>
      <c r="E309" s="2"/>
      <c r="F309" s="2"/>
      <c r="G309" s="4"/>
      <c r="H309" s="4"/>
      <c r="I309" s="4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19"/>
      <c r="D310" s="219"/>
      <c r="E310" s="2"/>
      <c r="F310" s="2"/>
      <c r="G310" s="4"/>
      <c r="H310" s="4"/>
      <c r="I310" s="4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19"/>
      <c r="D311" s="219"/>
      <c r="E311" s="2"/>
      <c r="F311" s="2"/>
      <c r="G311" s="4"/>
      <c r="H311" s="4"/>
      <c r="I311" s="4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19"/>
      <c r="D312" s="219"/>
      <c r="E312" s="2"/>
      <c r="F312" s="2"/>
      <c r="G312" s="4"/>
      <c r="H312" s="4"/>
      <c r="I312" s="4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19"/>
      <c r="D313" s="219"/>
      <c r="E313" s="2"/>
      <c r="F313" s="2"/>
      <c r="G313" s="4"/>
      <c r="H313" s="4"/>
      <c r="I313" s="4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19"/>
      <c r="D314" s="219"/>
      <c r="E314" s="2"/>
      <c r="F314" s="2"/>
      <c r="G314" s="4"/>
      <c r="H314" s="4"/>
      <c r="I314" s="4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19"/>
      <c r="D315" s="219"/>
      <c r="E315" s="2"/>
      <c r="F315" s="2"/>
      <c r="G315" s="4"/>
      <c r="H315" s="4"/>
      <c r="I315" s="4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19"/>
      <c r="D316" s="219"/>
      <c r="E316" s="2"/>
      <c r="F316" s="2"/>
      <c r="G316" s="4"/>
      <c r="H316" s="4"/>
      <c r="I316" s="4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19"/>
      <c r="D317" s="219"/>
      <c r="E317" s="2"/>
      <c r="F317" s="2"/>
      <c r="G317" s="4"/>
      <c r="H317" s="4"/>
      <c r="I317" s="4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19"/>
      <c r="D318" s="219"/>
      <c r="E318" s="2"/>
      <c r="F318" s="2"/>
      <c r="G318" s="4"/>
      <c r="H318" s="4"/>
      <c r="I318" s="4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19"/>
      <c r="D319" s="219"/>
      <c r="E319" s="2"/>
      <c r="F319" s="2"/>
      <c r="G319" s="4"/>
      <c r="H319" s="4"/>
      <c r="I319" s="4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19"/>
      <c r="D320" s="219"/>
      <c r="E320" s="2"/>
      <c r="F320" s="2"/>
      <c r="G320" s="4"/>
      <c r="H320" s="4"/>
      <c r="I320" s="4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19"/>
      <c r="D321" s="219"/>
      <c r="E321" s="2"/>
      <c r="F321" s="2"/>
      <c r="G321" s="4"/>
      <c r="H321" s="4"/>
      <c r="I321" s="4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19"/>
      <c r="D322" s="219"/>
      <c r="E322" s="2"/>
      <c r="F322" s="2"/>
      <c r="G322" s="4"/>
      <c r="H322" s="4"/>
      <c r="I322" s="4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19"/>
      <c r="D323" s="219"/>
      <c r="E323" s="2"/>
      <c r="F323" s="2"/>
      <c r="G323" s="4"/>
      <c r="H323" s="4"/>
      <c r="I323" s="4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19"/>
      <c r="D324" s="219"/>
      <c r="E324" s="2"/>
      <c r="F324" s="2"/>
      <c r="G324" s="4"/>
      <c r="H324" s="4"/>
      <c r="I324" s="4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19"/>
      <c r="D325" s="219"/>
      <c r="E325" s="2"/>
      <c r="F325" s="2"/>
      <c r="G325" s="4"/>
      <c r="H325" s="4"/>
      <c r="I325" s="4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19"/>
      <c r="D326" s="219"/>
      <c r="E326" s="2"/>
      <c r="F326" s="2"/>
      <c r="G326" s="4"/>
      <c r="H326" s="4"/>
      <c r="I326" s="4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19"/>
      <c r="D327" s="219"/>
      <c r="E327" s="2"/>
      <c r="F327" s="2"/>
      <c r="G327" s="4"/>
      <c r="H327" s="4"/>
      <c r="I327" s="4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19"/>
      <c r="D328" s="219"/>
      <c r="E328" s="2"/>
      <c r="F328" s="2"/>
      <c r="G328" s="4"/>
      <c r="H328" s="4"/>
      <c r="I328" s="4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19"/>
      <c r="D329" s="219"/>
      <c r="E329" s="2"/>
      <c r="F329" s="2"/>
      <c r="G329" s="4"/>
      <c r="H329" s="4"/>
      <c r="I329" s="4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19"/>
      <c r="D330" s="219"/>
      <c r="E330" s="2"/>
      <c r="F330" s="2"/>
      <c r="G330" s="4"/>
      <c r="H330" s="4"/>
      <c r="I330" s="4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19"/>
      <c r="D331" s="219"/>
      <c r="E331" s="2"/>
      <c r="F331" s="2"/>
      <c r="G331" s="4"/>
      <c r="H331" s="4"/>
      <c r="I331" s="4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19"/>
      <c r="D332" s="219"/>
      <c r="E332" s="2"/>
      <c r="F332" s="2"/>
      <c r="G332" s="4"/>
      <c r="H332" s="4"/>
      <c r="I332" s="4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19"/>
      <c r="D333" s="219"/>
      <c r="E333" s="2"/>
      <c r="F333" s="2"/>
      <c r="G333" s="4"/>
      <c r="H333" s="4"/>
      <c r="I333" s="4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19"/>
      <c r="D334" s="219"/>
      <c r="E334" s="2"/>
      <c r="F334" s="2"/>
      <c r="G334" s="4"/>
      <c r="H334" s="4"/>
      <c r="I334" s="4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19"/>
      <c r="D335" s="219"/>
      <c r="E335" s="2"/>
      <c r="F335" s="2"/>
      <c r="G335" s="4"/>
      <c r="H335" s="4"/>
      <c r="I335" s="4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19"/>
      <c r="D336" s="219"/>
      <c r="E336" s="2"/>
      <c r="F336" s="2"/>
      <c r="G336" s="4"/>
      <c r="H336" s="4"/>
      <c r="I336" s="4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19"/>
      <c r="D337" s="219"/>
      <c r="E337" s="2"/>
      <c r="F337" s="2"/>
      <c r="G337" s="4"/>
      <c r="H337" s="4"/>
      <c r="I337" s="4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19"/>
      <c r="D338" s="219"/>
      <c r="E338" s="2"/>
      <c r="F338" s="2"/>
      <c r="G338" s="4"/>
      <c r="H338" s="4"/>
      <c r="I338" s="4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19"/>
      <c r="D339" s="219"/>
      <c r="E339" s="2"/>
      <c r="F339" s="2"/>
      <c r="G339" s="4"/>
      <c r="H339" s="4"/>
      <c r="I339" s="4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19"/>
      <c r="D340" s="219"/>
      <c r="E340" s="2"/>
      <c r="F340" s="2"/>
      <c r="G340" s="4"/>
      <c r="H340" s="4"/>
      <c r="I340" s="4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19"/>
      <c r="D341" s="219"/>
      <c r="E341" s="2"/>
      <c r="F341" s="2"/>
      <c r="G341" s="4"/>
      <c r="H341" s="4"/>
      <c r="I341" s="4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19"/>
      <c r="D342" s="219"/>
      <c r="E342" s="2"/>
      <c r="F342" s="2"/>
      <c r="G342" s="4"/>
      <c r="H342" s="4"/>
      <c r="I342" s="4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19"/>
      <c r="D343" s="219"/>
      <c r="E343" s="2"/>
      <c r="F343" s="2"/>
      <c r="G343" s="4"/>
      <c r="H343" s="4"/>
      <c r="I343" s="4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19"/>
      <c r="D344" s="219"/>
      <c r="E344" s="2"/>
      <c r="F344" s="2"/>
      <c r="G344" s="4"/>
      <c r="H344" s="4"/>
      <c r="I344" s="4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19"/>
      <c r="D345" s="219"/>
      <c r="E345" s="2"/>
      <c r="F345" s="2"/>
      <c r="G345" s="4"/>
      <c r="H345" s="4"/>
      <c r="I345" s="4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19"/>
      <c r="D346" s="219"/>
      <c r="E346" s="2"/>
      <c r="F346" s="2"/>
      <c r="G346" s="4"/>
      <c r="H346" s="4"/>
      <c r="I346" s="4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19"/>
      <c r="D347" s="219"/>
      <c r="E347" s="2"/>
      <c r="F347" s="2"/>
      <c r="G347" s="4"/>
      <c r="H347" s="4"/>
      <c r="I347" s="4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19"/>
      <c r="D348" s="219"/>
      <c r="E348" s="2"/>
      <c r="F348" s="2"/>
      <c r="G348" s="4"/>
      <c r="H348" s="4"/>
      <c r="I348" s="4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19"/>
      <c r="D349" s="219"/>
      <c r="E349" s="2"/>
      <c r="F349" s="2"/>
      <c r="G349" s="4"/>
      <c r="H349" s="4"/>
      <c r="I349" s="4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19"/>
      <c r="D350" s="219"/>
      <c r="E350" s="2"/>
      <c r="F350" s="2"/>
      <c r="G350" s="4"/>
      <c r="H350" s="4"/>
      <c r="I350" s="4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19"/>
      <c r="D351" s="219"/>
      <c r="E351" s="2"/>
      <c r="F351" s="2"/>
      <c r="G351" s="4"/>
      <c r="H351" s="4"/>
      <c r="I351" s="4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19"/>
      <c r="D352" s="219"/>
      <c r="E352" s="2"/>
      <c r="F352" s="2"/>
      <c r="G352" s="4"/>
      <c r="H352" s="4"/>
      <c r="I352" s="4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19"/>
      <c r="D353" s="219"/>
      <c r="E353" s="2"/>
      <c r="F353" s="2"/>
      <c r="G353" s="4"/>
      <c r="H353" s="4"/>
      <c r="I353" s="4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19"/>
      <c r="D354" s="219"/>
      <c r="E354" s="2"/>
      <c r="F354" s="2"/>
      <c r="G354" s="4"/>
      <c r="H354" s="4"/>
      <c r="I354" s="4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19"/>
      <c r="D355" s="219"/>
      <c r="E355" s="2"/>
      <c r="F355" s="2"/>
      <c r="G355" s="4"/>
      <c r="H355" s="4"/>
      <c r="I355" s="4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19"/>
      <c r="D356" s="219"/>
      <c r="E356" s="2"/>
      <c r="F356" s="2"/>
      <c r="G356" s="4"/>
      <c r="H356" s="4"/>
      <c r="I356" s="4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19"/>
      <c r="D357" s="219"/>
      <c r="E357" s="2"/>
      <c r="F357" s="2"/>
      <c r="G357" s="4"/>
      <c r="H357" s="4"/>
      <c r="I357" s="4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19"/>
      <c r="D358" s="219"/>
      <c r="E358" s="2"/>
      <c r="F358" s="2"/>
      <c r="G358" s="4"/>
      <c r="H358" s="4"/>
      <c r="I358" s="4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19"/>
      <c r="D359" s="219"/>
      <c r="E359" s="2"/>
      <c r="F359" s="2"/>
      <c r="G359" s="4"/>
      <c r="H359" s="4"/>
      <c r="I359" s="4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19"/>
      <c r="D360" s="219"/>
      <c r="E360" s="2"/>
      <c r="F360" s="2"/>
      <c r="G360" s="4"/>
      <c r="H360" s="4"/>
      <c r="I360" s="4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19"/>
      <c r="D361" s="219"/>
      <c r="E361" s="2"/>
      <c r="F361" s="2"/>
      <c r="G361" s="4"/>
      <c r="H361" s="4"/>
      <c r="I361" s="4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19"/>
      <c r="D362" s="219"/>
      <c r="E362" s="2"/>
      <c r="F362" s="2"/>
      <c r="G362" s="4"/>
      <c r="H362" s="4"/>
      <c r="I362" s="4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19"/>
      <c r="D363" s="219"/>
      <c r="E363" s="2"/>
      <c r="F363" s="2"/>
      <c r="G363" s="4"/>
      <c r="H363" s="4"/>
      <c r="I363" s="4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19"/>
      <c r="D364" s="219"/>
      <c r="E364" s="2"/>
      <c r="F364" s="2"/>
      <c r="G364" s="4"/>
      <c r="H364" s="4"/>
      <c r="I364" s="4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19"/>
      <c r="D365" s="219"/>
      <c r="E365" s="2"/>
      <c r="F365" s="2"/>
      <c r="G365" s="4"/>
      <c r="H365" s="4"/>
      <c r="I365" s="4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19"/>
      <c r="D366" s="219"/>
      <c r="E366" s="2"/>
      <c r="F366" s="2"/>
      <c r="G366" s="4"/>
      <c r="H366" s="4"/>
      <c r="I366" s="4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19"/>
      <c r="D367" s="219"/>
      <c r="E367" s="2"/>
      <c r="F367" s="2"/>
      <c r="G367" s="4"/>
      <c r="H367" s="4"/>
      <c r="I367" s="4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19"/>
      <c r="D368" s="219"/>
      <c r="E368" s="2"/>
      <c r="F368" s="2"/>
      <c r="G368" s="4"/>
      <c r="H368" s="4"/>
      <c r="I368" s="4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19"/>
      <c r="D369" s="219"/>
      <c r="E369" s="2"/>
      <c r="F369" s="2"/>
      <c r="G369" s="4"/>
      <c r="H369" s="4"/>
      <c r="I369" s="4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19"/>
      <c r="D370" s="219"/>
      <c r="E370" s="2"/>
      <c r="F370" s="2"/>
      <c r="G370" s="4"/>
      <c r="H370" s="4"/>
      <c r="I370" s="4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19"/>
      <c r="D371" s="219"/>
      <c r="E371" s="2"/>
      <c r="F371" s="2"/>
      <c r="G371" s="4"/>
      <c r="H371" s="4"/>
      <c r="I371" s="4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19"/>
      <c r="D372" s="219"/>
      <c r="E372" s="2"/>
      <c r="F372" s="2"/>
      <c r="G372" s="4"/>
      <c r="H372" s="4"/>
      <c r="I372" s="4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19"/>
      <c r="D373" s="219"/>
      <c r="E373" s="2"/>
      <c r="F373" s="2"/>
      <c r="G373" s="4"/>
      <c r="H373" s="4"/>
      <c r="I373" s="4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19"/>
      <c r="D374" s="219"/>
      <c r="E374" s="2"/>
      <c r="F374" s="2"/>
      <c r="G374" s="4"/>
      <c r="H374" s="4"/>
      <c r="I374" s="4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19"/>
      <c r="D375" s="219"/>
      <c r="E375" s="2"/>
      <c r="F375" s="2"/>
      <c r="G375" s="4"/>
      <c r="H375" s="4"/>
      <c r="I375" s="4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19"/>
      <c r="D376" s="219"/>
      <c r="E376" s="2"/>
      <c r="F376" s="2"/>
      <c r="G376" s="4"/>
      <c r="H376" s="4"/>
      <c r="I376" s="4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19"/>
      <c r="D377" s="219"/>
      <c r="E377" s="2"/>
      <c r="F377" s="2"/>
      <c r="G377" s="4"/>
      <c r="H377" s="4"/>
      <c r="I377" s="4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19"/>
      <c r="D378" s="219"/>
      <c r="E378" s="2"/>
      <c r="F378" s="2"/>
      <c r="G378" s="4"/>
      <c r="H378" s="4"/>
      <c r="I378" s="4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19"/>
      <c r="D379" s="219"/>
      <c r="E379" s="2"/>
      <c r="F379" s="2"/>
      <c r="G379" s="4"/>
      <c r="H379" s="4"/>
      <c r="I379" s="4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19"/>
      <c r="D380" s="219"/>
      <c r="E380" s="2"/>
      <c r="F380" s="2"/>
      <c r="G380" s="4"/>
      <c r="H380" s="4"/>
      <c r="I380" s="4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19"/>
      <c r="D381" s="219"/>
      <c r="E381" s="2"/>
      <c r="F381" s="2"/>
      <c r="G381" s="4"/>
      <c r="H381" s="4"/>
      <c r="I381" s="4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19"/>
      <c r="D382" s="219"/>
      <c r="E382" s="2"/>
      <c r="F382" s="2"/>
      <c r="G382" s="4"/>
      <c r="H382" s="4"/>
      <c r="I382" s="4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19"/>
      <c r="D383" s="219"/>
      <c r="E383" s="2"/>
      <c r="F383" s="2"/>
      <c r="G383" s="4"/>
      <c r="H383" s="4"/>
      <c r="I383" s="4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19"/>
      <c r="D384" s="219"/>
      <c r="E384" s="2"/>
      <c r="F384" s="2"/>
      <c r="G384" s="4"/>
      <c r="H384" s="4"/>
      <c r="I384" s="4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19"/>
      <c r="D385" s="219"/>
      <c r="E385" s="2"/>
      <c r="F385" s="2"/>
      <c r="G385" s="4"/>
      <c r="H385" s="4"/>
      <c r="I385" s="4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19"/>
      <c r="D386" s="219"/>
      <c r="E386" s="2"/>
      <c r="F386" s="2"/>
      <c r="G386" s="4"/>
      <c r="H386" s="4"/>
      <c r="I386" s="4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19"/>
      <c r="D387" s="219"/>
      <c r="E387" s="2"/>
      <c r="F387" s="2"/>
      <c r="G387" s="4"/>
      <c r="H387" s="4"/>
      <c r="I387" s="4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19"/>
      <c r="D388" s="219"/>
      <c r="E388" s="2"/>
      <c r="F388" s="2"/>
      <c r="G388" s="4"/>
      <c r="H388" s="4"/>
      <c r="I388" s="4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19"/>
      <c r="D389" s="219"/>
      <c r="E389" s="2"/>
      <c r="F389" s="2"/>
      <c r="G389" s="4"/>
      <c r="H389" s="4"/>
      <c r="I389" s="4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19"/>
      <c r="D390" s="219"/>
      <c r="E390" s="2"/>
      <c r="F390" s="2"/>
      <c r="G390" s="4"/>
      <c r="H390" s="4"/>
      <c r="I390" s="4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19"/>
      <c r="D391" s="219"/>
      <c r="E391" s="2"/>
      <c r="F391" s="2"/>
      <c r="G391" s="4"/>
      <c r="H391" s="4"/>
      <c r="I391" s="4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19"/>
      <c r="D392" s="219"/>
      <c r="E392" s="2"/>
      <c r="F392" s="2"/>
      <c r="G392" s="4"/>
      <c r="H392" s="4"/>
      <c r="I392" s="4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19"/>
      <c r="D393" s="219"/>
      <c r="E393" s="2"/>
      <c r="F393" s="2"/>
      <c r="G393" s="4"/>
      <c r="H393" s="4"/>
      <c r="I393" s="4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19"/>
      <c r="D394" s="219"/>
      <c r="E394" s="2"/>
      <c r="F394" s="2"/>
      <c r="G394" s="4"/>
      <c r="H394" s="4"/>
      <c r="I394" s="4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19"/>
      <c r="D395" s="219"/>
      <c r="E395" s="2"/>
      <c r="F395" s="2"/>
      <c r="G395" s="4"/>
      <c r="H395" s="4"/>
      <c r="I395" s="4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19"/>
      <c r="D396" s="219"/>
      <c r="E396" s="2"/>
      <c r="F396" s="2"/>
      <c r="G396" s="4"/>
      <c r="H396" s="4"/>
      <c r="I396" s="4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19"/>
      <c r="D397" s="219"/>
      <c r="E397" s="2"/>
      <c r="F397" s="2"/>
      <c r="G397" s="4"/>
      <c r="H397" s="4"/>
      <c r="I397" s="4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19"/>
      <c r="D398" s="219"/>
      <c r="E398" s="2"/>
      <c r="F398" s="2"/>
      <c r="G398" s="4"/>
      <c r="H398" s="4"/>
      <c r="I398" s="4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19"/>
      <c r="D399" s="219"/>
      <c r="E399" s="2"/>
      <c r="F399" s="2"/>
      <c r="G399" s="4"/>
      <c r="H399" s="4"/>
      <c r="I399" s="4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19"/>
      <c r="D400" s="219"/>
      <c r="E400" s="2"/>
      <c r="F400" s="2"/>
      <c r="G400" s="4"/>
      <c r="H400" s="4"/>
      <c r="I400" s="4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19"/>
      <c r="D401" s="219"/>
      <c r="E401" s="2"/>
      <c r="F401" s="2"/>
      <c r="G401" s="4"/>
      <c r="H401" s="4"/>
      <c r="I401" s="4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19"/>
      <c r="D402" s="219"/>
      <c r="E402" s="2"/>
      <c r="F402" s="2"/>
      <c r="G402" s="4"/>
      <c r="H402" s="4"/>
      <c r="I402" s="4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19"/>
      <c r="D403" s="219"/>
      <c r="E403" s="2"/>
      <c r="F403" s="2"/>
      <c r="G403" s="4"/>
      <c r="H403" s="4"/>
      <c r="I403" s="4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19"/>
      <c r="D404" s="219"/>
      <c r="E404" s="2"/>
      <c r="F404" s="2"/>
      <c r="G404" s="4"/>
      <c r="H404" s="4"/>
      <c r="I404" s="4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19"/>
      <c r="D405" s="219"/>
      <c r="E405" s="2"/>
      <c r="F405" s="2"/>
      <c r="G405" s="4"/>
      <c r="H405" s="4"/>
      <c r="I405" s="4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19"/>
      <c r="D406" s="219"/>
      <c r="E406" s="2"/>
      <c r="F406" s="2"/>
      <c r="G406" s="4"/>
      <c r="H406" s="4"/>
      <c r="I406" s="4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19"/>
      <c r="D407" s="219"/>
      <c r="E407" s="2"/>
      <c r="F407" s="2"/>
      <c r="G407" s="4"/>
      <c r="H407" s="4"/>
      <c r="I407" s="4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19"/>
      <c r="D408" s="219"/>
      <c r="E408" s="2"/>
      <c r="F408" s="2"/>
      <c r="G408" s="4"/>
      <c r="H408" s="4"/>
      <c r="I408" s="4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19"/>
      <c r="D409" s="219"/>
      <c r="E409" s="2"/>
      <c r="F409" s="2"/>
      <c r="G409" s="4"/>
      <c r="H409" s="4"/>
      <c r="I409" s="4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19"/>
      <c r="D410" s="219"/>
      <c r="E410" s="2"/>
      <c r="F410" s="2"/>
      <c r="G410" s="4"/>
      <c r="H410" s="4"/>
      <c r="I410" s="4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19"/>
      <c r="D411" s="219"/>
      <c r="E411" s="2"/>
      <c r="F411" s="2"/>
      <c r="G411" s="4"/>
      <c r="H411" s="4"/>
      <c r="I411" s="4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19"/>
      <c r="D412" s="219"/>
      <c r="E412" s="2"/>
      <c r="F412" s="2"/>
      <c r="G412" s="4"/>
      <c r="H412" s="4"/>
      <c r="I412" s="4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19"/>
      <c r="D413" s="219"/>
      <c r="E413" s="2"/>
      <c r="F413" s="2"/>
      <c r="G413" s="4"/>
      <c r="H413" s="4"/>
      <c r="I413" s="4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19"/>
      <c r="D414" s="219"/>
      <c r="E414" s="2"/>
      <c r="F414" s="2"/>
      <c r="G414" s="4"/>
      <c r="H414" s="4"/>
      <c r="I414" s="4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19"/>
      <c r="D415" s="219"/>
      <c r="E415" s="2"/>
      <c r="F415" s="2"/>
      <c r="G415" s="4"/>
      <c r="H415" s="4"/>
      <c r="I415" s="4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19"/>
      <c r="D416" s="219"/>
      <c r="E416" s="2"/>
      <c r="F416" s="2"/>
      <c r="G416" s="4"/>
      <c r="H416" s="4"/>
      <c r="I416" s="4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19"/>
      <c r="D417" s="219"/>
      <c r="E417" s="2"/>
      <c r="F417" s="2"/>
      <c r="G417" s="4"/>
      <c r="H417" s="4"/>
      <c r="I417" s="4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19"/>
      <c r="D418" s="219"/>
      <c r="E418" s="2"/>
      <c r="F418" s="2"/>
      <c r="G418" s="4"/>
      <c r="H418" s="4"/>
      <c r="I418" s="4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19"/>
      <c r="D419" s="219"/>
      <c r="E419" s="2"/>
      <c r="F419" s="2"/>
      <c r="G419" s="4"/>
      <c r="H419" s="4"/>
      <c r="I419" s="4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19"/>
      <c r="D420" s="219"/>
      <c r="E420" s="2"/>
      <c r="F420" s="2"/>
      <c r="G420" s="4"/>
      <c r="H420" s="4"/>
      <c r="I420" s="4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19"/>
      <c r="D421" s="219"/>
      <c r="E421" s="2"/>
      <c r="F421" s="2"/>
      <c r="G421" s="4"/>
      <c r="H421" s="4"/>
      <c r="I421" s="4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19"/>
      <c r="D422" s="219"/>
      <c r="E422" s="2"/>
      <c r="F422" s="2"/>
      <c r="G422" s="4"/>
      <c r="H422" s="4"/>
      <c r="I422" s="4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19"/>
      <c r="D423" s="219"/>
      <c r="E423" s="2"/>
      <c r="F423" s="2"/>
      <c r="G423" s="4"/>
      <c r="H423" s="4"/>
      <c r="I423" s="4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19"/>
      <c r="D424" s="219"/>
      <c r="E424" s="2"/>
      <c r="F424" s="2"/>
      <c r="G424" s="4"/>
      <c r="H424" s="4"/>
      <c r="I424" s="4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19"/>
      <c r="D425" s="219"/>
      <c r="E425" s="2"/>
      <c r="F425" s="2"/>
      <c r="G425" s="4"/>
      <c r="H425" s="4"/>
      <c r="I425" s="4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19"/>
      <c r="D426" s="219"/>
      <c r="E426" s="2"/>
      <c r="F426" s="2"/>
      <c r="G426" s="4"/>
      <c r="H426" s="4"/>
      <c r="I426" s="4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19"/>
      <c r="D427" s="219"/>
      <c r="E427" s="2"/>
      <c r="F427" s="2"/>
      <c r="G427" s="4"/>
      <c r="H427" s="4"/>
      <c r="I427" s="4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19"/>
      <c r="D428" s="219"/>
      <c r="E428" s="2"/>
      <c r="F428" s="2"/>
      <c r="G428" s="4"/>
      <c r="H428" s="4"/>
      <c r="I428" s="4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19"/>
      <c r="D429" s="219"/>
      <c r="E429" s="2"/>
      <c r="F429" s="2"/>
      <c r="G429" s="4"/>
      <c r="H429" s="4"/>
      <c r="I429" s="4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19"/>
      <c r="D430" s="219"/>
      <c r="E430" s="2"/>
      <c r="F430" s="2"/>
      <c r="G430" s="4"/>
      <c r="H430" s="4"/>
      <c r="I430" s="4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19"/>
      <c r="D431" s="219"/>
      <c r="E431" s="2"/>
      <c r="F431" s="2"/>
      <c r="G431" s="4"/>
      <c r="H431" s="4"/>
      <c r="I431" s="4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19"/>
      <c r="D432" s="219"/>
      <c r="E432" s="2"/>
      <c r="F432" s="2"/>
      <c r="G432" s="4"/>
      <c r="H432" s="4"/>
      <c r="I432" s="4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19"/>
      <c r="D433" s="219"/>
      <c r="E433" s="2"/>
      <c r="F433" s="2"/>
      <c r="G433" s="4"/>
      <c r="H433" s="4"/>
      <c r="I433" s="4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19"/>
      <c r="D434" s="219"/>
      <c r="E434" s="2"/>
      <c r="F434" s="2"/>
      <c r="G434" s="4"/>
      <c r="H434" s="4"/>
      <c r="I434" s="4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19"/>
      <c r="D435" s="219"/>
      <c r="E435" s="2"/>
      <c r="F435" s="2"/>
      <c r="G435" s="4"/>
      <c r="H435" s="4"/>
      <c r="I435" s="4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19"/>
      <c r="D436" s="219"/>
      <c r="E436" s="2"/>
      <c r="F436" s="2"/>
      <c r="G436" s="4"/>
      <c r="H436" s="4"/>
      <c r="I436" s="4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19"/>
      <c r="D437" s="219"/>
      <c r="E437" s="2"/>
      <c r="F437" s="2"/>
      <c r="G437" s="4"/>
      <c r="H437" s="4"/>
      <c r="I437" s="4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19"/>
      <c r="D438" s="219"/>
      <c r="E438" s="2"/>
      <c r="F438" s="2"/>
      <c r="G438" s="4"/>
      <c r="H438" s="4"/>
      <c r="I438" s="4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19"/>
      <c r="D439" s="219"/>
      <c r="E439" s="2"/>
      <c r="F439" s="2"/>
      <c r="G439" s="4"/>
      <c r="H439" s="4"/>
      <c r="I439" s="4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19"/>
      <c r="D440" s="219"/>
      <c r="E440" s="2"/>
      <c r="F440" s="2"/>
      <c r="G440" s="4"/>
      <c r="H440" s="4"/>
      <c r="I440" s="4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19"/>
      <c r="D441" s="219"/>
      <c r="E441" s="2"/>
      <c r="F441" s="2"/>
      <c r="G441" s="4"/>
      <c r="H441" s="4"/>
      <c r="I441" s="4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19"/>
      <c r="D442" s="219"/>
      <c r="E442" s="2"/>
      <c r="F442" s="2"/>
      <c r="G442" s="4"/>
      <c r="H442" s="4"/>
      <c r="I442" s="4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19"/>
      <c r="D443" s="219"/>
      <c r="E443" s="2"/>
      <c r="F443" s="2"/>
      <c r="G443" s="4"/>
      <c r="H443" s="4"/>
      <c r="I443" s="4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19"/>
      <c r="D444" s="219"/>
      <c r="E444" s="2"/>
      <c r="F444" s="2"/>
      <c r="G444" s="4"/>
      <c r="H444" s="4"/>
      <c r="I444" s="4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19"/>
      <c r="D445" s="219"/>
      <c r="E445" s="2"/>
      <c r="F445" s="2"/>
      <c r="G445" s="4"/>
      <c r="H445" s="4"/>
      <c r="I445" s="4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19"/>
      <c r="D446" s="219"/>
      <c r="E446" s="2"/>
      <c r="F446" s="2"/>
      <c r="G446" s="4"/>
      <c r="H446" s="4"/>
      <c r="I446" s="4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19"/>
      <c r="D447" s="219"/>
      <c r="E447" s="2"/>
      <c r="F447" s="2"/>
      <c r="G447" s="4"/>
      <c r="H447" s="4"/>
      <c r="I447" s="4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19"/>
      <c r="D448" s="219"/>
      <c r="E448" s="2"/>
      <c r="F448" s="2"/>
      <c r="G448" s="4"/>
      <c r="H448" s="4"/>
      <c r="I448" s="4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19"/>
      <c r="D449" s="219"/>
      <c r="E449" s="2"/>
      <c r="F449" s="2"/>
      <c r="G449" s="4"/>
      <c r="H449" s="4"/>
      <c r="I449" s="4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19"/>
      <c r="D450" s="219"/>
      <c r="E450" s="2"/>
      <c r="F450" s="2"/>
      <c r="G450" s="4"/>
      <c r="H450" s="4"/>
      <c r="I450" s="4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19"/>
      <c r="D451" s="219"/>
      <c r="E451" s="2"/>
      <c r="F451" s="2"/>
      <c r="G451" s="4"/>
      <c r="H451" s="4"/>
      <c r="I451" s="4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19"/>
      <c r="D452" s="219"/>
      <c r="E452" s="2"/>
      <c r="F452" s="2"/>
      <c r="G452" s="4"/>
      <c r="H452" s="4"/>
      <c r="I452" s="4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19"/>
      <c r="D453" s="219"/>
      <c r="E453" s="2"/>
      <c r="F453" s="2"/>
      <c r="G453" s="4"/>
      <c r="H453" s="4"/>
      <c r="I453" s="4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19"/>
      <c r="D454" s="219"/>
      <c r="E454" s="2"/>
      <c r="F454" s="2"/>
      <c r="G454" s="4"/>
      <c r="H454" s="4"/>
      <c r="I454" s="4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19"/>
      <c r="D455" s="219"/>
      <c r="E455" s="2"/>
      <c r="F455" s="2"/>
      <c r="G455" s="4"/>
      <c r="H455" s="4"/>
      <c r="I455" s="4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19"/>
      <c r="D456" s="219"/>
      <c r="E456" s="2"/>
      <c r="F456" s="2"/>
      <c r="G456" s="4"/>
      <c r="H456" s="4"/>
      <c r="I456" s="4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19"/>
      <c r="D457" s="219"/>
      <c r="E457" s="2"/>
      <c r="F457" s="2"/>
      <c r="G457" s="4"/>
      <c r="H457" s="4"/>
      <c r="I457" s="4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19"/>
      <c r="D458" s="219"/>
      <c r="E458" s="2"/>
      <c r="F458" s="2"/>
      <c r="G458" s="4"/>
      <c r="H458" s="4"/>
      <c r="I458" s="4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19"/>
      <c r="D459" s="219"/>
      <c r="E459" s="2"/>
      <c r="F459" s="2"/>
      <c r="G459" s="4"/>
      <c r="H459" s="4"/>
      <c r="I459" s="4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19"/>
      <c r="D460" s="219"/>
      <c r="E460" s="2"/>
      <c r="F460" s="2"/>
      <c r="G460" s="4"/>
      <c r="H460" s="4"/>
      <c r="I460" s="4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19"/>
      <c r="D461" s="219"/>
      <c r="E461" s="2"/>
      <c r="F461" s="2"/>
      <c r="G461" s="4"/>
      <c r="H461" s="4"/>
      <c r="I461" s="4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19"/>
      <c r="D462" s="219"/>
      <c r="E462" s="2"/>
      <c r="F462" s="2"/>
      <c r="G462" s="4"/>
      <c r="H462" s="4"/>
      <c r="I462" s="4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19"/>
      <c r="D463" s="219"/>
      <c r="E463" s="2"/>
      <c r="F463" s="2"/>
      <c r="G463" s="4"/>
      <c r="H463" s="4"/>
      <c r="I463" s="4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19"/>
      <c r="D464" s="219"/>
      <c r="E464" s="2"/>
      <c r="F464" s="2"/>
      <c r="G464" s="4"/>
      <c r="H464" s="4"/>
      <c r="I464" s="4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19"/>
      <c r="D465" s="219"/>
      <c r="E465" s="2"/>
      <c r="F465" s="2"/>
      <c r="G465" s="4"/>
      <c r="H465" s="4"/>
      <c r="I465" s="4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19"/>
      <c r="D466" s="219"/>
      <c r="E466" s="2"/>
      <c r="F466" s="2"/>
      <c r="G466" s="4"/>
      <c r="H466" s="4"/>
      <c r="I466" s="4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19"/>
      <c r="D467" s="219"/>
      <c r="E467" s="2"/>
      <c r="F467" s="2"/>
      <c r="G467" s="4"/>
      <c r="H467" s="4"/>
      <c r="I467" s="4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19"/>
      <c r="D468" s="219"/>
      <c r="E468" s="2"/>
      <c r="F468" s="2"/>
      <c r="G468" s="4"/>
      <c r="H468" s="4"/>
      <c r="I468" s="4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19"/>
      <c r="D469" s="219"/>
      <c r="E469" s="2"/>
      <c r="F469" s="2"/>
      <c r="G469" s="4"/>
      <c r="H469" s="4"/>
      <c r="I469" s="4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19"/>
      <c r="D470" s="219"/>
      <c r="E470" s="2"/>
      <c r="F470" s="2"/>
      <c r="G470" s="4"/>
      <c r="H470" s="4"/>
      <c r="I470" s="4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19"/>
      <c r="D471" s="219"/>
      <c r="E471" s="2"/>
      <c r="F471" s="2"/>
      <c r="G471" s="4"/>
      <c r="H471" s="4"/>
      <c r="I471" s="4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19"/>
      <c r="D472" s="219"/>
      <c r="E472" s="2"/>
      <c r="F472" s="2"/>
      <c r="G472" s="4"/>
      <c r="H472" s="4"/>
      <c r="I472" s="4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19"/>
      <c r="D473" s="219"/>
      <c r="E473" s="2"/>
      <c r="F473" s="2"/>
      <c r="G473" s="4"/>
      <c r="H473" s="4"/>
      <c r="I473" s="4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19"/>
      <c r="D474" s="219"/>
      <c r="E474" s="2"/>
      <c r="F474" s="2"/>
      <c r="G474" s="4"/>
      <c r="H474" s="4"/>
      <c r="I474" s="4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19"/>
      <c r="D475" s="219"/>
      <c r="E475" s="2"/>
      <c r="F475" s="2"/>
      <c r="G475" s="4"/>
      <c r="H475" s="4"/>
      <c r="I475" s="4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19"/>
      <c r="D476" s="219"/>
      <c r="E476" s="2"/>
      <c r="F476" s="2"/>
      <c r="G476" s="4"/>
      <c r="H476" s="4"/>
      <c r="I476" s="4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19"/>
      <c r="D477" s="219"/>
      <c r="E477" s="2"/>
      <c r="F477" s="2"/>
      <c r="G477" s="4"/>
      <c r="H477" s="4"/>
      <c r="I477" s="4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19"/>
      <c r="D478" s="219"/>
      <c r="E478" s="2"/>
      <c r="F478" s="2"/>
      <c r="G478" s="4"/>
      <c r="H478" s="4"/>
      <c r="I478" s="4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19"/>
      <c r="D479" s="219"/>
      <c r="E479" s="2"/>
      <c r="F479" s="2"/>
      <c r="G479" s="4"/>
      <c r="H479" s="4"/>
      <c r="I479" s="4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19"/>
      <c r="D480" s="219"/>
      <c r="E480" s="2"/>
      <c r="F480" s="2"/>
      <c r="G480" s="4"/>
      <c r="H480" s="4"/>
      <c r="I480" s="4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19"/>
      <c r="D481" s="219"/>
      <c r="E481" s="2"/>
      <c r="F481" s="2"/>
      <c r="G481" s="4"/>
      <c r="H481" s="4"/>
      <c r="I481" s="4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19"/>
      <c r="D482" s="219"/>
      <c r="E482" s="2"/>
      <c r="F482" s="2"/>
      <c r="G482" s="4"/>
      <c r="H482" s="4"/>
      <c r="I482" s="4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19"/>
      <c r="D483" s="219"/>
      <c r="E483" s="2"/>
      <c r="F483" s="2"/>
      <c r="G483" s="4"/>
      <c r="H483" s="4"/>
      <c r="I483" s="4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19"/>
      <c r="D484" s="219"/>
      <c r="E484" s="2"/>
      <c r="F484" s="2"/>
      <c r="G484" s="4"/>
      <c r="H484" s="4"/>
      <c r="I484" s="4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19"/>
      <c r="D485" s="219"/>
      <c r="E485" s="2"/>
      <c r="F485" s="2"/>
      <c r="G485" s="4"/>
      <c r="H485" s="4"/>
      <c r="I485" s="4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19"/>
      <c r="D486" s="219"/>
      <c r="E486" s="2"/>
      <c r="F486" s="2"/>
      <c r="G486" s="4"/>
      <c r="H486" s="4"/>
      <c r="I486" s="4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19"/>
      <c r="D487" s="219"/>
      <c r="E487" s="2"/>
      <c r="F487" s="2"/>
      <c r="G487" s="4"/>
      <c r="H487" s="4"/>
      <c r="I487" s="4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19"/>
      <c r="D488" s="219"/>
      <c r="E488" s="2"/>
      <c r="F488" s="2"/>
      <c r="G488" s="4"/>
      <c r="H488" s="4"/>
      <c r="I488" s="4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19"/>
      <c r="D489" s="219"/>
      <c r="E489" s="2"/>
      <c r="F489" s="2"/>
      <c r="G489" s="4"/>
      <c r="H489" s="4"/>
      <c r="I489" s="4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19"/>
      <c r="D490" s="219"/>
      <c r="E490" s="2"/>
      <c r="F490" s="2"/>
      <c r="G490" s="4"/>
      <c r="H490" s="4"/>
      <c r="I490" s="4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19"/>
      <c r="D491" s="219"/>
      <c r="E491" s="2"/>
      <c r="F491" s="2"/>
      <c r="G491" s="4"/>
      <c r="H491" s="4"/>
      <c r="I491" s="4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19"/>
      <c r="D492" s="219"/>
      <c r="E492" s="2"/>
      <c r="F492" s="2"/>
      <c r="G492" s="4"/>
      <c r="H492" s="4"/>
      <c r="I492" s="4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19"/>
      <c r="D493" s="219"/>
      <c r="E493" s="2"/>
      <c r="F493" s="2"/>
      <c r="G493" s="4"/>
      <c r="H493" s="4"/>
      <c r="I493" s="4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19"/>
      <c r="D494" s="219"/>
      <c r="E494" s="2"/>
      <c r="F494" s="2"/>
      <c r="G494" s="4"/>
      <c r="H494" s="4"/>
      <c r="I494" s="4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19"/>
      <c r="D495" s="219"/>
      <c r="E495" s="2"/>
      <c r="F495" s="2"/>
      <c r="G495" s="4"/>
      <c r="H495" s="4"/>
      <c r="I495" s="4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19"/>
      <c r="D496" s="219"/>
      <c r="E496" s="2"/>
      <c r="F496" s="2"/>
      <c r="G496" s="4"/>
      <c r="H496" s="4"/>
      <c r="I496" s="4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19"/>
      <c r="D497" s="219"/>
      <c r="E497" s="2"/>
      <c r="F497" s="2"/>
      <c r="G497" s="4"/>
      <c r="H497" s="4"/>
      <c r="I497" s="4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19"/>
      <c r="D498" s="219"/>
      <c r="E498" s="2"/>
      <c r="F498" s="2"/>
      <c r="G498" s="4"/>
      <c r="H498" s="4"/>
      <c r="I498" s="4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19"/>
      <c r="D499" s="219"/>
      <c r="E499" s="2"/>
      <c r="F499" s="2"/>
      <c r="G499" s="4"/>
      <c r="H499" s="4"/>
      <c r="I499" s="4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19"/>
      <c r="D500" s="219"/>
      <c r="E500" s="2"/>
      <c r="F500" s="2"/>
      <c r="G500" s="4"/>
      <c r="H500" s="4"/>
      <c r="I500" s="4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19"/>
      <c r="D501" s="219"/>
      <c r="E501" s="2"/>
      <c r="F501" s="2"/>
      <c r="G501" s="4"/>
      <c r="H501" s="4"/>
      <c r="I501" s="4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19"/>
      <c r="D502" s="219"/>
      <c r="E502" s="2"/>
      <c r="F502" s="2"/>
      <c r="G502" s="4"/>
      <c r="H502" s="4"/>
      <c r="I502" s="4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19"/>
      <c r="D503" s="219"/>
      <c r="E503" s="2"/>
      <c r="F503" s="2"/>
      <c r="G503" s="4"/>
      <c r="H503" s="4"/>
      <c r="I503" s="4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19"/>
      <c r="D504" s="219"/>
      <c r="E504" s="2"/>
      <c r="F504" s="2"/>
      <c r="G504" s="4"/>
      <c r="H504" s="4"/>
      <c r="I504" s="4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19"/>
      <c r="D505" s="219"/>
      <c r="E505" s="2"/>
      <c r="F505" s="2"/>
      <c r="G505" s="4"/>
      <c r="H505" s="4"/>
      <c r="I505" s="4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19"/>
      <c r="D506" s="219"/>
      <c r="E506" s="2"/>
      <c r="F506" s="2"/>
      <c r="G506" s="4"/>
      <c r="H506" s="4"/>
      <c r="I506" s="4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19"/>
      <c r="D507" s="219"/>
      <c r="E507" s="2"/>
      <c r="F507" s="2"/>
      <c r="G507" s="4"/>
      <c r="H507" s="4"/>
      <c r="I507" s="4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19"/>
      <c r="D508" s="219"/>
      <c r="E508" s="2"/>
      <c r="F508" s="2"/>
      <c r="G508" s="4"/>
      <c r="H508" s="4"/>
      <c r="I508" s="4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19"/>
      <c r="D509" s="219"/>
      <c r="E509" s="2"/>
      <c r="F509" s="2"/>
      <c r="G509" s="4"/>
      <c r="H509" s="4"/>
      <c r="I509" s="4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19"/>
      <c r="D510" s="219"/>
      <c r="E510" s="2"/>
      <c r="F510" s="2"/>
      <c r="G510" s="4"/>
      <c r="H510" s="4"/>
      <c r="I510" s="4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19"/>
      <c r="D511" s="219"/>
      <c r="E511" s="2"/>
      <c r="F511" s="2"/>
      <c r="G511" s="4"/>
      <c r="H511" s="4"/>
      <c r="I511" s="4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19"/>
      <c r="D512" s="219"/>
      <c r="E512" s="2"/>
      <c r="F512" s="2"/>
      <c r="G512" s="4"/>
      <c r="H512" s="4"/>
      <c r="I512" s="4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19"/>
      <c r="D513" s="219"/>
      <c r="E513" s="2"/>
      <c r="F513" s="2"/>
      <c r="G513" s="4"/>
      <c r="H513" s="4"/>
      <c r="I513" s="4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19"/>
      <c r="D514" s="219"/>
      <c r="E514" s="2"/>
      <c r="F514" s="2"/>
      <c r="G514" s="4"/>
      <c r="H514" s="4"/>
      <c r="I514" s="4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19"/>
      <c r="D515" s="219"/>
      <c r="E515" s="2"/>
      <c r="F515" s="2"/>
      <c r="G515" s="4"/>
      <c r="H515" s="4"/>
      <c r="I515" s="4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19"/>
      <c r="D516" s="219"/>
      <c r="E516" s="2"/>
      <c r="F516" s="2"/>
      <c r="G516" s="4"/>
      <c r="H516" s="4"/>
      <c r="I516" s="4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19"/>
      <c r="D517" s="219"/>
      <c r="E517" s="2"/>
      <c r="F517" s="2"/>
      <c r="G517" s="4"/>
      <c r="H517" s="4"/>
      <c r="I517" s="4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19"/>
      <c r="D518" s="219"/>
      <c r="E518" s="2"/>
      <c r="F518" s="2"/>
      <c r="G518" s="4"/>
      <c r="H518" s="4"/>
      <c r="I518" s="4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19"/>
      <c r="D519" s="219"/>
      <c r="E519" s="2"/>
      <c r="F519" s="2"/>
      <c r="G519" s="4"/>
      <c r="H519" s="4"/>
      <c r="I519" s="4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19"/>
      <c r="D520" s="219"/>
      <c r="E520" s="2"/>
      <c r="F520" s="2"/>
      <c r="G520" s="4"/>
      <c r="H520" s="4"/>
      <c r="I520" s="4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19"/>
      <c r="D521" s="219"/>
      <c r="E521" s="2"/>
      <c r="F521" s="2"/>
      <c r="G521" s="4"/>
      <c r="H521" s="4"/>
      <c r="I521" s="4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19"/>
      <c r="D522" s="219"/>
      <c r="E522" s="2"/>
      <c r="F522" s="2"/>
      <c r="G522" s="4"/>
      <c r="H522" s="4"/>
      <c r="I522" s="4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19"/>
      <c r="D523" s="219"/>
      <c r="E523" s="2"/>
      <c r="F523" s="2"/>
      <c r="G523" s="4"/>
      <c r="H523" s="4"/>
      <c r="I523" s="4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19"/>
      <c r="D524" s="219"/>
      <c r="E524" s="2"/>
      <c r="F524" s="2"/>
      <c r="G524" s="4"/>
      <c r="H524" s="4"/>
      <c r="I524" s="4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19"/>
      <c r="D525" s="219"/>
      <c r="E525" s="2"/>
      <c r="F525" s="2"/>
      <c r="G525" s="4"/>
      <c r="H525" s="4"/>
      <c r="I525" s="4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19"/>
      <c r="D526" s="219"/>
      <c r="E526" s="2"/>
      <c r="F526" s="2"/>
      <c r="G526" s="4"/>
      <c r="H526" s="4"/>
      <c r="I526" s="4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19"/>
      <c r="D527" s="219"/>
      <c r="E527" s="2"/>
      <c r="F527" s="2"/>
      <c r="G527" s="4"/>
      <c r="H527" s="4"/>
      <c r="I527" s="4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19"/>
      <c r="D528" s="219"/>
      <c r="E528" s="2"/>
      <c r="F528" s="2"/>
      <c r="G528" s="4"/>
      <c r="H528" s="4"/>
      <c r="I528" s="4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19"/>
      <c r="D529" s="219"/>
      <c r="E529" s="2"/>
      <c r="F529" s="2"/>
      <c r="G529" s="4"/>
      <c r="H529" s="4"/>
      <c r="I529" s="4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19"/>
      <c r="D530" s="219"/>
      <c r="E530" s="2"/>
      <c r="F530" s="2"/>
      <c r="G530" s="4"/>
      <c r="H530" s="4"/>
      <c r="I530" s="4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19"/>
      <c r="D531" s="219"/>
      <c r="E531" s="2"/>
      <c r="F531" s="2"/>
      <c r="G531" s="4"/>
      <c r="H531" s="4"/>
      <c r="I531" s="4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19"/>
      <c r="D532" s="219"/>
      <c r="E532" s="2"/>
      <c r="F532" s="2"/>
      <c r="G532" s="4"/>
      <c r="H532" s="4"/>
      <c r="I532" s="4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19"/>
      <c r="D533" s="219"/>
      <c r="E533" s="2"/>
      <c r="F533" s="2"/>
      <c r="G533" s="4"/>
      <c r="H533" s="4"/>
      <c r="I533" s="4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19"/>
      <c r="D534" s="219"/>
      <c r="E534" s="2"/>
      <c r="F534" s="2"/>
      <c r="G534" s="4"/>
      <c r="H534" s="4"/>
      <c r="I534" s="4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19"/>
      <c r="D535" s="219"/>
      <c r="E535" s="2"/>
      <c r="F535" s="2"/>
      <c r="G535" s="4"/>
      <c r="H535" s="4"/>
      <c r="I535" s="4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19"/>
      <c r="D536" s="219"/>
      <c r="E536" s="2"/>
      <c r="F536" s="2"/>
      <c r="G536" s="4"/>
      <c r="H536" s="4"/>
      <c r="I536" s="4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19"/>
      <c r="D537" s="219"/>
      <c r="E537" s="2"/>
      <c r="F537" s="2"/>
      <c r="G537" s="4"/>
      <c r="H537" s="4"/>
      <c r="I537" s="4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19"/>
      <c r="D538" s="219"/>
      <c r="E538" s="2"/>
      <c r="F538" s="2"/>
      <c r="G538" s="4"/>
      <c r="H538" s="4"/>
      <c r="I538" s="4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19"/>
      <c r="D539" s="219"/>
      <c r="E539" s="2"/>
      <c r="F539" s="2"/>
      <c r="G539" s="4"/>
      <c r="H539" s="4"/>
      <c r="I539" s="4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19"/>
      <c r="D540" s="219"/>
      <c r="E540" s="2"/>
      <c r="F540" s="2"/>
      <c r="G540" s="4"/>
      <c r="H540" s="4"/>
      <c r="I540" s="4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19"/>
      <c r="D541" s="219"/>
      <c r="E541" s="2"/>
      <c r="F541" s="2"/>
      <c r="G541" s="4"/>
      <c r="H541" s="4"/>
      <c r="I541" s="4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19"/>
      <c r="D542" s="219"/>
      <c r="E542" s="2"/>
      <c r="F542" s="2"/>
      <c r="G542" s="4"/>
      <c r="H542" s="4"/>
      <c r="I542" s="4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19"/>
      <c r="D543" s="219"/>
      <c r="E543" s="2"/>
      <c r="F543" s="2"/>
      <c r="G543" s="4"/>
      <c r="H543" s="4"/>
      <c r="I543" s="4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19"/>
      <c r="D544" s="219"/>
      <c r="E544" s="2"/>
      <c r="F544" s="2"/>
      <c r="G544" s="4"/>
      <c r="H544" s="4"/>
      <c r="I544" s="4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19"/>
      <c r="D545" s="219"/>
      <c r="E545" s="2"/>
      <c r="F545" s="2"/>
      <c r="G545" s="4"/>
      <c r="H545" s="4"/>
      <c r="I545" s="4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19"/>
      <c r="D546" s="219"/>
      <c r="E546" s="2"/>
      <c r="F546" s="2"/>
      <c r="G546" s="4"/>
      <c r="H546" s="4"/>
      <c r="I546" s="4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19"/>
      <c r="D547" s="219"/>
      <c r="E547" s="2"/>
      <c r="F547" s="2"/>
      <c r="G547" s="4"/>
      <c r="H547" s="4"/>
      <c r="I547" s="4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19"/>
      <c r="D548" s="219"/>
      <c r="E548" s="2"/>
      <c r="F548" s="2"/>
      <c r="G548" s="4"/>
      <c r="H548" s="4"/>
      <c r="I548" s="4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19"/>
      <c r="D549" s="219"/>
      <c r="E549" s="2"/>
      <c r="F549" s="2"/>
      <c r="G549" s="4"/>
      <c r="H549" s="4"/>
      <c r="I549" s="4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19"/>
      <c r="D550" s="219"/>
      <c r="E550" s="2"/>
      <c r="F550" s="2"/>
      <c r="G550" s="4"/>
      <c r="H550" s="4"/>
      <c r="I550" s="4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19"/>
      <c r="D551" s="219"/>
      <c r="E551" s="2"/>
      <c r="F551" s="2"/>
      <c r="G551" s="4"/>
      <c r="H551" s="4"/>
      <c r="I551" s="4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19"/>
      <c r="D552" s="219"/>
      <c r="E552" s="2"/>
      <c r="F552" s="2"/>
      <c r="G552" s="4"/>
      <c r="H552" s="4"/>
      <c r="I552" s="4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19"/>
      <c r="D553" s="219"/>
      <c r="E553" s="2"/>
      <c r="F553" s="2"/>
      <c r="G553" s="4"/>
      <c r="H553" s="4"/>
      <c r="I553" s="4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19"/>
      <c r="D554" s="219"/>
      <c r="E554" s="2"/>
      <c r="F554" s="2"/>
      <c r="G554" s="4"/>
      <c r="H554" s="4"/>
      <c r="I554" s="4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19"/>
      <c r="D555" s="219"/>
      <c r="E555" s="2"/>
      <c r="F555" s="2"/>
      <c r="G555" s="4"/>
      <c r="H555" s="4"/>
      <c r="I555" s="4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19"/>
      <c r="D556" s="219"/>
      <c r="E556" s="2"/>
      <c r="F556" s="2"/>
      <c r="G556" s="4"/>
      <c r="H556" s="4"/>
      <c r="I556" s="4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19"/>
      <c r="D557" s="219"/>
      <c r="E557" s="2"/>
      <c r="F557" s="2"/>
      <c r="G557" s="4"/>
      <c r="H557" s="4"/>
      <c r="I557" s="4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19"/>
      <c r="D558" s="219"/>
      <c r="E558" s="2"/>
      <c r="F558" s="2"/>
      <c r="G558" s="4"/>
      <c r="H558" s="4"/>
      <c r="I558" s="4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19"/>
      <c r="D559" s="219"/>
      <c r="E559" s="2"/>
      <c r="F559" s="2"/>
      <c r="G559" s="4"/>
      <c r="H559" s="4"/>
      <c r="I559" s="4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19"/>
      <c r="D560" s="219"/>
      <c r="E560" s="2"/>
      <c r="F560" s="2"/>
      <c r="G560" s="4"/>
      <c r="H560" s="4"/>
      <c r="I560" s="4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19"/>
      <c r="D561" s="219"/>
      <c r="E561" s="2"/>
      <c r="F561" s="2"/>
      <c r="G561" s="4"/>
      <c r="H561" s="4"/>
      <c r="I561" s="4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19"/>
      <c r="D562" s="219"/>
      <c r="E562" s="2"/>
      <c r="F562" s="2"/>
      <c r="G562" s="4"/>
      <c r="H562" s="4"/>
      <c r="I562" s="4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19"/>
      <c r="D563" s="219"/>
      <c r="E563" s="2"/>
      <c r="F563" s="2"/>
      <c r="G563" s="4"/>
      <c r="H563" s="4"/>
      <c r="I563" s="4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19"/>
      <c r="D564" s="219"/>
      <c r="E564" s="2"/>
      <c r="F564" s="2"/>
      <c r="G564" s="4"/>
      <c r="H564" s="4"/>
      <c r="I564" s="4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19"/>
      <c r="D565" s="219"/>
      <c r="E565" s="2"/>
      <c r="F565" s="2"/>
      <c r="G565" s="4"/>
      <c r="H565" s="4"/>
      <c r="I565" s="4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19"/>
      <c r="D566" s="219"/>
      <c r="E566" s="2"/>
      <c r="F566" s="2"/>
      <c r="G566" s="4"/>
      <c r="H566" s="4"/>
      <c r="I566" s="4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19"/>
      <c r="D567" s="219"/>
      <c r="E567" s="2"/>
      <c r="F567" s="2"/>
      <c r="G567" s="4"/>
      <c r="H567" s="4"/>
      <c r="I567" s="4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19"/>
      <c r="D568" s="219"/>
      <c r="E568" s="2"/>
      <c r="F568" s="2"/>
      <c r="G568" s="4"/>
      <c r="H568" s="4"/>
      <c r="I568" s="4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19"/>
      <c r="D569" s="219"/>
      <c r="E569" s="2"/>
      <c r="F569" s="2"/>
      <c r="G569" s="4"/>
      <c r="H569" s="4"/>
      <c r="I569" s="4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19"/>
      <c r="D570" s="219"/>
      <c r="E570" s="2"/>
      <c r="F570" s="2"/>
      <c r="G570" s="4"/>
      <c r="H570" s="4"/>
      <c r="I570" s="4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19"/>
      <c r="D571" s="219"/>
      <c r="E571" s="2"/>
      <c r="F571" s="2"/>
      <c r="G571" s="4"/>
      <c r="H571" s="4"/>
      <c r="I571" s="4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19"/>
      <c r="D572" s="219"/>
      <c r="E572" s="2"/>
      <c r="F572" s="2"/>
      <c r="G572" s="4"/>
      <c r="H572" s="4"/>
      <c r="I572" s="4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19"/>
      <c r="D573" s="219"/>
      <c r="E573" s="2"/>
      <c r="F573" s="2"/>
      <c r="G573" s="4"/>
      <c r="H573" s="4"/>
      <c r="I573" s="4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19"/>
      <c r="D574" s="219"/>
      <c r="E574" s="2"/>
      <c r="F574" s="2"/>
      <c r="G574" s="4"/>
      <c r="H574" s="4"/>
      <c r="I574" s="4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19"/>
      <c r="D575" s="219"/>
      <c r="E575" s="2"/>
      <c r="F575" s="2"/>
      <c r="G575" s="4"/>
      <c r="H575" s="4"/>
      <c r="I575" s="4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19"/>
      <c r="D576" s="219"/>
      <c r="E576" s="2"/>
      <c r="F576" s="2"/>
      <c r="G576" s="4"/>
      <c r="H576" s="4"/>
      <c r="I576" s="4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19"/>
      <c r="D577" s="219"/>
      <c r="E577" s="2"/>
      <c r="F577" s="2"/>
      <c r="G577" s="4"/>
      <c r="H577" s="4"/>
      <c r="I577" s="4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19"/>
      <c r="D578" s="219"/>
      <c r="E578" s="2"/>
      <c r="F578" s="2"/>
      <c r="G578" s="4"/>
      <c r="H578" s="4"/>
      <c r="I578" s="4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19"/>
      <c r="D579" s="219"/>
      <c r="E579" s="2"/>
      <c r="F579" s="2"/>
      <c r="G579" s="4"/>
      <c r="H579" s="4"/>
      <c r="I579" s="4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19"/>
      <c r="D580" s="219"/>
      <c r="E580" s="2"/>
      <c r="F580" s="2"/>
      <c r="G580" s="4"/>
      <c r="H580" s="4"/>
      <c r="I580" s="4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19"/>
      <c r="D581" s="219"/>
      <c r="E581" s="2"/>
      <c r="F581" s="2"/>
      <c r="G581" s="4"/>
      <c r="H581" s="4"/>
      <c r="I581" s="4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19"/>
      <c r="D582" s="219"/>
      <c r="E582" s="2"/>
      <c r="F582" s="2"/>
      <c r="G582" s="4"/>
      <c r="H582" s="4"/>
      <c r="I582" s="4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19"/>
      <c r="D583" s="219"/>
      <c r="E583" s="2"/>
      <c r="F583" s="2"/>
      <c r="G583" s="4"/>
      <c r="H583" s="4"/>
      <c r="I583" s="4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19"/>
      <c r="D584" s="219"/>
      <c r="E584" s="2"/>
      <c r="F584" s="2"/>
      <c r="G584" s="4"/>
      <c r="H584" s="4"/>
      <c r="I584" s="4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19"/>
      <c r="D585" s="219"/>
      <c r="E585" s="2"/>
      <c r="F585" s="2"/>
      <c r="G585" s="4"/>
      <c r="H585" s="4"/>
      <c r="I585" s="4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19"/>
      <c r="D586" s="219"/>
      <c r="E586" s="2"/>
      <c r="F586" s="2"/>
      <c r="G586" s="4"/>
      <c r="H586" s="4"/>
      <c r="I586" s="4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19"/>
      <c r="D587" s="219"/>
      <c r="E587" s="2"/>
      <c r="F587" s="2"/>
      <c r="G587" s="4"/>
      <c r="H587" s="4"/>
      <c r="I587" s="4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19"/>
      <c r="D588" s="219"/>
      <c r="E588" s="2"/>
      <c r="F588" s="2"/>
      <c r="G588" s="4"/>
      <c r="H588" s="4"/>
      <c r="I588" s="4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19"/>
      <c r="D589" s="219"/>
      <c r="E589" s="2"/>
      <c r="F589" s="2"/>
      <c r="G589" s="4"/>
      <c r="H589" s="4"/>
      <c r="I589" s="4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19"/>
      <c r="D590" s="219"/>
      <c r="E590" s="2"/>
      <c r="F590" s="2"/>
      <c r="G590" s="4"/>
      <c r="H590" s="4"/>
      <c r="I590" s="4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19"/>
      <c r="D591" s="219"/>
      <c r="E591" s="2"/>
      <c r="F591" s="2"/>
      <c r="G591" s="4"/>
      <c r="H591" s="4"/>
      <c r="I591" s="4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19"/>
      <c r="D592" s="219"/>
      <c r="E592" s="2"/>
      <c r="F592" s="2"/>
      <c r="G592" s="4"/>
      <c r="H592" s="4"/>
      <c r="I592" s="4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19"/>
      <c r="D593" s="219"/>
      <c r="E593" s="2"/>
      <c r="F593" s="2"/>
      <c r="G593" s="4"/>
      <c r="H593" s="4"/>
      <c r="I593" s="4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19"/>
      <c r="D594" s="219"/>
      <c r="E594" s="2"/>
      <c r="F594" s="2"/>
      <c r="G594" s="4"/>
      <c r="H594" s="4"/>
      <c r="I594" s="4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19"/>
      <c r="D595" s="219"/>
      <c r="E595" s="2"/>
      <c r="F595" s="2"/>
      <c r="G595" s="4"/>
      <c r="H595" s="4"/>
      <c r="I595" s="4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19"/>
      <c r="D596" s="219"/>
      <c r="E596" s="2"/>
      <c r="F596" s="2"/>
      <c r="G596" s="4"/>
      <c r="H596" s="4"/>
      <c r="I596" s="4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19"/>
      <c r="D597" s="219"/>
      <c r="E597" s="2"/>
      <c r="F597" s="2"/>
      <c r="G597" s="4"/>
      <c r="H597" s="4"/>
      <c r="I597" s="4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19"/>
      <c r="D598" s="219"/>
      <c r="E598" s="2"/>
      <c r="F598" s="2"/>
      <c r="G598" s="4"/>
      <c r="H598" s="4"/>
      <c r="I598" s="4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19"/>
      <c r="D599" s="219"/>
      <c r="E599" s="2"/>
      <c r="F599" s="2"/>
      <c r="G599" s="4"/>
      <c r="H599" s="4"/>
      <c r="I599" s="4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19"/>
      <c r="D600" s="219"/>
      <c r="E600" s="2"/>
      <c r="F600" s="2"/>
      <c r="G600" s="4"/>
      <c r="H600" s="4"/>
      <c r="I600" s="4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19"/>
      <c r="D601" s="219"/>
      <c r="E601" s="2"/>
      <c r="F601" s="2"/>
      <c r="G601" s="4"/>
      <c r="H601" s="4"/>
      <c r="I601" s="4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19"/>
      <c r="D602" s="219"/>
      <c r="E602" s="2"/>
      <c r="F602" s="2"/>
      <c r="G602" s="4"/>
      <c r="H602" s="4"/>
      <c r="I602" s="4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19"/>
      <c r="D603" s="219"/>
      <c r="E603" s="2"/>
      <c r="F603" s="2"/>
      <c r="G603" s="4"/>
      <c r="H603" s="4"/>
      <c r="I603" s="4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19"/>
      <c r="D604" s="219"/>
      <c r="E604" s="2"/>
      <c r="F604" s="2"/>
      <c r="G604" s="4"/>
      <c r="H604" s="4"/>
      <c r="I604" s="4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19"/>
      <c r="D605" s="219"/>
      <c r="E605" s="2"/>
      <c r="F605" s="2"/>
      <c r="G605" s="4"/>
      <c r="H605" s="4"/>
      <c r="I605" s="4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19"/>
      <c r="D606" s="219"/>
      <c r="E606" s="2"/>
      <c r="F606" s="2"/>
      <c r="G606" s="4"/>
      <c r="H606" s="4"/>
      <c r="I606" s="4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19"/>
      <c r="D607" s="219"/>
      <c r="E607" s="2"/>
      <c r="F607" s="2"/>
      <c r="G607" s="4"/>
      <c r="H607" s="4"/>
      <c r="I607" s="4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19"/>
      <c r="D608" s="219"/>
      <c r="E608" s="2"/>
      <c r="F608" s="2"/>
      <c r="G608" s="4"/>
      <c r="H608" s="4"/>
      <c r="I608" s="4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19"/>
      <c r="D609" s="219"/>
      <c r="E609" s="2"/>
      <c r="F609" s="2"/>
      <c r="G609" s="4"/>
      <c r="H609" s="4"/>
      <c r="I609" s="4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19"/>
      <c r="D610" s="219"/>
      <c r="E610" s="2"/>
      <c r="F610" s="2"/>
      <c r="G610" s="4"/>
      <c r="H610" s="4"/>
      <c r="I610" s="4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19"/>
      <c r="D611" s="219"/>
      <c r="E611" s="2"/>
      <c r="F611" s="2"/>
      <c r="G611" s="4"/>
      <c r="H611" s="4"/>
      <c r="I611" s="4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19"/>
      <c r="D612" s="219"/>
      <c r="E612" s="2"/>
      <c r="F612" s="2"/>
      <c r="G612" s="4"/>
      <c r="H612" s="4"/>
      <c r="I612" s="4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19"/>
      <c r="D613" s="219"/>
      <c r="E613" s="2"/>
      <c r="F613" s="2"/>
      <c r="G613" s="4"/>
      <c r="H613" s="4"/>
      <c r="I613" s="4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19"/>
      <c r="D614" s="219"/>
      <c r="E614" s="2"/>
      <c r="F614" s="2"/>
      <c r="G614" s="4"/>
      <c r="H614" s="4"/>
      <c r="I614" s="4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19"/>
      <c r="D615" s="219"/>
      <c r="E615" s="2"/>
      <c r="F615" s="2"/>
      <c r="G615" s="4"/>
      <c r="H615" s="4"/>
      <c r="I615" s="4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19"/>
      <c r="D616" s="219"/>
      <c r="E616" s="2"/>
      <c r="F616" s="2"/>
      <c r="G616" s="4"/>
      <c r="H616" s="4"/>
      <c r="I616" s="4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19"/>
      <c r="D617" s="219"/>
      <c r="E617" s="2"/>
      <c r="F617" s="2"/>
      <c r="G617" s="4"/>
      <c r="H617" s="4"/>
      <c r="I617" s="4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19"/>
      <c r="D618" s="219"/>
      <c r="E618" s="2"/>
      <c r="F618" s="2"/>
      <c r="G618" s="4"/>
      <c r="H618" s="4"/>
      <c r="I618" s="4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19"/>
      <c r="D619" s="219"/>
      <c r="E619" s="2"/>
      <c r="F619" s="2"/>
      <c r="G619" s="4"/>
      <c r="H619" s="4"/>
      <c r="I619" s="4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19"/>
      <c r="D620" s="219"/>
      <c r="E620" s="2"/>
      <c r="F620" s="2"/>
      <c r="G620" s="4"/>
      <c r="H620" s="4"/>
      <c r="I620" s="4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19"/>
      <c r="D621" s="219"/>
      <c r="E621" s="2"/>
      <c r="F621" s="2"/>
      <c r="G621" s="4"/>
      <c r="H621" s="4"/>
      <c r="I621" s="4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19"/>
      <c r="D622" s="219"/>
      <c r="E622" s="2"/>
      <c r="F622" s="2"/>
      <c r="G622" s="4"/>
      <c r="H622" s="4"/>
      <c r="I622" s="4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19"/>
      <c r="D623" s="219"/>
      <c r="E623" s="2"/>
      <c r="F623" s="2"/>
      <c r="G623" s="4"/>
      <c r="H623" s="4"/>
      <c r="I623" s="4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19"/>
      <c r="D624" s="219"/>
      <c r="E624" s="2"/>
      <c r="F624" s="2"/>
      <c r="G624" s="4"/>
      <c r="H624" s="4"/>
      <c r="I624" s="4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19"/>
      <c r="D625" s="219"/>
      <c r="E625" s="2"/>
      <c r="F625" s="2"/>
      <c r="G625" s="4"/>
      <c r="H625" s="4"/>
      <c r="I625" s="4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19"/>
      <c r="D626" s="219"/>
      <c r="E626" s="2"/>
      <c r="F626" s="2"/>
      <c r="G626" s="4"/>
      <c r="H626" s="4"/>
      <c r="I626" s="4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19"/>
      <c r="D627" s="219"/>
      <c r="E627" s="2"/>
      <c r="F627" s="2"/>
      <c r="G627" s="4"/>
      <c r="H627" s="4"/>
      <c r="I627" s="4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19"/>
      <c r="D628" s="219"/>
      <c r="E628" s="2"/>
      <c r="F628" s="2"/>
      <c r="G628" s="4"/>
      <c r="H628" s="4"/>
      <c r="I628" s="4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19"/>
      <c r="D629" s="219"/>
      <c r="E629" s="2"/>
      <c r="F629" s="2"/>
      <c r="G629" s="4"/>
      <c r="H629" s="4"/>
      <c r="I629" s="4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19"/>
      <c r="D630" s="219"/>
      <c r="E630" s="2"/>
      <c r="F630" s="2"/>
      <c r="G630" s="4"/>
      <c r="H630" s="4"/>
      <c r="I630" s="4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19"/>
      <c r="D631" s="219"/>
      <c r="E631" s="2"/>
      <c r="F631" s="2"/>
      <c r="G631" s="4"/>
      <c r="H631" s="4"/>
      <c r="I631" s="4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19"/>
      <c r="D632" s="219"/>
      <c r="E632" s="2"/>
      <c r="F632" s="2"/>
      <c r="G632" s="4"/>
      <c r="H632" s="4"/>
      <c r="I632" s="4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19"/>
      <c r="D633" s="219"/>
      <c r="E633" s="2"/>
      <c r="F633" s="2"/>
      <c r="G633" s="4"/>
      <c r="H633" s="4"/>
      <c r="I633" s="4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19"/>
      <c r="D634" s="219"/>
      <c r="E634" s="2"/>
      <c r="F634" s="2"/>
      <c r="G634" s="4"/>
      <c r="H634" s="4"/>
      <c r="I634" s="4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19"/>
      <c r="D635" s="219"/>
      <c r="E635" s="2"/>
      <c r="F635" s="2"/>
      <c r="G635" s="4"/>
      <c r="H635" s="4"/>
      <c r="I635" s="4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19"/>
      <c r="D636" s="219"/>
      <c r="E636" s="2"/>
      <c r="F636" s="2"/>
      <c r="G636" s="4"/>
      <c r="H636" s="4"/>
      <c r="I636" s="4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19"/>
      <c r="D637" s="219"/>
      <c r="E637" s="2"/>
      <c r="F637" s="2"/>
      <c r="G637" s="4"/>
      <c r="H637" s="4"/>
      <c r="I637" s="4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19"/>
      <c r="D638" s="219"/>
      <c r="E638" s="2"/>
      <c r="F638" s="2"/>
      <c r="G638" s="4"/>
      <c r="H638" s="4"/>
      <c r="I638" s="4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19"/>
      <c r="D639" s="219"/>
      <c r="E639" s="2"/>
      <c r="F639" s="2"/>
      <c r="G639" s="4"/>
      <c r="H639" s="4"/>
      <c r="I639" s="4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19"/>
      <c r="D640" s="219"/>
      <c r="E640" s="2"/>
      <c r="F640" s="2"/>
      <c r="G640" s="4"/>
      <c r="H640" s="4"/>
      <c r="I640" s="4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19"/>
      <c r="D641" s="219"/>
      <c r="E641" s="2"/>
      <c r="F641" s="2"/>
      <c r="G641" s="4"/>
      <c r="H641" s="4"/>
      <c r="I641" s="4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19"/>
      <c r="D642" s="219"/>
      <c r="E642" s="2"/>
      <c r="F642" s="2"/>
      <c r="G642" s="4"/>
      <c r="H642" s="4"/>
      <c r="I642" s="4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19"/>
      <c r="D643" s="219"/>
      <c r="E643" s="2"/>
      <c r="F643" s="2"/>
      <c r="G643" s="4"/>
      <c r="H643" s="4"/>
      <c r="I643" s="4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19"/>
      <c r="D644" s="219"/>
      <c r="E644" s="2"/>
      <c r="F644" s="2"/>
      <c r="G644" s="4"/>
      <c r="H644" s="4"/>
      <c r="I644" s="4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19"/>
      <c r="D645" s="219"/>
      <c r="E645" s="2"/>
      <c r="F645" s="2"/>
      <c r="G645" s="4"/>
      <c r="H645" s="4"/>
      <c r="I645" s="4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19"/>
      <c r="D646" s="219"/>
      <c r="E646" s="2"/>
      <c r="F646" s="2"/>
      <c r="G646" s="4"/>
      <c r="H646" s="4"/>
      <c r="I646" s="4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19"/>
      <c r="D647" s="219"/>
      <c r="E647" s="2"/>
      <c r="F647" s="2"/>
      <c r="G647" s="4"/>
      <c r="H647" s="4"/>
      <c r="I647" s="4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19"/>
      <c r="D648" s="219"/>
      <c r="E648" s="2"/>
      <c r="F648" s="2"/>
      <c r="G648" s="4"/>
      <c r="H648" s="4"/>
      <c r="I648" s="4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19"/>
      <c r="D649" s="219"/>
      <c r="E649" s="2"/>
      <c r="F649" s="2"/>
      <c r="G649" s="4"/>
      <c r="H649" s="4"/>
      <c r="I649" s="4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19"/>
      <c r="D650" s="219"/>
      <c r="E650" s="2"/>
      <c r="F650" s="2"/>
      <c r="G650" s="4"/>
      <c r="H650" s="4"/>
      <c r="I650" s="4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19"/>
      <c r="D651" s="219"/>
      <c r="E651" s="2"/>
      <c r="F651" s="2"/>
      <c r="G651" s="4"/>
      <c r="H651" s="4"/>
      <c r="I651" s="4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19"/>
      <c r="D652" s="219"/>
      <c r="E652" s="2"/>
      <c r="F652" s="2"/>
      <c r="G652" s="4"/>
      <c r="H652" s="4"/>
      <c r="I652" s="4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19"/>
      <c r="D653" s="219"/>
      <c r="E653" s="2"/>
      <c r="F653" s="2"/>
      <c r="G653" s="4"/>
      <c r="H653" s="4"/>
      <c r="I653" s="4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19"/>
      <c r="D654" s="219"/>
      <c r="E654" s="2"/>
      <c r="F654" s="2"/>
      <c r="G654" s="4"/>
      <c r="H654" s="4"/>
      <c r="I654" s="4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19"/>
      <c r="D655" s="219"/>
      <c r="E655" s="2"/>
      <c r="F655" s="2"/>
      <c r="G655" s="4"/>
      <c r="H655" s="4"/>
      <c r="I655" s="4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19"/>
      <c r="D656" s="219"/>
      <c r="E656" s="2"/>
      <c r="F656" s="2"/>
      <c r="G656" s="4"/>
      <c r="H656" s="4"/>
      <c r="I656" s="4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19"/>
      <c r="D657" s="219"/>
      <c r="E657" s="2"/>
      <c r="F657" s="2"/>
      <c r="G657" s="4"/>
      <c r="H657" s="4"/>
      <c r="I657" s="4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19"/>
      <c r="D658" s="219"/>
      <c r="E658" s="2"/>
      <c r="F658" s="2"/>
      <c r="G658" s="4"/>
      <c r="H658" s="4"/>
      <c r="I658" s="4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19"/>
      <c r="D659" s="219"/>
      <c r="E659" s="2"/>
      <c r="F659" s="2"/>
      <c r="G659" s="4"/>
      <c r="H659" s="4"/>
      <c r="I659" s="4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19"/>
      <c r="D660" s="219"/>
      <c r="E660" s="2"/>
      <c r="F660" s="2"/>
      <c r="G660" s="4"/>
      <c r="H660" s="4"/>
      <c r="I660" s="4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19"/>
      <c r="D661" s="219"/>
      <c r="E661" s="2"/>
      <c r="F661" s="2"/>
      <c r="G661" s="4"/>
      <c r="H661" s="4"/>
      <c r="I661" s="4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19"/>
      <c r="D662" s="219"/>
      <c r="E662" s="2"/>
      <c r="F662" s="2"/>
      <c r="G662" s="4"/>
      <c r="H662" s="4"/>
      <c r="I662" s="4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19"/>
      <c r="D663" s="219"/>
      <c r="E663" s="2"/>
      <c r="F663" s="2"/>
      <c r="G663" s="4"/>
      <c r="H663" s="4"/>
      <c r="I663" s="4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19"/>
      <c r="D664" s="219"/>
      <c r="E664" s="2"/>
      <c r="F664" s="2"/>
      <c r="G664" s="4"/>
      <c r="H664" s="4"/>
      <c r="I664" s="4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19"/>
      <c r="D665" s="219"/>
      <c r="E665" s="2"/>
      <c r="F665" s="2"/>
      <c r="G665" s="4"/>
      <c r="H665" s="4"/>
      <c r="I665" s="4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19"/>
      <c r="D666" s="219"/>
      <c r="E666" s="2"/>
      <c r="F666" s="2"/>
      <c r="G666" s="4"/>
      <c r="H666" s="4"/>
      <c r="I666" s="4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19"/>
      <c r="D667" s="219"/>
      <c r="E667" s="2"/>
      <c r="F667" s="2"/>
      <c r="G667" s="4"/>
      <c r="H667" s="4"/>
      <c r="I667" s="4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19"/>
      <c r="D668" s="219"/>
      <c r="E668" s="2"/>
      <c r="F668" s="2"/>
      <c r="G668" s="4"/>
      <c r="H668" s="4"/>
      <c r="I668" s="4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19"/>
      <c r="D669" s="219"/>
      <c r="E669" s="2"/>
      <c r="F669" s="2"/>
      <c r="G669" s="4"/>
      <c r="H669" s="4"/>
      <c r="I669" s="4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19"/>
      <c r="D670" s="219"/>
      <c r="E670" s="2"/>
      <c r="F670" s="2"/>
      <c r="G670" s="4"/>
      <c r="H670" s="4"/>
      <c r="I670" s="4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19"/>
      <c r="D671" s="219"/>
      <c r="E671" s="2"/>
      <c r="F671" s="2"/>
      <c r="G671" s="4"/>
      <c r="H671" s="4"/>
      <c r="I671" s="4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19"/>
      <c r="D672" s="219"/>
      <c r="E672" s="2"/>
      <c r="F672" s="2"/>
      <c r="G672" s="4"/>
      <c r="H672" s="4"/>
      <c r="I672" s="4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19"/>
      <c r="D673" s="219"/>
      <c r="E673" s="2"/>
      <c r="F673" s="2"/>
      <c r="G673" s="4"/>
      <c r="H673" s="4"/>
      <c r="I673" s="4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19"/>
      <c r="D674" s="219"/>
      <c r="E674" s="2"/>
      <c r="F674" s="2"/>
      <c r="G674" s="4"/>
      <c r="H674" s="4"/>
      <c r="I674" s="4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19"/>
      <c r="D675" s="219"/>
      <c r="E675" s="2"/>
      <c r="F675" s="2"/>
      <c r="G675" s="4"/>
      <c r="H675" s="4"/>
      <c r="I675" s="4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19"/>
      <c r="D676" s="219"/>
      <c r="E676" s="2"/>
      <c r="F676" s="2"/>
      <c r="G676" s="4"/>
      <c r="H676" s="4"/>
      <c r="I676" s="4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19"/>
      <c r="D677" s="219"/>
      <c r="E677" s="2"/>
      <c r="F677" s="2"/>
      <c r="G677" s="4"/>
      <c r="H677" s="4"/>
      <c r="I677" s="4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19"/>
      <c r="D678" s="219"/>
      <c r="E678" s="2"/>
      <c r="F678" s="2"/>
      <c r="G678" s="4"/>
      <c r="H678" s="4"/>
      <c r="I678" s="4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19"/>
      <c r="D679" s="219"/>
      <c r="E679" s="2"/>
      <c r="F679" s="2"/>
      <c r="G679" s="4"/>
      <c r="H679" s="4"/>
      <c r="I679" s="4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19"/>
      <c r="D680" s="219"/>
      <c r="E680" s="2"/>
      <c r="F680" s="2"/>
      <c r="G680" s="4"/>
      <c r="H680" s="4"/>
      <c r="I680" s="4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19"/>
      <c r="D681" s="219"/>
      <c r="E681" s="2"/>
      <c r="F681" s="2"/>
      <c r="G681" s="4"/>
      <c r="H681" s="4"/>
      <c r="I681" s="4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19"/>
      <c r="D682" s="219"/>
      <c r="E682" s="2"/>
      <c r="F682" s="2"/>
      <c r="G682" s="4"/>
      <c r="H682" s="4"/>
      <c r="I682" s="4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19"/>
      <c r="D683" s="219"/>
      <c r="E683" s="2"/>
      <c r="F683" s="2"/>
      <c r="G683" s="4"/>
      <c r="H683" s="4"/>
      <c r="I683" s="4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19"/>
      <c r="D684" s="219"/>
      <c r="E684" s="2"/>
      <c r="F684" s="2"/>
      <c r="G684" s="4"/>
      <c r="H684" s="4"/>
      <c r="I684" s="4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19"/>
      <c r="D685" s="219"/>
      <c r="E685" s="2"/>
      <c r="F685" s="2"/>
      <c r="G685" s="4"/>
      <c r="H685" s="4"/>
      <c r="I685" s="4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19"/>
      <c r="D686" s="219"/>
      <c r="E686" s="2"/>
      <c r="F686" s="2"/>
      <c r="G686" s="4"/>
      <c r="H686" s="4"/>
      <c r="I686" s="4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19"/>
      <c r="D687" s="219"/>
      <c r="E687" s="2"/>
      <c r="F687" s="2"/>
      <c r="G687" s="4"/>
      <c r="H687" s="4"/>
      <c r="I687" s="4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19"/>
      <c r="D688" s="219"/>
      <c r="E688" s="2"/>
      <c r="F688" s="2"/>
      <c r="G688" s="4"/>
      <c r="H688" s="4"/>
      <c r="I688" s="4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19"/>
      <c r="D689" s="219"/>
      <c r="E689" s="2"/>
      <c r="F689" s="2"/>
      <c r="G689" s="4"/>
      <c r="H689" s="4"/>
      <c r="I689" s="4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19"/>
      <c r="D690" s="219"/>
      <c r="E690" s="2"/>
      <c r="F690" s="2"/>
      <c r="G690" s="4"/>
      <c r="H690" s="4"/>
      <c r="I690" s="4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19"/>
      <c r="D691" s="219"/>
      <c r="E691" s="2"/>
      <c r="F691" s="2"/>
      <c r="G691" s="4"/>
      <c r="H691" s="4"/>
      <c r="I691" s="4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19"/>
      <c r="D692" s="219"/>
      <c r="E692" s="2"/>
      <c r="F692" s="2"/>
      <c r="G692" s="4"/>
      <c r="H692" s="4"/>
      <c r="I692" s="4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19"/>
      <c r="D693" s="219"/>
      <c r="E693" s="2"/>
      <c r="F693" s="2"/>
      <c r="G693" s="4"/>
      <c r="H693" s="4"/>
      <c r="I693" s="4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19"/>
      <c r="D694" s="219"/>
      <c r="E694" s="2"/>
      <c r="F694" s="2"/>
      <c r="G694" s="4"/>
      <c r="H694" s="4"/>
      <c r="I694" s="4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19"/>
      <c r="D695" s="219"/>
      <c r="E695" s="2"/>
      <c r="F695" s="2"/>
      <c r="G695" s="4"/>
      <c r="H695" s="4"/>
      <c r="I695" s="4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19"/>
      <c r="D696" s="219"/>
      <c r="E696" s="2"/>
      <c r="F696" s="2"/>
      <c r="G696" s="4"/>
      <c r="H696" s="4"/>
      <c r="I696" s="4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19"/>
      <c r="D697" s="219"/>
      <c r="E697" s="2"/>
      <c r="F697" s="2"/>
      <c r="G697" s="4"/>
      <c r="H697" s="4"/>
      <c r="I697" s="4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19"/>
      <c r="D698" s="219"/>
      <c r="E698" s="2"/>
      <c r="F698" s="2"/>
      <c r="G698" s="4"/>
      <c r="H698" s="4"/>
      <c r="I698" s="4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19"/>
      <c r="D699" s="219"/>
      <c r="E699" s="2"/>
      <c r="F699" s="2"/>
      <c r="G699" s="4"/>
      <c r="H699" s="4"/>
      <c r="I699" s="4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19"/>
      <c r="D700" s="219"/>
      <c r="E700" s="2"/>
      <c r="F700" s="2"/>
      <c r="G700" s="4"/>
      <c r="H700" s="4"/>
      <c r="I700" s="4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19"/>
      <c r="D701" s="219"/>
      <c r="E701" s="2"/>
      <c r="F701" s="2"/>
      <c r="G701" s="4"/>
      <c r="H701" s="4"/>
      <c r="I701" s="4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19"/>
      <c r="D702" s="219"/>
      <c r="E702" s="2"/>
      <c r="F702" s="2"/>
      <c r="G702" s="4"/>
      <c r="H702" s="4"/>
      <c r="I702" s="4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19"/>
      <c r="D703" s="219"/>
      <c r="E703" s="2"/>
      <c r="F703" s="2"/>
      <c r="G703" s="4"/>
      <c r="H703" s="4"/>
      <c r="I703" s="4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19"/>
      <c r="D704" s="219"/>
      <c r="E704" s="2"/>
      <c r="F704" s="2"/>
      <c r="G704" s="4"/>
      <c r="H704" s="4"/>
      <c r="I704" s="4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19"/>
      <c r="D705" s="219"/>
      <c r="E705" s="2"/>
      <c r="F705" s="2"/>
      <c r="G705" s="4"/>
      <c r="H705" s="4"/>
      <c r="I705" s="4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19"/>
      <c r="D706" s="219"/>
      <c r="E706" s="2"/>
      <c r="F706" s="2"/>
      <c r="G706" s="4"/>
      <c r="H706" s="4"/>
      <c r="I706" s="4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19"/>
      <c r="D707" s="219"/>
      <c r="E707" s="2"/>
      <c r="F707" s="2"/>
      <c r="G707" s="4"/>
      <c r="H707" s="4"/>
      <c r="I707" s="4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19"/>
      <c r="D708" s="219"/>
      <c r="E708" s="2"/>
      <c r="F708" s="2"/>
      <c r="G708" s="4"/>
      <c r="H708" s="4"/>
      <c r="I708" s="4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19"/>
      <c r="D709" s="219"/>
      <c r="E709" s="2"/>
      <c r="F709" s="2"/>
      <c r="G709" s="4"/>
      <c r="H709" s="4"/>
      <c r="I709" s="4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19"/>
      <c r="D710" s="219"/>
      <c r="E710" s="2"/>
      <c r="F710" s="2"/>
      <c r="G710" s="4"/>
      <c r="H710" s="4"/>
      <c r="I710" s="4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19"/>
      <c r="D711" s="219"/>
      <c r="E711" s="2"/>
      <c r="F711" s="2"/>
      <c r="G711" s="4"/>
      <c r="H711" s="4"/>
      <c r="I711" s="4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19"/>
      <c r="D712" s="219"/>
      <c r="E712" s="2"/>
      <c r="F712" s="2"/>
      <c r="G712" s="4"/>
      <c r="H712" s="4"/>
      <c r="I712" s="4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19"/>
      <c r="D713" s="219"/>
      <c r="E713" s="2"/>
      <c r="F713" s="2"/>
      <c r="G713" s="4"/>
      <c r="H713" s="4"/>
      <c r="I713" s="4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19"/>
      <c r="D714" s="219"/>
      <c r="E714" s="2"/>
      <c r="F714" s="2"/>
      <c r="G714" s="4"/>
      <c r="H714" s="4"/>
      <c r="I714" s="4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19"/>
      <c r="D715" s="219"/>
      <c r="E715" s="2"/>
      <c r="F715" s="2"/>
      <c r="G715" s="4"/>
      <c r="H715" s="4"/>
      <c r="I715" s="4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19"/>
      <c r="D716" s="219"/>
      <c r="E716" s="2"/>
      <c r="F716" s="2"/>
      <c r="G716" s="4"/>
      <c r="H716" s="4"/>
      <c r="I716" s="4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19"/>
      <c r="D717" s="219"/>
      <c r="E717" s="2"/>
      <c r="F717" s="2"/>
      <c r="G717" s="4"/>
      <c r="H717" s="4"/>
      <c r="I717" s="4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19"/>
      <c r="D718" s="219"/>
      <c r="E718" s="2"/>
      <c r="F718" s="2"/>
      <c r="G718" s="4"/>
      <c r="H718" s="4"/>
      <c r="I718" s="4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19"/>
      <c r="D719" s="219"/>
      <c r="E719" s="2"/>
      <c r="F719" s="2"/>
      <c r="G719" s="4"/>
      <c r="H719" s="4"/>
      <c r="I719" s="4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19"/>
      <c r="D720" s="219"/>
      <c r="E720" s="2"/>
      <c r="F720" s="2"/>
      <c r="G720" s="4"/>
      <c r="H720" s="4"/>
      <c r="I720" s="4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19"/>
      <c r="D721" s="219"/>
      <c r="E721" s="2"/>
      <c r="F721" s="2"/>
      <c r="G721" s="4"/>
      <c r="H721" s="4"/>
      <c r="I721" s="4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19"/>
      <c r="D722" s="219"/>
      <c r="E722" s="2"/>
      <c r="F722" s="2"/>
      <c r="G722" s="4"/>
      <c r="H722" s="4"/>
      <c r="I722" s="4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19"/>
      <c r="D723" s="219"/>
      <c r="E723" s="2"/>
      <c r="F723" s="2"/>
      <c r="G723" s="4"/>
      <c r="H723" s="4"/>
      <c r="I723" s="4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19"/>
      <c r="D724" s="219"/>
      <c r="E724" s="2"/>
      <c r="F724" s="2"/>
      <c r="G724" s="4"/>
      <c r="H724" s="4"/>
      <c r="I724" s="4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19"/>
      <c r="D725" s="219"/>
      <c r="E725" s="2"/>
      <c r="F725" s="2"/>
      <c r="G725" s="4"/>
      <c r="H725" s="4"/>
      <c r="I725" s="4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19"/>
      <c r="D726" s="219"/>
      <c r="E726" s="2"/>
      <c r="F726" s="2"/>
      <c r="G726" s="4"/>
      <c r="H726" s="4"/>
      <c r="I726" s="4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19"/>
      <c r="D727" s="219"/>
      <c r="E727" s="2"/>
      <c r="F727" s="2"/>
      <c r="G727" s="4"/>
      <c r="H727" s="4"/>
      <c r="I727" s="4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19"/>
      <c r="D728" s="219"/>
      <c r="E728" s="2"/>
      <c r="F728" s="2"/>
      <c r="G728" s="4"/>
      <c r="H728" s="4"/>
      <c r="I728" s="4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19"/>
      <c r="D729" s="219"/>
      <c r="E729" s="2"/>
      <c r="F729" s="2"/>
      <c r="G729" s="4"/>
      <c r="H729" s="4"/>
      <c r="I729" s="4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19"/>
      <c r="D730" s="219"/>
      <c r="E730" s="2"/>
      <c r="F730" s="2"/>
      <c r="G730" s="4"/>
      <c r="H730" s="4"/>
      <c r="I730" s="4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19"/>
      <c r="D731" s="219"/>
      <c r="E731" s="2"/>
      <c r="F731" s="2"/>
      <c r="G731" s="4"/>
      <c r="H731" s="4"/>
      <c r="I731" s="4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19"/>
      <c r="D732" s="219"/>
      <c r="E732" s="2"/>
      <c r="F732" s="2"/>
      <c r="G732" s="4"/>
      <c r="H732" s="4"/>
      <c r="I732" s="4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19"/>
      <c r="D733" s="219"/>
      <c r="E733" s="2"/>
      <c r="F733" s="2"/>
      <c r="G733" s="4"/>
      <c r="H733" s="4"/>
      <c r="I733" s="4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19"/>
      <c r="D734" s="219"/>
      <c r="E734" s="2"/>
      <c r="F734" s="2"/>
      <c r="G734" s="4"/>
      <c r="H734" s="4"/>
      <c r="I734" s="4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19"/>
      <c r="D735" s="219"/>
      <c r="E735" s="2"/>
      <c r="F735" s="2"/>
      <c r="G735" s="4"/>
      <c r="H735" s="4"/>
      <c r="I735" s="4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19"/>
      <c r="D736" s="219"/>
      <c r="E736" s="2"/>
      <c r="F736" s="2"/>
      <c r="G736" s="4"/>
      <c r="H736" s="4"/>
      <c r="I736" s="4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19"/>
      <c r="D737" s="219"/>
      <c r="E737" s="2"/>
      <c r="F737" s="2"/>
      <c r="G737" s="4"/>
      <c r="H737" s="4"/>
      <c r="I737" s="4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19"/>
      <c r="D738" s="219"/>
      <c r="E738" s="2"/>
      <c r="F738" s="2"/>
      <c r="G738" s="4"/>
      <c r="H738" s="4"/>
      <c r="I738" s="4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19"/>
      <c r="D739" s="219"/>
      <c r="E739" s="2"/>
      <c r="F739" s="2"/>
      <c r="G739" s="4"/>
      <c r="H739" s="4"/>
      <c r="I739" s="4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19"/>
      <c r="D740" s="219"/>
      <c r="E740" s="2"/>
      <c r="F740" s="2"/>
      <c r="G740" s="4"/>
      <c r="H740" s="4"/>
      <c r="I740" s="4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19"/>
      <c r="D741" s="219"/>
      <c r="E741" s="2"/>
      <c r="F741" s="2"/>
      <c r="G741" s="4"/>
      <c r="H741" s="4"/>
      <c r="I741" s="4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19"/>
      <c r="D742" s="219"/>
      <c r="E742" s="2"/>
      <c r="F742" s="2"/>
      <c r="G742" s="4"/>
      <c r="H742" s="4"/>
      <c r="I742" s="4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19"/>
      <c r="D743" s="219"/>
      <c r="E743" s="2"/>
      <c r="F743" s="2"/>
      <c r="G743" s="4"/>
      <c r="H743" s="4"/>
      <c r="I743" s="4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19"/>
      <c r="D744" s="219"/>
      <c r="E744" s="2"/>
      <c r="F744" s="2"/>
      <c r="G744" s="4"/>
      <c r="H744" s="4"/>
      <c r="I744" s="4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19"/>
      <c r="D745" s="219"/>
      <c r="E745" s="2"/>
      <c r="F745" s="2"/>
      <c r="G745" s="4"/>
      <c r="H745" s="4"/>
      <c r="I745" s="4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19"/>
      <c r="D746" s="219"/>
      <c r="E746" s="2"/>
      <c r="F746" s="2"/>
      <c r="G746" s="4"/>
      <c r="H746" s="4"/>
      <c r="I746" s="4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19"/>
      <c r="D747" s="219"/>
      <c r="E747" s="2"/>
      <c r="F747" s="2"/>
      <c r="G747" s="4"/>
      <c r="H747" s="4"/>
      <c r="I747" s="4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19"/>
      <c r="D748" s="219"/>
      <c r="E748" s="2"/>
      <c r="F748" s="2"/>
      <c r="G748" s="4"/>
      <c r="H748" s="4"/>
      <c r="I748" s="4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19"/>
      <c r="D749" s="219"/>
      <c r="E749" s="2"/>
      <c r="F749" s="2"/>
      <c r="G749" s="4"/>
      <c r="H749" s="4"/>
      <c r="I749" s="4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19"/>
      <c r="D750" s="219"/>
      <c r="E750" s="2"/>
      <c r="F750" s="2"/>
      <c r="G750" s="4"/>
      <c r="H750" s="4"/>
      <c r="I750" s="4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19"/>
      <c r="D751" s="219"/>
      <c r="E751" s="2"/>
      <c r="F751" s="2"/>
      <c r="G751" s="4"/>
      <c r="H751" s="4"/>
      <c r="I751" s="4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19"/>
      <c r="D752" s="219"/>
      <c r="E752" s="2"/>
      <c r="F752" s="2"/>
      <c r="G752" s="4"/>
      <c r="H752" s="4"/>
      <c r="I752" s="4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19"/>
      <c r="D753" s="219"/>
      <c r="E753" s="2"/>
      <c r="F753" s="2"/>
      <c r="G753" s="4"/>
      <c r="H753" s="4"/>
      <c r="I753" s="4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19"/>
      <c r="D754" s="219"/>
      <c r="E754" s="2"/>
      <c r="F754" s="2"/>
      <c r="G754" s="4"/>
      <c r="H754" s="4"/>
      <c r="I754" s="4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19"/>
      <c r="D755" s="219"/>
      <c r="E755" s="2"/>
      <c r="F755" s="2"/>
      <c r="G755" s="4"/>
      <c r="H755" s="4"/>
      <c r="I755" s="4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19"/>
      <c r="D756" s="219"/>
      <c r="E756" s="2"/>
      <c r="F756" s="2"/>
      <c r="G756" s="4"/>
      <c r="H756" s="4"/>
      <c r="I756" s="4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19"/>
      <c r="D757" s="219"/>
      <c r="E757" s="2"/>
      <c r="F757" s="2"/>
      <c r="G757" s="4"/>
      <c r="H757" s="4"/>
      <c r="I757" s="4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19"/>
      <c r="D758" s="219"/>
      <c r="E758" s="2"/>
      <c r="F758" s="2"/>
      <c r="G758" s="4"/>
      <c r="H758" s="4"/>
      <c r="I758" s="4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19"/>
      <c r="D759" s="219"/>
      <c r="E759" s="2"/>
      <c r="F759" s="2"/>
      <c r="G759" s="4"/>
      <c r="H759" s="4"/>
      <c r="I759" s="4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19"/>
      <c r="D760" s="219"/>
      <c r="E760" s="2"/>
      <c r="F760" s="2"/>
      <c r="G760" s="4"/>
      <c r="H760" s="4"/>
      <c r="I760" s="4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19"/>
      <c r="D761" s="219"/>
      <c r="E761" s="2"/>
      <c r="F761" s="2"/>
      <c r="G761" s="4"/>
      <c r="H761" s="4"/>
      <c r="I761" s="4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19"/>
      <c r="D762" s="219"/>
      <c r="E762" s="2"/>
      <c r="F762" s="2"/>
      <c r="G762" s="4"/>
      <c r="H762" s="4"/>
      <c r="I762" s="4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19"/>
      <c r="D763" s="219"/>
      <c r="E763" s="2"/>
      <c r="F763" s="2"/>
      <c r="G763" s="4"/>
      <c r="H763" s="4"/>
      <c r="I763" s="4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19"/>
      <c r="D764" s="219"/>
      <c r="E764" s="2"/>
      <c r="F764" s="2"/>
      <c r="G764" s="4"/>
      <c r="H764" s="4"/>
      <c r="I764" s="4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19"/>
      <c r="D765" s="219"/>
      <c r="E765" s="2"/>
      <c r="F765" s="2"/>
      <c r="G765" s="4"/>
      <c r="H765" s="4"/>
      <c r="I765" s="4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19"/>
      <c r="D766" s="219"/>
      <c r="E766" s="2"/>
      <c r="F766" s="2"/>
      <c r="G766" s="4"/>
      <c r="H766" s="4"/>
      <c r="I766" s="4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19"/>
      <c r="D767" s="219"/>
      <c r="E767" s="2"/>
      <c r="F767" s="2"/>
      <c r="G767" s="4"/>
      <c r="H767" s="4"/>
      <c r="I767" s="4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19"/>
      <c r="D768" s="219"/>
      <c r="E768" s="2"/>
      <c r="F768" s="2"/>
      <c r="G768" s="4"/>
      <c r="H768" s="4"/>
      <c r="I768" s="4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19"/>
      <c r="D769" s="219"/>
      <c r="E769" s="2"/>
      <c r="F769" s="2"/>
      <c r="G769" s="4"/>
      <c r="H769" s="4"/>
      <c r="I769" s="4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19"/>
      <c r="D770" s="219"/>
      <c r="E770" s="2"/>
      <c r="F770" s="2"/>
      <c r="G770" s="4"/>
      <c r="H770" s="4"/>
      <c r="I770" s="4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19"/>
      <c r="D771" s="219"/>
      <c r="E771" s="2"/>
      <c r="F771" s="2"/>
      <c r="G771" s="4"/>
      <c r="H771" s="4"/>
      <c r="I771" s="4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19"/>
      <c r="D772" s="219"/>
      <c r="E772" s="2"/>
      <c r="F772" s="2"/>
      <c r="G772" s="4"/>
      <c r="H772" s="4"/>
      <c r="I772" s="4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19"/>
      <c r="D773" s="219"/>
      <c r="E773" s="2"/>
      <c r="F773" s="2"/>
      <c r="G773" s="4"/>
      <c r="H773" s="4"/>
      <c r="I773" s="4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19"/>
      <c r="D774" s="219"/>
      <c r="E774" s="2"/>
      <c r="F774" s="2"/>
      <c r="G774" s="4"/>
      <c r="H774" s="4"/>
      <c r="I774" s="4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19"/>
      <c r="D775" s="219"/>
      <c r="E775" s="2"/>
      <c r="F775" s="2"/>
      <c r="G775" s="4"/>
      <c r="H775" s="4"/>
      <c r="I775" s="4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19"/>
      <c r="D776" s="219"/>
      <c r="E776" s="2"/>
      <c r="F776" s="2"/>
      <c r="G776" s="4"/>
      <c r="H776" s="4"/>
      <c r="I776" s="4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19"/>
      <c r="D777" s="219"/>
      <c r="E777" s="2"/>
      <c r="F777" s="2"/>
      <c r="G777" s="4"/>
      <c r="H777" s="4"/>
      <c r="I777" s="4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19"/>
      <c r="D778" s="219"/>
      <c r="E778" s="2"/>
      <c r="F778" s="2"/>
      <c r="G778" s="4"/>
      <c r="H778" s="4"/>
      <c r="I778" s="4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19"/>
      <c r="D779" s="219"/>
      <c r="E779" s="2"/>
      <c r="F779" s="2"/>
      <c r="G779" s="4"/>
      <c r="H779" s="4"/>
      <c r="I779" s="4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19"/>
      <c r="D780" s="219"/>
      <c r="E780" s="2"/>
      <c r="F780" s="2"/>
      <c r="G780" s="4"/>
      <c r="H780" s="4"/>
      <c r="I780" s="4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19"/>
      <c r="D781" s="219"/>
      <c r="E781" s="2"/>
      <c r="F781" s="2"/>
      <c r="G781" s="4"/>
      <c r="H781" s="4"/>
      <c r="I781" s="4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19"/>
      <c r="D782" s="219"/>
      <c r="E782" s="2"/>
      <c r="F782" s="2"/>
      <c r="G782" s="4"/>
      <c r="H782" s="4"/>
      <c r="I782" s="4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19"/>
      <c r="D783" s="219"/>
      <c r="E783" s="2"/>
      <c r="F783" s="2"/>
      <c r="G783" s="4"/>
      <c r="H783" s="4"/>
      <c r="I783" s="4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19"/>
      <c r="D784" s="219"/>
      <c r="E784" s="2"/>
      <c r="F784" s="2"/>
      <c r="G784" s="4"/>
      <c r="H784" s="4"/>
      <c r="I784" s="4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19"/>
      <c r="D785" s="219"/>
      <c r="E785" s="2"/>
      <c r="F785" s="2"/>
      <c r="G785" s="4"/>
      <c r="H785" s="4"/>
      <c r="I785" s="4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19"/>
      <c r="D786" s="219"/>
      <c r="E786" s="2"/>
      <c r="F786" s="2"/>
      <c r="G786" s="4"/>
      <c r="H786" s="4"/>
      <c r="I786" s="4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19"/>
      <c r="D787" s="219"/>
      <c r="E787" s="2"/>
      <c r="F787" s="2"/>
      <c r="G787" s="4"/>
      <c r="H787" s="4"/>
      <c r="I787" s="4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19"/>
      <c r="D788" s="219"/>
      <c r="E788" s="2"/>
      <c r="F788" s="2"/>
      <c r="G788" s="4"/>
      <c r="H788" s="4"/>
      <c r="I788" s="4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19"/>
      <c r="D789" s="219"/>
      <c r="E789" s="2"/>
      <c r="F789" s="2"/>
      <c r="G789" s="4"/>
      <c r="H789" s="4"/>
      <c r="I789" s="4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19"/>
      <c r="D790" s="219"/>
      <c r="E790" s="2"/>
      <c r="F790" s="2"/>
      <c r="G790" s="4"/>
      <c r="H790" s="4"/>
      <c r="I790" s="4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19"/>
      <c r="D791" s="219"/>
      <c r="E791" s="2"/>
      <c r="F791" s="2"/>
      <c r="G791" s="4"/>
      <c r="H791" s="4"/>
      <c r="I791" s="4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19"/>
      <c r="D792" s="219"/>
      <c r="E792" s="2"/>
      <c r="F792" s="2"/>
      <c r="G792" s="4"/>
      <c r="H792" s="4"/>
      <c r="I792" s="4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19"/>
      <c r="D793" s="219"/>
      <c r="E793" s="2"/>
      <c r="F793" s="2"/>
      <c r="G793" s="4"/>
      <c r="H793" s="4"/>
      <c r="I793" s="4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19"/>
      <c r="D794" s="219"/>
      <c r="E794" s="2"/>
      <c r="F794" s="2"/>
      <c r="G794" s="4"/>
      <c r="H794" s="4"/>
      <c r="I794" s="4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19"/>
      <c r="D795" s="219"/>
      <c r="E795" s="2"/>
      <c r="F795" s="2"/>
      <c r="G795" s="4"/>
      <c r="H795" s="4"/>
      <c r="I795" s="4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19"/>
      <c r="D796" s="219"/>
      <c r="E796" s="2"/>
      <c r="F796" s="2"/>
      <c r="G796" s="4"/>
      <c r="H796" s="4"/>
      <c r="I796" s="4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19"/>
      <c r="D797" s="219"/>
      <c r="E797" s="2"/>
      <c r="F797" s="2"/>
      <c r="G797" s="4"/>
      <c r="H797" s="4"/>
      <c r="I797" s="4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19"/>
      <c r="D798" s="219"/>
      <c r="E798" s="2"/>
      <c r="F798" s="2"/>
      <c r="G798" s="4"/>
      <c r="H798" s="4"/>
      <c r="I798" s="4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19"/>
      <c r="D799" s="219"/>
      <c r="E799" s="2"/>
      <c r="F799" s="2"/>
      <c r="G799" s="4"/>
      <c r="H799" s="4"/>
      <c r="I799" s="4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19"/>
      <c r="D800" s="219"/>
      <c r="E800" s="2"/>
      <c r="F800" s="2"/>
      <c r="G800" s="4"/>
      <c r="H800" s="4"/>
      <c r="I800" s="4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19"/>
      <c r="D801" s="219"/>
      <c r="E801" s="2"/>
      <c r="F801" s="2"/>
      <c r="G801" s="4"/>
      <c r="H801" s="4"/>
      <c r="I801" s="4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19"/>
      <c r="D802" s="219"/>
      <c r="E802" s="2"/>
      <c r="F802" s="2"/>
      <c r="G802" s="4"/>
      <c r="H802" s="4"/>
      <c r="I802" s="4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19"/>
      <c r="D803" s="219"/>
      <c r="E803" s="2"/>
      <c r="F803" s="2"/>
      <c r="G803" s="4"/>
      <c r="H803" s="4"/>
      <c r="I803" s="4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19"/>
      <c r="D804" s="219"/>
      <c r="E804" s="2"/>
      <c r="F804" s="2"/>
      <c r="G804" s="4"/>
      <c r="H804" s="4"/>
      <c r="I804" s="4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19"/>
      <c r="D805" s="219"/>
      <c r="E805" s="2"/>
      <c r="F805" s="2"/>
      <c r="G805" s="4"/>
      <c r="H805" s="4"/>
      <c r="I805" s="4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19"/>
      <c r="D806" s="219"/>
      <c r="E806" s="2"/>
      <c r="F806" s="2"/>
      <c r="G806" s="4"/>
      <c r="H806" s="4"/>
      <c r="I806" s="4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19"/>
      <c r="D807" s="219"/>
      <c r="E807" s="2"/>
      <c r="F807" s="2"/>
      <c r="G807" s="4"/>
      <c r="H807" s="4"/>
      <c r="I807" s="4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19"/>
      <c r="D808" s="219"/>
      <c r="E808" s="2"/>
      <c r="F808" s="2"/>
      <c r="G808" s="4"/>
      <c r="H808" s="4"/>
      <c r="I808" s="4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19"/>
      <c r="D809" s="219"/>
      <c r="E809" s="2"/>
      <c r="F809" s="2"/>
      <c r="G809" s="4"/>
      <c r="H809" s="4"/>
      <c r="I809" s="4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19"/>
      <c r="D810" s="219"/>
      <c r="E810" s="2"/>
      <c r="F810" s="2"/>
      <c r="G810" s="4"/>
      <c r="H810" s="4"/>
      <c r="I810" s="4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19"/>
      <c r="D811" s="219"/>
      <c r="E811" s="2"/>
      <c r="F811" s="2"/>
      <c r="G811" s="4"/>
      <c r="H811" s="4"/>
      <c r="I811" s="4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19"/>
      <c r="D812" s="219"/>
      <c r="E812" s="2"/>
      <c r="F812" s="2"/>
      <c r="G812" s="4"/>
      <c r="H812" s="4"/>
      <c r="I812" s="4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19"/>
      <c r="D813" s="219"/>
      <c r="E813" s="2"/>
      <c r="F813" s="2"/>
      <c r="G813" s="4"/>
      <c r="H813" s="4"/>
      <c r="I813" s="4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19"/>
      <c r="D814" s="219"/>
      <c r="E814" s="2"/>
      <c r="F814" s="2"/>
      <c r="G814" s="4"/>
      <c r="H814" s="4"/>
      <c r="I814" s="4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19"/>
      <c r="D815" s="219"/>
      <c r="E815" s="2"/>
      <c r="F815" s="2"/>
      <c r="G815" s="4"/>
      <c r="H815" s="4"/>
      <c r="I815" s="4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19"/>
      <c r="D816" s="219"/>
      <c r="E816" s="2"/>
      <c r="F816" s="2"/>
      <c r="G816" s="4"/>
      <c r="H816" s="4"/>
      <c r="I816" s="4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19"/>
      <c r="D817" s="219"/>
      <c r="E817" s="2"/>
      <c r="F817" s="2"/>
      <c r="G817" s="4"/>
      <c r="H817" s="4"/>
      <c r="I817" s="4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19"/>
      <c r="D818" s="219"/>
      <c r="E818" s="2"/>
      <c r="F818" s="2"/>
      <c r="G818" s="4"/>
      <c r="H818" s="4"/>
      <c r="I818" s="4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19"/>
      <c r="D819" s="219"/>
      <c r="E819" s="2"/>
      <c r="F819" s="2"/>
      <c r="G819" s="4"/>
      <c r="H819" s="4"/>
      <c r="I819" s="4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19"/>
      <c r="D820" s="219"/>
      <c r="E820" s="2"/>
      <c r="F820" s="2"/>
      <c r="G820" s="4"/>
      <c r="H820" s="4"/>
      <c r="I820" s="4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19"/>
      <c r="D821" s="219"/>
      <c r="E821" s="2"/>
      <c r="F821" s="2"/>
      <c r="G821" s="4"/>
      <c r="H821" s="4"/>
      <c r="I821" s="4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19"/>
      <c r="D822" s="219"/>
      <c r="E822" s="2"/>
      <c r="F822" s="2"/>
      <c r="G822" s="4"/>
      <c r="H822" s="4"/>
      <c r="I822" s="4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19"/>
      <c r="D823" s="219"/>
      <c r="E823" s="2"/>
      <c r="F823" s="2"/>
      <c r="G823" s="4"/>
      <c r="H823" s="4"/>
      <c r="I823" s="4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19"/>
      <c r="D824" s="219"/>
      <c r="E824" s="2"/>
      <c r="F824" s="2"/>
      <c r="G824" s="4"/>
      <c r="H824" s="4"/>
      <c r="I824" s="4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19"/>
      <c r="D825" s="219"/>
      <c r="E825" s="2"/>
      <c r="F825" s="2"/>
      <c r="G825" s="4"/>
      <c r="H825" s="4"/>
      <c r="I825" s="4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19"/>
      <c r="D826" s="219"/>
      <c r="E826" s="2"/>
      <c r="F826" s="2"/>
      <c r="G826" s="4"/>
      <c r="H826" s="4"/>
      <c r="I826" s="4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19"/>
      <c r="D827" s="219"/>
      <c r="E827" s="2"/>
      <c r="F827" s="2"/>
      <c r="G827" s="4"/>
      <c r="H827" s="4"/>
      <c r="I827" s="4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19"/>
      <c r="D828" s="219"/>
      <c r="E828" s="2"/>
      <c r="F828" s="2"/>
      <c r="G828" s="4"/>
      <c r="H828" s="4"/>
      <c r="I828" s="4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19"/>
      <c r="D829" s="219"/>
      <c r="E829" s="2"/>
      <c r="F829" s="2"/>
      <c r="G829" s="4"/>
      <c r="H829" s="4"/>
      <c r="I829" s="4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19"/>
      <c r="D830" s="219"/>
      <c r="E830" s="2"/>
      <c r="F830" s="2"/>
      <c r="G830" s="4"/>
      <c r="H830" s="4"/>
      <c r="I830" s="4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19"/>
      <c r="D831" s="219"/>
      <c r="E831" s="2"/>
      <c r="F831" s="2"/>
      <c r="G831" s="4"/>
      <c r="H831" s="4"/>
      <c r="I831" s="4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19"/>
      <c r="D832" s="219"/>
      <c r="E832" s="2"/>
      <c r="F832" s="2"/>
      <c r="G832" s="4"/>
      <c r="H832" s="4"/>
      <c r="I832" s="4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19"/>
      <c r="D833" s="219"/>
      <c r="E833" s="2"/>
      <c r="F833" s="2"/>
      <c r="G833" s="4"/>
      <c r="H833" s="4"/>
      <c r="I833" s="4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19"/>
      <c r="D834" s="219"/>
      <c r="E834" s="2"/>
      <c r="F834" s="2"/>
      <c r="G834" s="4"/>
      <c r="H834" s="4"/>
      <c r="I834" s="4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19"/>
      <c r="D835" s="219"/>
      <c r="E835" s="2"/>
      <c r="F835" s="2"/>
      <c r="G835" s="4"/>
      <c r="H835" s="4"/>
      <c r="I835" s="4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19"/>
      <c r="D836" s="219"/>
      <c r="E836" s="2"/>
      <c r="F836" s="2"/>
      <c r="G836" s="4"/>
      <c r="H836" s="4"/>
      <c r="I836" s="4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19"/>
      <c r="D837" s="219"/>
      <c r="E837" s="2"/>
      <c r="F837" s="2"/>
      <c r="G837" s="4"/>
      <c r="H837" s="4"/>
      <c r="I837" s="4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19"/>
      <c r="D838" s="219"/>
      <c r="E838" s="2"/>
      <c r="F838" s="2"/>
      <c r="G838" s="4"/>
      <c r="H838" s="4"/>
      <c r="I838" s="4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19"/>
      <c r="D839" s="219"/>
      <c r="E839" s="2"/>
      <c r="F839" s="2"/>
      <c r="G839" s="4"/>
      <c r="H839" s="4"/>
      <c r="I839" s="4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19"/>
      <c r="D840" s="219"/>
      <c r="E840" s="2"/>
      <c r="F840" s="2"/>
      <c r="G840" s="4"/>
      <c r="H840" s="4"/>
      <c r="I840" s="4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19"/>
      <c r="D841" s="219"/>
      <c r="E841" s="2"/>
      <c r="F841" s="2"/>
      <c r="G841" s="4"/>
      <c r="H841" s="4"/>
      <c r="I841" s="4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19"/>
      <c r="D842" s="219"/>
      <c r="E842" s="2"/>
      <c r="F842" s="2"/>
      <c r="G842" s="4"/>
      <c r="H842" s="4"/>
      <c r="I842" s="4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19"/>
      <c r="D843" s="219"/>
      <c r="E843" s="2"/>
      <c r="F843" s="2"/>
      <c r="G843" s="4"/>
      <c r="H843" s="4"/>
      <c r="I843" s="4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19"/>
      <c r="D844" s="219"/>
      <c r="E844" s="2"/>
      <c r="F844" s="2"/>
      <c r="G844" s="4"/>
      <c r="H844" s="4"/>
      <c r="I844" s="4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19"/>
      <c r="D845" s="219"/>
      <c r="E845" s="2"/>
      <c r="F845" s="2"/>
      <c r="G845" s="4"/>
      <c r="H845" s="4"/>
      <c r="I845" s="4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19"/>
      <c r="D846" s="219"/>
      <c r="E846" s="2"/>
      <c r="F846" s="2"/>
      <c r="G846" s="4"/>
      <c r="H846" s="4"/>
      <c r="I846" s="4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19"/>
      <c r="D847" s="219"/>
      <c r="E847" s="2"/>
      <c r="F847" s="2"/>
      <c r="G847" s="4"/>
      <c r="H847" s="4"/>
      <c r="I847" s="4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19"/>
      <c r="D848" s="219"/>
      <c r="E848" s="2"/>
      <c r="F848" s="2"/>
      <c r="G848" s="4"/>
      <c r="H848" s="4"/>
      <c r="I848" s="4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19"/>
      <c r="D849" s="219"/>
      <c r="E849" s="2"/>
      <c r="F849" s="2"/>
      <c r="G849" s="4"/>
      <c r="H849" s="4"/>
      <c r="I849" s="4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19"/>
      <c r="D850" s="219"/>
      <c r="E850" s="2"/>
      <c r="F850" s="2"/>
      <c r="G850" s="4"/>
      <c r="H850" s="4"/>
      <c r="I850" s="4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19"/>
      <c r="D851" s="219"/>
      <c r="E851" s="2"/>
      <c r="F851" s="2"/>
      <c r="G851" s="4"/>
      <c r="H851" s="4"/>
      <c r="I851" s="4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19"/>
      <c r="D852" s="219"/>
      <c r="E852" s="2"/>
      <c r="F852" s="2"/>
      <c r="G852" s="4"/>
      <c r="H852" s="4"/>
      <c r="I852" s="4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19"/>
      <c r="D853" s="219"/>
      <c r="E853" s="2"/>
      <c r="F853" s="2"/>
      <c r="G853" s="4"/>
      <c r="H853" s="4"/>
      <c r="I853" s="4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19"/>
      <c r="D854" s="219"/>
      <c r="E854" s="2"/>
      <c r="F854" s="2"/>
      <c r="G854" s="4"/>
      <c r="H854" s="4"/>
      <c r="I854" s="4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19"/>
      <c r="D855" s="219"/>
      <c r="E855" s="2"/>
      <c r="F855" s="2"/>
      <c r="G855" s="4"/>
      <c r="H855" s="4"/>
      <c r="I855" s="4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19"/>
      <c r="D856" s="219"/>
      <c r="E856" s="2"/>
      <c r="F856" s="2"/>
      <c r="G856" s="4"/>
      <c r="H856" s="4"/>
      <c r="I856" s="4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19"/>
      <c r="D857" s="219"/>
      <c r="E857" s="2"/>
      <c r="F857" s="2"/>
      <c r="G857" s="4"/>
      <c r="H857" s="4"/>
      <c r="I857" s="4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19"/>
      <c r="D858" s="219"/>
      <c r="E858" s="2"/>
      <c r="F858" s="2"/>
      <c r="G858" s="4"/>
      <c r="H858" s="4"/>
      <c r="I858" s="4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19"/>
      <c r="D859" s="219"/>
      <c r="E859" s="2"/>
      <c r="F859" s="2"/>
      <c r="G859" s="4"/>
      <c r="H859" s="4"/>
      <c r="I859" s="4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19"/>
      <c r="D860" s="219"/>
      <c r="E860" s="2"/>
      <c r="F860" s="2"/>
      <c r="G860" s="4"/>
      <c r="H860" s="4"/>
      <c r="I860" s="4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19"/>
      <c r="D861" s="219"/>
      <c r="E861" s="2"/>
      <c r="F861" s="2"/>
      <c r="G861" s="4"/>
      <c r="H861" s="4"/>
      <c r="I861" s="4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19"/>
      <c r="D862" s="219"/>
      <c r="E862" s="2"/>
      <c r="F862" s="2"/>
      <c r="G862" s="4"/>
      <c r="H862" s="4"/>
      <c r="I862" s="4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19"/>
      <c r="D863" s="219"/>
      <c r="E863" s="2"/>
      <c r="F863" s="2"/>
      <c r="G863" s="4"/>
      <c r="H863" s="4"/>
      <c r="I863" s="4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19"/>
      <c r="D864" s="219"/>
      <c r="E864" s="2"/>
      <c r="F864" s="2"/>
      <c r="G864" s="4"/>
      <c r="H864" s="4"/>
      <c r="I864" s="4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19"/>
      <c r="D865" s="219"/>
      <c r="E865" s="2"/>
      <c r="F865" s="2"/>
      <c r="G865" s="4"/>
      <c r="H865" s="4"/>
      <c r="I865" s="4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19"/>
      <c r="D866" s="219"/>
      <c r="E866" s="2"/>
      <c r="F866" s="2"/>
      <c r="G866" s="4"/>
      <c r="H866" s="4"/>
      <c r="I866" s="4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19"/>
      <c r="D867" s="219"/>
      <c r="E867" s="2"/>
      <c r="F867" s="2"/>
      <c r="G867" s="4"/>
      <c r="H867" s="4"/>
      <c r="I867" s="4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19"/>
      <c r="D868" s="219"/>
      <c r="E868" s="2"/>
      <c r="F868" s="2"/>
      <c r="G868" s="4"/>
      <c r="H868" s="4"/>
      <c r="I868" s="4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19"/>
      <c r="D869" s="219"/>
      <c r="E869" s="2"/>
      <c r="F869" s="2"/>
      <c r="G869" s="4"/>
      <c r="H869" s="4"/>
      <c r="I869" s="4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19"/>
      <c r="D870" s="219"/>
      <c r="E870" s="2"/>
      <c r="F870" s="2"/>
      <c r="G870" s="4"/>
      <c r="H870" s="4"/>
      <c r="I870" s="4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19"/>
      <c r="D871" s="219"/>
      <c r="E871" s="2"/>
      <c r="F871" s="2"/>
      <c r="G871" s="4"/>
      <c r="H871" s="4"/>
      <c r="I871" s="4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19"/>
      <c r="D872" s="219"/>
      <c r="E872" s="2"/>
      <c r="F872" s="2"/>
      <c r="G872" s="4"/>
      <c r="H872" s="4"/>
      <c r="I872" s="4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19"/>
      <c r="D873" s="219"/>
      <c r="E873" s="2"/>
      <c r="F873" s="2"/>
      <c r="G873" s="4"/>
      <c r="H873" s="4"/>
      <c r="I873" s="4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19"/>
      <c r="D874" s="219"/>
      <c r="E874" s="2"/>
      <c r="F874" s="2"/>
      <c r="G874" s="4"/>
      <c r="H874" s="4"/>
      <c r="I874" s="4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19"/>
      <c r="D875" s="219"/>
      <c r="E875" s="2"/>
      <c r="F875" s="2"/>
      <c r="G875" s="4"/>
      <c r="H875" s="4"/>
      <c r="I875" s="4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19"/>
      <c r="D876" s="219"/>
      <c r="E876" s="2"/>
      <c r="F876" s="2"/>
      <c r="G876" s="4"/>
      <c r="H876" s="4"/>
      <c r="I876" s="4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19"/>
      <c r="D877" s="219"/>
      <c r="E877" s="2"/>
      <c r="F877" s="2"/>
      <c r="G877" s="4"/>
      <c r="H877" s="4"/>
      <c r="I877" s="4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19"/>
      <c r="D878" s="219"/>
      <c r="E878" s="2"/>
      <c r="F878" s="2"/>
      <c r="G878" s="4"/>
      <c r="H878" s="4"/>
      <c r="I878" s="4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19"/>
      <c r="D879" s="219"/>
      <c r="E879" s="2"/>
      <c r="F879" s="2"/>
      <c r="G879" s="4"/>
      <c r="H879" s="4"/>
      <c r="I879" s="4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19"/>
      <c r="D880" s="219"/>
      <c r="E880" s="2"/>
      <c r="F880" s="2"/>
      <c r="G880" s="4"/>
      <c r="H880" s="4"/>
      <c r="I880" s="4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19"/>
      <c r="D881" s="219"/>
      <c r="E881" s="2"/>
      <c r="F881" s="2"/>
      <c r="G881" s="4"/>
      <c r="H881" s="4"/>
      <c r="I881" s="4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19"/>
      <c r="D882" s="219"/>
      <c r="E882" s="2"/>
      <c r="F882" s="2"/>
      <c r="G882" s="4"/>
      <c r="H882" s="4"/>
      <c r="I882" s="4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19"/>
      <c r="D883" s="219"/>
      <c r="E883" s="2"/>
      <c r="F883" s="2"/>
      <c r="G883" s="4"/>
      <c r="H883" s="4"/>
      <c r="I883" s="4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19"/>
      <c r="D884" s="219"/>
      <c r="E884" s="2"/>
      <c r="F884" s="2"/>
      <c r="G884" s="4"/>
      <c r="H884" s="4"/>
      <c r="I884" s="4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19"/>
      <c r="D885" s="219"/>
      <c r="E885" s="2"/>
      <c r="F885" s="2"/>
      <c r="G885" s="4"/>
      <c r="H885" s="4"/>
      <c r="I885" s="4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19"/>
      <c r="D886" s="219"/>
      <c r="E886" s="2"/>
      <c r="F886" s="2"/>
      <c r="G886" s="4"/>
      <c r="H886" s="4"/>
      <c r="I886" s="4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19"/>
      <c r="D887" s="219"/>
      <c r="E887" s="2"/>
      <c r="F887" s="2"/>
      <c r="G887" s="4"/>
      <c r="H887" s="4"/>
      <c r="I887" s="4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19"/>
      <c r="D888" s="219"/>
      <c r="E888" s="2"/>
      <c r="F888" s="2"/>
      <c r="G888" s="4"/>
      <c r="H888" s="4"/>
      <c r="I888" s="4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19"/>
      <c r="D889" s="219"/>
      <c r="E889" s="2"/>
      <c r="F889" s="2"/>
      <c r="G889" s="4"/>
      <c r="H889" s="4"/>
      <c r="I889" s="4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19"/>
      <c r="D890" s="219"/>
      <c r="E890" s="2"/>
      <c r="F890" s="2"/>
      <c r="G890" s="4"/>
      <c r="H890" s="4"/>
      <c r="I890" s="4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19"/>
      <c r="D891" s="219"/>
      <c r="E891" s="2"/>
      <c r="F891" s="2"/>
      <c r="G891" s="4"/>
      <c r="H891" s="4"/>
      <c r="I891" s="4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19"/>
      <c r="D892" s="219"/>
      <c r="E892" s="2"/>
      <c r="F892" s="2"/>
      <c r="G892" s="4"/>
      <c r="H892" s="4"/>
      <c r="I892" s="4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19"/>
      <c r="D893" s="219"/>
      <c r="E893" s="2"/>
      <c r="F893" s="2"/>
      <c r="G893" s="4"/>
      <c r="H893" s="4"/>
      <c r="I893" s="4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19"/>
      <c r="D894" s="219"/>
      <c r="E894" s="2"/>
      <c r="F894" s="2"/>
      <c r="G894" s="4"/>
      <c r="H894" s="4"/>
      <c r="I894" s="4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19"/>
      <c r="D895" s="219"/>
      <c r="E895" s="2"/>
      <c r="F895" s="2"/>
      <c r="G895" s="4"/>
      <c r="H895" s="4"/>
      <c r="I895" s="4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19"/>
      <c r="D896" s="219"/>
      <c r="E896" s="2"/>
      <c r="F896" s="2"/>
      <c r="G896" s="4"/>
      <c r="H896" s="4"/>
      <c r="I896" s="4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19"/>
      <c r="D897" s="219"/>
      <c r="E897" s="2"/>
      <c r="F897" s="2"/>
      <c r="G897" s="4"/>
      <c r="H897" s="4"/>
      <c r="I897" s="4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19"/>
      <c r="D898" s="219"/>
      <c r="E898" s="2"/>
      <c r="F898" s="2"/>
      <c r="G898" s="4"/>
      <c r="H898" s="4"/>
      <c r="I898" s="4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19"/>
      <c r="D899" s="219"/>
      <c r="E899" s="2"/>
      <c r="F899" s="2"/>
      <c r="G899" s="4"/>
      <c r="H899" s="4"/>
      <c r="I899" s="4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19"/>
      <c r="D900" s="219"/>
      <c r="E900" s="2"/>
      <c r="F900" s="2"/>
      <c r="G900" s="4"/>
      <c r="H900" s="4"/>
      <c r="I900" s="4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19"/>
      <c r="D901" s="219"/>
      <c r="E901" s="2"/>
      <c r="F901" s="2"/>
      <c r="G901" s="4"/>
      <c r="H901" s="4"/>
      <c r="I901" s="4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19"/>
      <c r="D902" s="219"/>
      <c r="E902" s="2"/>
      <c r="F902" s="2"/>
      <c r="G902" s="4"/>
      <c r="H902" s="4"/>
      <c r="I902" s="4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19"/>
      <c r="D903" s="219"/>
      <c r="E903" s="2"/>
      <c r="F903" s="2"/>
      <c r="G903" s="4"/>
      <c r="H903" s="4"/>
      <c r="I903" s="4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19"/>
      <c r="D904" s="219"/>
      <c r="E904" s="2"/>
      <c r="F904" s="2"/>
      <c r="G904" s="4"/>
      <c r="H904" s="4"/>
      <c r="I904" s="4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19"/>
      <c r="D905" s="219"/>
      <c r="E905" s="2"/>
      <c r="F905" s="2"/>
      <c r="G905" s="4"/>
      <c r="H905" s="4"/>
      <c r="I905" s="4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19"/>
      <c r="D906" s="219"/>
      <c r="E906" s="2"/>
      <c r="F906" s="2"/>
      <c r="G906" s="4"/>
      <c r="H906" s="4"/>
      <c r="I906" s="4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19"/>
      <c r="D907" s="219"/>
      <c r="E907" s="2"/>
      <c r="F907" s="2"/>
      <c r="G907" s="4"/>
      <c r="H907" s="4"/>
      <c r="I907" s="4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19"/>
      <c r="D908" s="219"/>
      <c r="E908" s="2"/>
      <c r="F908" s="2"/>
      <c r="G908" s="4"/>
      <c r="H908" s="4"/>
      <c r="I908" s="4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19"/>
      <c r="D909" s="219"/>
      <c r="E909" s="2"/>
      <c r="F909" s="2"/>
      <c r="G909" s="4"/>
      <c r="H909" s="4"/>
      <c r="I909" s="4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19"/>
      <c r="D910" s="219"/>
      <c r="E910" s="2"/>
      <c r="F910" s="2"/>
      <c r="G910" s="4"/>
      <c r="H910" s="4"/>
      <c r="I910" s="4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19"/>
      <c r="D911" s="219"/>
      <c r="E911" s="2"/>
      <c r="F911" s="2"/>
      <c r="G911" s="4"/>
      <c r="H911" s="4"/>
      <c r="I911" s="4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19"/>
      <c r="D912" s="219"/>
      <c r="E912" s="2"/>
      <c r="F912" s="2"/>
      <c r="G912" s="4"/>
      <c r="H912" s="4"/>
      <c r="I912" s="4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19"/>
      <c r="D913" s="219"/>
      <c r="E913" s="2"/>
      <c r="F913" s="2"/>
      <c r="G913" s="4"/>
      <c r="H913" s="4"/>
      <c r="I913" s="4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19"/>
      <c r="D914" s="219"/>
      <c r="E914" s="2"/>
      <c r="F914" s="2"/>
      <c r="G914" s="4"/>
      <c r="H914" s="4"/>
      <c r="I914" s="4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19"/>
      <c r="D915" s="219"/>
      <c r="E915" s="2"/>
      <c r="F915" s="2"/>
      <c r="G915" s="4"/>
      <c r="H915" s="4"/>
      <c r="I915" s="4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19"/>
      <c r="D916" s="219"/>
      <c r="E916" s="2"/>
      <c r="F916" s="2"/>
      <c r="G916" s="4"/>
      <c r="H916" s="4"/>
      <c r="I916" s="4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19"/>
      <c r="D917" s="219"/>
      <c r="E917" s="2"/>
      <c r="F917" s="2"/>
      <c r="G917" s="4"/>
      <c r="H917" s="4"/>
      <c r="I917" s="4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19"/>
      <c r="D918" s="219"/>
      <c r="E918" s="2"/>
      <c r="F918" s="2"/>
      <c r="G918" s="4"/>
      <c r="H918" s="4"/>
      <c r="I918" s="4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19"/>
      <c r="D919" s="219"/>
      <c r="E919" s="2"/>
      <c r="F919" s="2"/>
      <c r="G919" s="4"/>
      <c r="H919" s="4"/>
      <c r="I919" s="4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19"/>
      <c r="D920" s="219"/>
      <c r="E920" s="2"/>
      <c r="F920" s="2"/>
      <c r="G920" s="4"/>
      <c r="H920" s="4"/>
      <c r="I920" s="4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19"/>
      <c r="D921" s="219"/>
      <c r="E921" s="2"/>
      <c r="F921" s="2"/>
      <c r="G921" s="4"/>
      <c r="H921" s="4"/>
      <c r="I921" s="4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19"/>
      <c r="D922" s="219"/>
      <c r="E922" s="2"/>
      <c r="F922" s="2"/>
      <c r="G922" s="4"/>
      <c r="H922" s="4"/>
      <c r="I922" s="4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19"/>
      <c r="D923" s="219"/>
      <c r="E923" s="2"/>
      <c r="F923" s="2"/>
      <c r="G923" s="4"/>
      <c r="H923" s="4"/>
      <c r="I923" s="4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19"/>
      <c r="D924" s="219"/>
      <c r="E924" s="2"/>
      <c r="F924" s="2"/>
      <c r="G924" s="4"/>
      <c r="H924" s="4"/>
      <c r="I924" s="4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19"/>
      <c r="D925" s="219"/>
      <c r="E925" s="2"/>
      <c r="F925" s="2"/>
      <c r="G925" s="4"/>
      <c r="H925" s="4"/>
      <c r="I925" s="4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19"/>
      <c r="D926" s="219"/>
      <c r="E926" s="2"/>
      <c r="F926" s="2"/>
      <c r="G926" s="4"/>
      <c r="H926" s="4"/>
      <c r="I926" s="4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19"/>
      <c r="D927" s="219"/>
      <c r="E927" s="2"/>
      <c r="F927" s="2"/>
      <c r="G927" s="4"/>
      <c r="H927" s="4"/>
      <c r="I927" s="4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19"/>
      <c r="D928" s="219"/>
      <c r="E928" s="2"/>
      <c r="F928" s="2"/>
      <c r="G928" s="4"/>
      <c r="H928" s="4"/>
      <c r="I928" s="4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19"/>
      <c r="D929" s="219"/>
      <c r="E929" s="2"/>
      <c r="F929" s="2"/>
      <c r="G929" s="4"/>
      <c r="H929" s="4"/>
      <c r="I929" s="4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19"/>
      <c r="D930" s="219"/>
      <c r="E930" s="2"/>
      <c r="F930" s="2"/>
      <c r="G930" s="4"/>
      <c r="H930" s="4"/>
      <c r="I930" s="4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19"/>
      <c r="D931" s="219"/>
      <c r="E931" s="2"/>
      <c r="F931" s="2"/>
      <c r="G931" s="4"/>
      <c r="H931" s="4"/>
      <c r="I931" s="4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19"/>
      <c r="D932" s="219"/>
      <c r="E932" s="2"/>
      <c r="F932" s="2"/>
      <c r="G932" s="4"/>
      <c r="H932" s="4"/>
      <c r="I932" s="4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19"/>
      <c r="D933" s="219"/>
      <c r="E933" s="2"/>
      <c r="F933" s="2"/>
      <c r="G933" s="4"/>
      <c r="H933" s="4"/>
      <c r="I933" s="4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19"/>
      <c r="D934" s="219"/>
      <c r="E934" s="2"/>
      <c r="F934" s="2"/>
      <c r="G934" s="4"/>
      <c r="H934" s="4"/>
      <c r="I934" s="4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19"/>
      <c r="D935" s="219"/>
      <c r="E935" s="2"/>
      <c r="F935" s="2"/>
      <c r="G935" s="4"/>
      <c r="H935" s="4"/>
      <c r="I935" s="4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19"/>
      <c r="D936" s="219"/>
      <c r="E936" s="2"/>
      <c r="F936" s="2"/>
      <c r="G936" s="4"/>
      <c r="H936" s="4"/>
      <c r="I936" s="4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19"/>
      <c r="D937" s="219"/>
      <c r="E937" s="2"/>
      <c r="F937" s="2"/>
      <c r="G937" s="4"/>
      <c r="H937" s="4"/>
      <c r="I937" s="4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19"/>
      <c r="D938" s="219"/>
      <c r="E938" s="2"/>
      <c r="F938" s="2"/>
      <c r="G938" s="4"/>
      <c r="H938" s="4"/>
      <c r="I938" s="4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19"/>
      <c r="D939" s="219"/>
      <c r="E939" s="2"/>
      <c r="F939" s="2"/>
      <c r="G939" s="4"/>
      <c r="H939" s="4"/>
      <c r="I939" s="4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19"/>
      <c r="D940" s="219"/>
      <c r="E940" s="2"/>
      <c r="F940" s="2"/>
      <c r="G940" s="4"/>
      <c r="H940" s="4"/>
      <c r="I940" s="4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19"/>
      <c r="D941" s="219"/>
      <c r="E941" s="2"/>
      <c r="F941" s="2"/>
      <c r="G941" s="4"/>
      <c r="H941" s="4"/>
      <c r="I941" s="4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19"/>
      <c r="D942" s="219"/>
      <c r="E942" s="2"/>
      <c r="F942" s="2"/>
      <c r="G942" s="4"/>
      <c r="H942" s="4"/>
      <c r="I942" s="4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19"/>
      <c r="D943" s="219"/>
      <c r="E943" s="2"/>
      <c r="F943" s="2"/>
      <c r="G943" s="4"/>
      <c r="H943" s="4"/>
      <c r="I943" s="4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19"/>
      <c r="D944" s="219"/>
      <c r="E944" s="2"/>
      <c r="F944" s="2"/>
      <c r="G944" s="4"/>
      <c r="H944" s="4"/>
      <c r="I944" s="4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19"/>
      <c r="D945" s="219"/>
      <c r="E945" s="2"/>
      <c r="F945" s="2"/>
      <c r="G945" s="4"/>
      <c r="H945" s="4"/>
      <c r="I945" s="4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19"/>
      <c r="D946" s="219"/>
      <c r="E946" s="2"/>
      <c r="F946" s="2"/>
      <c r="G946" s="4"/>
      <c r="H946" s="4"/>
      <c r="I946" s="4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19"/>
      <c r="D947" s="219"/>
      <c r="E947" s="2"/>
      <c r="F947" s="2"/>
      <c r="G947" s="4"/>
      <c r="H947" s="4"/>
      <c r="I947" s="4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19"/>
      <c r="D948" s="219"/>
      <c r="E948" s="2"/>
      <c r="F948" s="2"/>
      <c r="G948" s="4"/>
      <c r="H948" s="4"/>
      <c r="I948" s="4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19"/>
      <c r="D949" s="219"/>
      <c r="E949" s="2"/>
      <c r="F949" s="2"/>
      <c r="G949" s="4"/>
      <c r="H949" s="4"/>
      <c r="I949" s="4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19"/>
      <c r="D950" s="219"/>
      <c r="E950" s="2"/>
      <c r="F950" s="2"/>
      <c r="G950" s="4"/>
      <c r="H950" s="4"/>
      <c r="I950" s="4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19"/>
      <c r="D951" s="219"/>
      <c r="E951" s="2"/>
      <c r="F951" s="2"/>
      <c r="G951" s="4"/>
      <c r="H951" s="4"/>
      <c r="I951" s="4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19"/>
      <c r="D952" s="219"/>
      <c r="E952" s="2"/>
      <c r="F952" s="2"/>
      <c r="G952" s="4"/>
      <c r="H952" s="4"/>
      <c r="I952" s="4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19"/>
      <c r="D953" s="219"/>
      <c r="E953" s="2"/>
      <c r="F953" s="2"/>
      <c r="G953" s="4"/>
      <c r="H953" s="4"/>
      <c r="I953" s="4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19"/>
      <c r="D954" s="219"/>
      <c r="E954" s="2"/>
      <c r="F954" s="2"/>
      <c r="G954" s="4"/>
      <c r="H954" s="4"/>
      <c r="I954" s="4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19"/>
      <c r="D955" s="219"/>
      <c r="E955" s="2"/>
      <c r="F955" s="2"/>
      <c r="G955" s="4"/>
      <c r="H955" s="4"/>
      <c r="I955" s="4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19"/>
      <c r="D956" s="219"/>
      <c r="E956" s="2"/>
      <c r="F956" s="2"/>
      <c r="G956" s="4"/>
      <c r="H956" s="4"/>
      <c r="I956" s="4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19"/>
      <c r="D957" s="219"/>
      <c r="E957" s="2"/>
      <c r="F957" s="2"/>
      <c r="G957" s="4"/>
      <c r="H957" s="4"/>
      <c r="I957" s="4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19"/>
      <c r="D958" s="219"/>
      <c r="E958" s="2"/>
      <c r="F958" s="2"/>
      <c r="G958" s="4"/>
      <c r="H958" s="4"/>
      <c r="I958" s="4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19"/>
      <c r="D959" s="219"/>
      <c r="E959" s="2"/>
      <c r="F959" s="2"/>
      <c r="G959" s="4"/>
      <c r="H959" s="4"/>
      <c r="I959" s="4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19"/>
      <c r="D960" s="219"/>
      <c r="E960" s="2"/>
      <c r="F960" s="2"/>
      <c r="G960" s="4"/>
      <c r="H960" s="4"/>
      <c r="I960" s="4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19"/>
      <c r="D961" s="219"/>
      <c r="E961" s="2"/>
      <c r="F961" s="2"/>
      <c r="G961" s="4"/>
      <c r="H961" s="4"/>
      <c r="I961" s="4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19"/>
      <c r="D962" s="219"/>
      <c r="E962" s="2"/>
      <c r="F962" s="2"/>
      <c r="G962" s="4"/>
      <c r="H962" s="4"/>
      <c r="I962" s="4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19"/>
      <c r="D963" s="219"/>
      <c r="E963" s="2"/>
      <c r="F963" s="2"/>
      <c r="G963" s="4"/>
      <c r="H963" s="4"/>
      <c r="I963" s="4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19"/>
      <c r="D964" s="219"/>
      <c r="E964" s="2"/>
      <c r="F964" s="2"/>
      <c r="G964" s="4"/>
      <c r="H964" s="4"/>
      <c r="I964" s="4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19"/>
      <c r="D965" s="219"/>
      <c r="E965" s="2"/>
      <c r="F965" s="2"/>
      <c r="G965" s="4"/>
      <c r="H965" s="4"/>
      <c r="I965" s="4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19"/>
      <c r="D966" s="219"/>
      <c r="E966" s="2"/>
      <c r="F966" s="2"/>
      <c r="G966" s="4"/>
      <c r="H966" s="4"/>
      <c r="I966" s="4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19"/>
      <c r="D967" s="219"/>
      <c r="E967" s="2"/>
      <c r="F967" s="2"/>
      <c r="G967" s="4"/>
      <c r="H967" s="4"/>
      <c r="I967" s="4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19"/>
      <c r="D968" s="219"/>
      <c r="E968" s="2"/>
      <c r="F968" s="2"/>
      <c r="G968" s="4"/>
      <c r="H968" s="4"/>
      <c r="I968" s="4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19"/>
      <c r="D969" s="219"/>
      <c r="E969" s="2"/>
      <c r="F969" s="2"/>
      <c r="G969" s="4"/>
      <c r="H969" s="4"/>
      <c r="I969" s="4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19"/>
      <c r="D970" s="219"/>
      <c r="E970" s="2"/>
      <c r="F970" s="2"/>
      <c r="G970" s="4"/>
      <c r="H970" s="4"/>
      <c r="I970" s="4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19"/>
      <c r="D971" s="219"/>
      <c r="E971" s="2"/>
      <c r="F971" s="2"/>
      <c r="G971" s="4"/>
      <c r="H971" s="4"/>
      <c r="I971" s="4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19"/>
      <c r="D972" s="219"/>
      <c r="E972" s="2"/>
      <c r="F972" s="2"/>
      <c r="G972" s="4"/>
      <c r="H972" s="4"/>
      <c r="I972" s="4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19"/>
      <c r="D973" s="219"/>
      <c r="E973" s="2"/>
      <c r="F973" s="2"/>
      <c r="G973" s="4"/>
      <c r="H973" s="4"/>
      <c r="I973" s="4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19"/>
      <c r="D974" s="219"/>
      <c r="E974" s="2"/>
      <c r="F974" s="2"/>
      <c r="G974" s="4"/>
      <c r="H974" s="4"/>
      <c r="I974" s="4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19"/>
      <c r="D975" s="219"/>
      <c r="E975" s="2"/>
      <c r="F975" s="2"/>
      <c r="G975" s="4"/>
      <c r="H975" s="4"/>
      <c r="I975" s="4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19"/>
      <c r="D976" s="219"/>
      <c r="E976" s="2"/>
      <c r="F976" s="2"/>
      <c r="G976" s="4"/>
      <c r="H976" s="4"/>
      <c r="I976" s="4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19"/>
      <c r="D977" s="219"/>
      <c r="E977" s="2"/>
      <c r="F977" s="2"/>
      <c r="G977" s="4"/>
      <c r="H977" s="4"/>
      <c r="I977" s="4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19"/>
      <c r="D978" s="219"/>
      <c r="E978" s="2"/>
      <c r="F978" s="2"/>
      <c r="G978" s="4"/>
      <c r="H978" s="4"/>
      <c r="I978" s="4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19"/>
      <c r="D979" s="219"/>
      <c r="E979" s="2"/>
      <c r="F979" s="2"/>
      <c r="G979" s="4"/>
      <c r="H979" s="4"/>
      <c r="I979" s="4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19"/>
      <c r="D980" s="219"/>
      <c r="E980" s="2"/>
      <c r="F980" s="2"/>
      <c r="G980" s="4"/>
      <c r="H980" s="4"/>
      <c r="I980" s="4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19"/>
      <c r="D981" s="219"/>
      <c r="E981" s="2"/>
      <c r="F981" s="2"/>
      <c r="G981" s="4"/>
      <c r="H981" s="4"/>
      <c r="I981" s="4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19"/>
      <c r="D982" s="219"/>
      <c r="E982" s="2"/>
      <c r="F982" s="2"/>
      <c r="G982" s="4"/>
      <c r="H982" s="4"/>
      <c r="I982" s="4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19"/>
      <c r="D983" s="219"/>
      <c r="E983" s="2"/>
      <c r="F983" s="2"/>
      <c r="G983" s="4"/>
      <c r="H983" s="4"/>
      <c r="I983" s="4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19"/>
      <c r="D984" s="219"/>
      <c r="E984" s="2"/>
      <c r="F984" s="2"/>
      <c r="G984" s="4"/>
      <c r="H984" s="4"/>
      <c r="I984" s="4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19"/>
      <c r="D985" s="219"/>
      <c r="E985" s="2"/>
      <c r="F985" s="2"/>
      <c r="G985" s="4"/>
      <c r="H985" s="4"/>
      <c r="I985" s="4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19"/>
      <c r="D986" s="219"/>
      <c r="E986" s="2"/>
      <c r="F986" s="2"/>
      <c r="G986" s="4"/>
      <c r="H986" s="4"/>
      <c r="I986" s="4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19"/>
      <c r="D987" s="219"/>
      <c r="E987" s="2"/>
      <c r="F987" s="2"/>
      <c r="G987" s="4"/>
      <c r="H987" s="4"/>
      <c r="I987" s="4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19"/>
      <c r="D988" s="219"/>
      <c r="E988" s="2"/>
      <c r="F988" s="2"/>
      <c r="G988" s="4"/>
      <c r="H988" s="4"/>
      <c r="I988" s="4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19"/>
      <c r="D989" s="219"/>
      <c r="E989" s="2"/>
      <c r="F989" s="2"/>
      <c r="G989" s="4"/>
      <c r="H989" s="4"/>
      <c r="I989" s="4"/>
      <c r="J989" s="2"/>
      <c r="K989" s="7"/>
      <c r="L989" s="2"/>
      <c r="M989" s="2"/>
      <c r="N989" s="2"/>
      <c r="O989" s="2"/>
      <c r="P989" s="2"/>
      <c r="Q989" s="2"/>
      <c r="R989" s="2"/>
      <c r="S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19"/>
      <c r="D990" s="219"/>
      <c r="E990" s="2"/>
      <c r="F990" s="2"/>
      <c r="G990" s="4"/>
      <c r="H990" s="4"/>
      <c r="I990" s="4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19"/>
      <c r="D991" s="219"/>
      <c r="E991" s="2"/>
      <c r="F991" s="2"/>
      <c r="G991" s="4"/>
      <c r="H991" s="4"/>
      <c r="I991" s="4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19"/>
      <c r="D992" s="219"/>
      <c r="E992" s="2"/>
      <c r="F992" s="2"/>
      <c r="G992" s="4"/>
      <c r="H992" s="4"/>
      <c r="I992" s="4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19"/>
      <c r="D993" s="219"/>
      <c r="E993" s="2"/>
      <c r="F993" s="2"/>
      <c r="G993" s="4"/>
      <c r="H993" s="4"/>
      <c r="I993" s="4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19"/>
      <c r="D994" s="219"/>
      <c r="E994" s="2"/>
      <c r="F994" s="2"/>
      <c r="G994" s="4"/>
      <c r="H994" s="4"/>
      <c r="I994" s="4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19"/>
      <c r="D995" s="219"/>
      <c r="E995" s="2"/>
      <c r="F995" s="2"/>
      <c r="G995" s="4"/>
      <c r="H995" s="4"/>
      <c r="I995" s="4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19"/>
      <c r="D996" s="219"/>
      <c r="E996" s="2"/>
      <c r="F996" s="2"/>
      <c r="G996" s="4"/>
      <c r="H996" s="4"/>
      <c r="I996" s="4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19"/>
      <c r="D997" s="219"/>
      <c r="E997" s="2"/>
      <c r="F997" s="2"/>
      <c r="G997" s="4"/>
      <c r="H997" s="4"/>
      <c r="I997" s="4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19"/>
      <c r="D998" s="219"/>
      <c r="E998" s="2"/>
      <c r="F998" s="2"/>
      <c r="G998" s="4"/>
      <c r="H998" s="4"/>
      <c r="I998" s="4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19"/>
      <c r="D999" s="219"/>
      <c r="E999" s="2"/>
      <c r="F999" s="2"/>
      <c r="G999" s="220"/>
      <c r="H999" s="220"/>
      <c r="I999" s="4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19"/>
      <c r="D1000" s="219"/>
      <c r="E1000" s="2"/>
      <c r="F1000" s="2"/>
      <c r="G1000" s="220"/>
      <c r="H1000" s="220"/>
      <c r="I1000" s="220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Y1000" s="7"/>
      <c r="Z1000" s="7"/>
      <c r="AA1000" s="7"/>
      <c r="AB1000" s="7"/>
    </row>
    <row r="1001">
      <c r="G1001" s="220"/>
      <c r="H1001" s="220"/>
      <c r="I1001" s="220"/>
      <c r="L1001" s="220"/>
      <c r="M1001" s="220"/>
      <c r="N1001" s="220"/>
      <c r="O1001" s="220"/>
      <c r="P1001" s="220"/>
      <c r="Q1001" s="220"/>
      <c r="R1001" s="220"/>
    </row>
  </sheetData>
  <mergeCells count="6">
    <mergeCell ref="A2:J2"/>
    <mergeCell ref="A3:J3"/>
    <mergeCell ref="K3:R3"/>
    <mergeCell ref="T21:U21"/>
    <mergeCell ref="L95:N95"/>
    <mergeCell ref="O95:P95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92 E209:F1000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F7:F92">
      <formula1>"White board,Cartoon ,3D ,3D personalizado,3D Premium,VSL,Logo,Post,Influencer Nayara,3D Estatico ,3D Realista,Edição audio,Pov,Flow,Dia dos Pais VSL,Dia dos Pais 3D,Dia dos Pais Influencer,Mascote,locução,Influencer  JOÃO,Influencer   VINICIUS"</formula1>
    </dataValidation>
    <dataValidation type="list" allowBlank="1" showErrorMessage="1" sqref="A7:A92">
      <formula1>"Nobre,INFLUENZI"</formula1>
    </dataValidation>
    <dataValidation type="list" allowBlank="1" showErrorMessage="1" sqref="J7:J92">
      <formula1>"Mel,Flavia,Fernanda,Carla,Miria,Leticia"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2.75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/>
      <c r="B1" s="2"/>
      <c r="C1" s="3"/>
      <c r="D1" s="3"/>
      <c r="E1" s="2"/>
      <c r="F1" s="2"/>
      <c r="G1" s="4"/>
      <c r="H1" s="4"/>
      <c r="I1" s="4"/>
      <c r="J1" s="4"/>
      <c r="K1" s="5"/>
      <c r="L1" s="4"/>
      <c r="M1" s="4"/>
      <c r="N1" s="4"/>
      <c r="O1" s="4"/>
      <c r="P1" s="4"/>
      <c r="Q1" s="4"/>
      <c r="R1" s="6"/>
      <c r="S1" s="4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6"/>
      <c r="I4" s="4"/>
      <c r="J4" s="4"/>
      <c r="K4" s="5"/>
      <c r="L4" s="4"/>
      <c r="M4" s="4"/>
      <c r="N4" s="4"/>
      <c r="O4" s="4"/>
      <c r="P4" s="18">
        <v>78832.0</v>
      </c>
      <c r="Q4" s="4"/>
      <c r="R4" s="4"/>
      <c r="S4" s="383"/>
      <c r="T4" s="20"/>
      <c r="U4" s="21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2"/>
      <c r="F5" s="23"/>
      <c r="G5" s="24"/>
      <c r="H5" s="24"/>
      <c r="I5" s="25"/>
      <c r="J5" s="26"/>
      <c r="K5" s="27"/>
      <c r="L5" s="26"/>
      <c r="M5" s="26"/>
      <c r="N5" s="26"/>
      <c r="O5" s="26"/>
      <c r="P5" s="26"/>
      <c r="Q5" s="26"/>
      <c r="R5" s="23"/>
      <c r="S5" s="26"/>
      <c r="T5" s="7"/>
      <c r="U5" s="7"/>
      <c r="V5" s="7"/>
      <c r="W5" s="7"/>
      <c r="X5" s="7"/>
      <c r="Y5" s="7"/>
      <c r="Z5" s="7"/>
      <c r="AA5" s="7"/>
      <c r="AB5" s="7"/>
    </row>
    <row r="6">
      <c r="A6" s="29"/>
      <c r="B6" s="29"/>
      <c r="C6" s="30" t="s">
        <v>0</v>
      </c>
      <c r="D6" s="31"/>
      <c r="E6" s="32" t="s">
        <v>1</v>
      </c>
      <c r="F6" s="29"/>
      <c r="G6" s="32" t="s">
        <v>2</v>
      </c>
      <c r="H6" s="32" t="s">
        <v>3</v>
      </c>
      <c r="I6" s="29" t="s">
        <v>4</v>
      </c>
      <c r="J6" s="29" t="s">
        <v>5</v>
      </c>
      <c r="K6" s="33" t="s">
        <v>6</v>
      </c>
      <c r="L6" s="34" t="s">
        <v>7</v>
      </c>
      <c r="M6" s="35" t="s">
        <v>8</v>
      </c>
      <c r="N6" s="36" t="s">
        <v>9</v>
      </c>
      <c r="O6" s="37" t="s">
        <v>10</v>
      </c>
      <c r="P6" s="38" t="s">
        <v>11</v>
      </c>
      <c r="Q6" s="39" t="s">
        <v>12</v>
      </c>
      <c r="R6" s="40" t="s">
        <v>13</v>
      </c>
      <c r="S6" s="34" t="s">
        <v>14</v>
      </c>
      <c r="T6" s="7"/>
      <c r="U6" s="7"/>
      <c r="V6" s="41"/>
      <c r="Y6" s="7"/>
      <c r="Z6" s="7"/>
      <c r="AA6" s="7"/>
      <c r="AB6" s="7"/>
    </row>
    <row r="7">
      <c r="A7" s="42" t="s">
        <v>39</v>
      </c>
      <c r="B7" s="42" t="s">
        <v>40</v>
      </c>
      <c r="C7" s="43"/>
      <c r="D7" s="44"/>
      <c r="E7" s="45" t="s">
        <v>73</v>
      </c>
      <c r="F7" s="42" t="s">
        <v>49</v>
      </c>
      <c r="G7" s="285" t="s">
        <v>3183</v>
      </c>
      <c r="H7" s="47" t="s">
        <v>2422</v>
      </c>
      <c r="I7" s="48" t="s">
        <v>3184</v>
      </c>
      <c r="J7" s="42" t="s">
        <v>69</v>
      </c>
      <c r="K7" s="49"/>
      <c r="L7" s="50"/>
      <c r="M7" s="35"/>
      <c r="N7" s="36"/>
      <c r="O7" s="51"/>
      <c r="P7" s="52">
        <v>197.0</v>
      </c>
      <c r="Q7" s="53"/>
      <c r="R7" s="54"/>
      <c r="S7" s="55">
        <v>50.0</v>
      </c>
      <c r="T7" s="56" t="s">
        <v>6</v>
      </c>
      <c r="U7" s="57">
        <f>SUM(K7:K108)</f>
        <v>4277</v>
      </c>
      <c r="V7" s="7"/>
      <c r="Y7" s="7"/>
      <c r="Z7" s="7"/>
      <c r="AA7" s="7"/>
      <c r="AB7" s="7"/>
    </row>
    <row r="8">
      <c r="A8" s="42" t="s">
        <v>39</v>
      </c>
      <c r="B8" s="42" t="s">
        <v>40</v>
      </c>
      <c r="C8" s="43"/>
      <c r="D8" s="44" t="s">
        <v>3185</v>
      </c>
      <c r="E8" s="45" t="s">
        <v>192</v>
      </c>
      <c r="F8" s="42" t="s">
        <v>49</v>
      </c>
      <c r="G8" s="224" t="s">
        <v>3186</v>
      </c>
      <c r="H8" s="58"/>
      <c r="I8" s="59" t="s">
        <v>3187</v>
      </c>
      <c r="J8" s="42" t="s">
        <v>69</v>
      </c>
      <c r="K8" s="60">
        <v>394.0</v>
      </c>
      <c r="L8" s="50"/>
      <c r="M8" s="61"/>
      <c r="N8" s="62"/>
      <c r="O8" s="51"/>
      <c r="P8" s="52"/>
      <c r="Q8" s="53"/>
      <c r="R8" s="63"/>
      <c r="S8" s="55">
        <v>100.0</v>
      </c>
      <c r="T8" s="56" t="s">
        <v>7</v>
      </c>
      <c r="U8" s="57">
        <f>SUM(L113)</f>
        <v>2301</v>
      </c>
      <c r="V8" s="7"/>
      <c r="Y8" s="7"/>
      <c r="Z8" s="7"/>
      <c r="AA8" s="7"/>
      <c r="AB8" s="7"/>
    </row>
    <row r="9">
      <c r="A9" s="42" t="s">
        <v>39</v>
      </c>
      <c r="B9" s="42" t="s">
        <v>40</v>
      </c>
      <c r="C9" s="64"/>
      <c r="D9" s="44"/>
      <c r="E9" s="45" t="s">
        <v>58</v>
      </c>
      <c r="F9" s="42" t="s">
        <v>43</v>
      </c>
      <c r="G9" s="358" t="s">
        <v>3188</v>
      </c>
      <c r="H9" s="58"/>
      <c r="I9" s="65" t="s">
        <v>3189</v>
      </c>
      <c r="J9" s="42" t="s">
        <v>46</v>
      </c>
      <c r="K9" s="60"/>
      <c r="L9" s="50"/>
      <c r="M9" s="61"/>
      <c r="N9" s="62"/>
      <c r="O9" s="51"/>
      <c r="P9" s="52">
        <v>499.0</v>
      </c>
      <c r="Q9" s="53"/>
      <c r="R9" s="63"/>
      <c r="S9" s="55">
        <v>100.0</v>
      </c>
      <c r="T9" s="56" t="s">
        <v>8</v>
      </c>
      <c r="U9" s="57">
        <f>SUM(M114)</f>
        <v>3949</v>
      </c>
      <c r="V9" s="7"/>
      <c r="Y9" s="7"/>
      <c r="Z9" s="7"/>
      <c r="AA9" s="7"/>
      <c r="AB9" s="7"/>
    </row>
    <row r="10" ht="16.5" customHeight="1">
      <c r="A10" s="42" t="s">
        <v>39</v>
      </c>
      <c r="B10" s="42" t="s">
        <v>40</v>
      </c>
      <c r="C10" s="66"/>
      <c r="D10" s="67"/>
      <c r="E10" s="45" t="s">
        <v>29</v>
      </c>
      <c r="F10" s="42"/>
      <c r="G10" s="224" t="s">
        <v>3190</v>
      </c>
      <c r="H10" s="47"/>
      <c r="I10" s="48" t="s">
        <v>3191</v>
      </c>
      <c r="J10" s="42" t="s">
        <v>29</v>
      </c>
      <c r="K10" s="49"/>
      <c r="L10" s="68"/>
      <c r="M10" s="35"/>
      <c r="N10" s="36"/>
      <c r="O10" s="51"/>
      <c r="P10" s="69"/>
      <c r="Q10" s="70"/>
      <c r="R10" s="54">
        <v>70.0</v>
      </c>
      <c r="S10" s="230">
        <v>70.0</v>
      </c>
      <c r="T10" s="71" t="s">
        <v>9</v>
      </c>
      <c r="U10" s="57">
        <f>SUM(N115)</f>
        <v>3025</v>
      </c>
      <c r="V10" s="7"/>
      <c r="W10" s="7"/>
      <c r="X10" s="7"/>
      <c r="Y10" s="7"/>
      <c r="Z10" s="7"/>
      <c r="AA10" s="7"/>
      <c r="AB10" s="7"/>
    </row>
    <row r="11">
      <c r="A11" s="42" t="s">
        <v>39</v>
      </c>
      <c r="B11" s="42" t="s">
        <v>40</v>
      </c>
      <c r="C11" s="43"/>
      <c r="D11" s="44" t="s">
        <v>3192</v>
      </c>
      <c r="E11" s="45" t="s">
        <v>58</v>
      </c>
      <c r="F11" s="42" t="s">
        <v>43</v>
      </c>
      <c r="G11" s="224" t="s">
        <v>3193</v>
      </c>
      <c r="H11" s="47" t="s">
        <v>3194</v>
      </c>
      <c r="I11" s="59" t="s">
        <v>3195</v>
      </c>
      <c r="J11" s="42" t="s">
        <v>46</v>
      </c>
      <c r="K11" s="49">
        <v>197.0</v>
      </c>
      <c r="L11" s="50"/>
      <c r="M11" s="35"/>
      <c r="N11" s="36"/>
      <c r="O11" s="51"/>
      <c r="P11" s="52"/>
      <c r="Q11" s="53"/>
      <c r="R11" s="54"/>
      <c r="S11" s="55">
        <v>150.0</v>
      </c>
      <c r="T11" s="72" t="s">
        <v>15</v>
      </c>
      <c r="U11" s="73">
        <f>SUM(U7:U10)</f>
        <v>13552</v>
      </c>
      <c r="V11" s="7"/>
      <c r="Y11" s="7"/>
      <c r="Z11" s="7"/>
      <c r="AA11" s="7"/>
      <c r="AB11" s="7"/>
    </row>
    <row r="12">
      <c r="A12" s="42" t="s">
        <v>39</v>
      </c>
      <c r="B12" s="42" t="s">
        <v>40</v>
      </c>
      <c r="C12" s="43"/>
      <c r="D12" s="44" t="s">
        <v>3192</v>
      </c>
      <c r="E12" s="45" t="s">
        <v>58</v>
      </c>
      <c r="F12" s="42" t="s">
        <v>43</v>
      </c>
      <c r="G12" s="224" t="s">
        <v>3196</v>
      </c>
      <c r="H12" s="47" t="s">
        <v>3194</v>
      </c>
      <c r="I12" s="65" t="s">
        <v>3195</v>
      </c>
      <c r="J12" s="42" t="s">
        <v>46</v>
      </c>
      <c r="K12" s="49">
        <v>197.0</v>
      </c>
      <c r="L12" s="50"/>
      <c r="M12" s="61"/>
      <c r="N12" s="62"/>
      <c r="O12" s="51"/>
      <c r="P12" s="52"/>
      <c r="Q12" s="53"/>
      <c r="R12" s="63"/>
      <c r="S12" s="55">
        <v>150.0</v>
      </c>
      <c r="V12" s="7"/>
      <c r="W12" s="7"/>
      <c r="X12" s="7"/>
      <c r="Y12" s="7"/>
      <c r="Z12" s="7"/>
      <c r="AA12" s="7"/>
      <c r="AB12" s="7"/>
    </row>
    <row r="13">
      <c r="A13" s="42" t="s">
        <v>39</v>
      </c>
      <c r="B13" s="42" t="s">
        <v>40</v>
      </c>
      <c r="C13" s="43"/>
      <c r="D13" s="44" t="s">
        <v>3197</v>
      </c>
      <c r="E13" s="45" t="s">
        <v>53</v>
      </c>
      <c r="F13" s="42" t="s">
        <v>43</v>
      </c>
      <c r="G13" s="224" t="s">
        <v>3198</v>
      </c>
      <c r="H13" s="58" t="s">
        <v>3199</v>
      </c>
      <c r="I13" s="48" t="s">
        <v>3200</v>
      </c>
      <c r="J13" s="42" t="s">
        <v>69</v>
      </c>
      <c r="K13" s="49">
        <v>197.0</v>
      </c>
      <c r="L13" s="50"/>
      <c r="M13" s="61"/>
      <c r="N13" s="62"/>
      <c r="O13" s="51"/>
      <c r="P13" s="52"/>
      <c r="Q13" s="53"/>
      <c r="R13" s="63"/>
      <c r="S13" s="55">
        <v>50.0</v>
      </c>
      <c r="V13" s="7"/>
      <c r="W13" s="7"/>
      <c r="X13" s="7"/>
      <c r="Y13" s="7"/>
      <c r="Z13" s="7"/>
      <c r="AA13" s="7"/>
      <c r="AB13" s="7"/>
    </row>
    <row r="14">
      <c r="A14" s="42" t="s">
        <v>39</v>
      </c>
      <c r="B14" s="42" t="s">
        <v>40</v>
      </c>
      <c r="C14" s="66"/>
      <c r="D14" s="44" t="s">
        <v>3201</v>
      </c>
      <c r="E14" s="45" t="s">
        <v>29</v>
      </c>
      <c r="F14" s="42" t="s">
        <v>49</v>
      </c>
      <c r="G14" s="224" t="s">
        <v>3202</v>
      </c>
      <c r="H14" s="58" t="s">
        <v>3203</v>
      </c>
      <c r="I14" s="48" t="s">
        <v>3204</v>
      </c>
      <c r="J14" s="42" t="s">
        <v>46</v>
      </c>
      <c r="K14" s="49"/>
      <c r="L14" s="50"/>
      <c r="M14" s="35">
        <v>250.0</v>
      </c>
      <c r="N14" s="36"/>
      <c r="O14" s="51"/>
      <c r="P14" s="52"/>
      <c r="Q14" s="53"/>
      <c r="R14" s="54"/>
      <c r="S14" s="55">
        <v>50.0</v>
      </c>
      <c r="V14" s="7"/>
      <c r="W14" s="7"/>
      <c r="X14" s="7"/>
      <c r="Y14" s="7"/>
      <c r="Z14" s="7"/>
      <c r="AA14" s="7"/>
      <c r="AB14" s="7"/>
    </row>
    <row r="15">
      <c r="A15" s="42" t="s">
        <v>39</v>
      </c>
      <c r="B15" s="42" t="s">
        <v>40</v>
      </c>
      <c r="C15" s="66"/>
      <c r="D15" s="44" t="s">
        <v>3205</v>
      </c>
      <c r="E15" s="45" t="s">
        <v>80</v>
      </c>
      <c r="F15" s="42" t="s">
        <v>49</v>
      </c>
      <c r="G15" s="229" t="s">
        <v>3206</v>
      </c>
      <c r="H15" s="74" t="s">
        <v>3207</v>
      </c>
      <c r="I15" s="59" t="s">
        <v>3208</v>
      </c>
      <c r="J15" s="42" t="s">
        <v>747</v>
      </c>
      <c r="K15" s="49"/>
      <c r="L15" s="50"/>
      <c r="M15" s="61">
        <v>197.0</v>
      </c>
      <c r="N15" s="62"/>
      <c r="O15" s="51"/>
      <c r="P15" s="52"/>
      <c r="Q15" s="53"/>
      <c r="R15" s="63"/>
      <c r="S15" s="55">
        <v>50.0</v>
      </c>
      <c r="T15" s="75" t="s">
        <v>10</v>
      </c>
      <c r="U15" s="44">
        <f>SUM(O116)</f>
        <v>5110</v>
      </c>
      <c r="V15" s="7"/>
      <c r="W15" s="7"/>
      <c r="X15" s="7"/>
      <c r="Y15" s="7"/>
      <c r="Z15" s="7"/>
      <c r="AA15" s="7"/>
      <c r="AB15" s="7"/>
    </row>
    <row r="16">
      <c r="A16" s="42" t="s">
        <v>39</v>
      </c>
      <c r="B16" s="42" t="s">
        <v>40</v>
      </c>
      <c r="C16" s="43"/>
      <c r="D16" s="76"/>
      <c r="E16" s="45"/>
      <c r="F16" s="42" t="s">
        <v>49</v>
      </c>
      <c r="G16" s="287" t="s">
        <v>1360</v>
      </c>
      <c r="H16" s="74" t="s">
        <v>1358</v>
      </c>
      <c r="I16" s="59" t="s">
        <v>1361</v>
      </c>
      <c r="J16" s="42" t="s">
        <v>29</v>
      </c>
      <c r="K16" s="49"/>
      <c r="L16" s="50"/>
      <c r="M16" s="61"/>
      <c r="N16" s="62"/>
      <c r="O16" s="51">
        <v>990.0</v>
      </c>
      <c r="P16" s="52"/>
      <c r="Q16" s="53"/>
      <c r="R16" s="63"/>
      <c r="S16" s="230">
        <v>990.0</v>
      </c>
      <c r="T16" s="77" t="s">
        <v>11</v>
      </c>
      <c r="U16" s="44">
        <f>SUM(P119)</f>
        <v>3131</v>
      </c>
      <c r="V16" s="7"/>
      <c r="W16" s="7"/>
      <c r="X16" s="79"/>
      <c r="Y16" s="7"/>
      <c r="Z16" s="7"/>
      <c r="AA16" s="7"/>
      <c r="AB16" s="7"/>
    </row>
    <row r="17" ht="15.75" customHeight="1">
      <c r="A17" s="42" t="s">
        <v>39</v>
      </c>
      <c r="B17" s="42" t="s">
        <v>40</v>
      </c>
      <c r="C17" s="43"/>
      <c r="D17" s="44"/>
      <c r="E17" s="45" t="s">
        <v>65</v>
      </c>
      <c r="F17" s="42" t="s">
        <v>49</v>
      </c>
      <c r="G17" s="224" t="s">
        <v>3209</v>
      </c>
      <c r="H17" s="58" t="s">
        <v>3210</v>
      </c>
      <c r="I17" s="65" t="s">
        <v>3211</v>
      </c>
      <c r="J17" s="42" t="s">
        <v>747</v>
      </c>
      <c r="K17" s="49"/>
      <c r="L17" s="80"/>
      <c r="M17" s="81"/>
      <c r="N17" s="82"/>
      <c r="O17" s="51"/>
      <c r="P17" s="83"/>
      <c r="Q17" s="84">
        <v>197.0</v>
      </c>
      <c r="R17" s="85"/>
      <c r="S17" s="55">
        <v>50.0</v>
      </c>
      <c r="T17" s="86" t="s">
        <v>12</v>
      </c>
      <c r="U17" s="78">
        <f>SUM(Q120)</f>
        <v>394</v>
      </c>
      <c r="V17" s="7"/>
      <c r="W17" s="7"/>
      <c r="X17" s="7"/>
      <c r="Y17" s="7"/>
      <c r="Z17" s="7"/>
      <c r="AA17" s="7"/>
      <c r="AB17" s="7"/>
    </row>
    <row r="18" ht="17.25" customHeight="1">
      <c r="A18" s="42" t="s">
        <v>39</v>
      </c>
      <c r="B18" s="42" t="s">
        <v>40</v>
      </c>
      <c r="C18" s="43"/>
      <c r="D18" s="44" t="s">
        <v>3212</v>
      </c>
      <c r="E18" s="45" t="s">
        <v>53</v>
      </c>
      <c r="F18" s="42" t="s">
        <v>49</v>
      </c>
      <c r="G18" s="229" t="s">
        <v>3213</v>
      </c>
      <c r="H18" s="74" t="s">
        <v>1412</v>
      </c>
      <c r="I18" s="59" t="s">
        <v>3214</v>
      </c>
      <c r="J18" s="42" t="s">
        <v>69</v>
      </c>
      <c r="K18" s="49">
        <v>197.0</v>
      </c>
      <c r="L18" s="80"/>
      <c r="M18" s="61"/>
      <c r="N18" s="62"/>
      <c r="O18" s="51"/>
      <c r="P18" s="83"/>
      <c r="Q18" s="84"/>
      <c r="R18" s="63"/>
      <c r="S18" s="55">
        <v>100.0</v>
      </c>
      <c r="T18" s="87" t="s">
        <v>16</v>
      </c>
      <c r="U18" s="88">
        <f>SUM(U15,U16,U17)</f>
        <v>8635</v>
      </c>
      <c r="V18" s="7"/>
      <c r="W18" s="7"/>
      <c r="X18" s="7"/>
      <c r="Y18" s="7"/>
      <c r="Z18" s="7"/>
      <c r="AA18" s="7"/>
      <c r="AB18" s="7"/>
    </row>
    <row r="19">
      <c r="A19" s="42" t="s">
        <v>39</v>
      </c>
      <c r="B19" s="42" t="s">
        <v>40</v>
      </c>
      <c r="C19" s="43"/>
      <c r="D19" s="44" t="s">
        <v>3215</v>
      </c>
      <c r="E19" s="45" t="s">
        <v>73</v>
      </c>
      <c r="F19" s="42" t="s">
        <v>49</v>
      </c>
      <c r="G19" s="224" t="s">
        <v>3216</v>
      </c>
      <c r="H19" s="58" t="s">
        <v>3217</v>
      </c>
      <c r="I19" s="48" t="s">
        <v>3218</v>
      </c>
      <c r="J19" s="42" t="s">
        <v>69</v>
      </c>
      <c r="K19" s="49"/>
      <c r="L19" s="50"/>
      <c r="M19" s="61"/>
      <c r="N19" s="62"/>
      <c r="O19" s="51">
        <v>250.0</v>
      </c>
      <c r="P19" s="52"/>
      <c r="Q19" s="53"/>
      <c r="R19" s="63"/>
      <c r="S19" s="55">
        <v>50.0</v>
      </c>
      <c r="V19" s="7"/>
      <c r="W19" s="7"/>
      <c r="X19" s="7"/>
      <c r="Y19" s="7"/>
      <c r="Z19" s="7"/>
      <c r="AA19" s="7"/>
      <c r="AB19" s="7"/>
    </row>
    <row r="20">
      <c r="A20" s="42" t="s">
        <v>39</v>
      </c>
      <c r="B20" s="42" t="s">
        <v>40</v>
      </c>
      <c r="C20" s="43"/>
      <c r="D20" s="44"/>
      <c r="E20" s="45" t="s">
        <v>73</v>
      </c>
      <c r="F20" s="42" t="s">
        <v>49</v>
      </c>
      <c r="G20" s="321" t="s">
        <v>3219</v>
      </c>
      <c r="H20" s="58" t="s">
        <v>3220</v>
      </c>
      <c r="I20" s="65" t="s">
        <v>3221</v>
      </c>
      <c r="J20" s="42" t="s">
        <v>69</v>
      </c>
      <c r="K20" s="49"/>
      <c r="L20" s="50"/>
      <c r="M20" s="61"/>
      <c r="N20" s="62"/>
      <c r="O20" s="51"/>
      <c r="P20" s="52">
        <v>197.0</v>
      </c>
      <c r="Q20" s="53"/>
      <c r="R20" s="63"/>
      <c r="S20" s="55">
        <v>50.0</v>
      </c>
      <c r="T20" s="89"/>
      <c r="U20" s="90"/>
      <c r="V20" s="7"/>
      <c r="W20" s="7"/>
      <c r="X20" s="7"/>
      <c r="Y20" s="7"/>
      <c r="Z20" s="7"/>
      <c r="AA20" s="7"/>
      <c r="AB20" s="7"/>
    </row>
    <row r="21" ht="18.75" customHeight="1">
      <c r="A21" s="42" t="s">
        <v>39</v>
      </c>
      <c r="B21" s="42" t="s">
        <v>40</v>
      </c>
      <c r="C21" s="43"/>
      <c r="D21" s="44" t="s">
        <v>41</v>
      </c>
      <c r="E21" s="45" t="s">
        <v>165</v>
      </c>
      <c r="F21" s="42" t="s">
        <v>49</v>
      </c>
      <c r="G21" s="224" t="s">
        <v>3222</v>
      </c>
      <c r="H21" s="58" t="s">
        <v>3223</v>
      </c>
      <c r="I21" s="65" t="s">
        <v>3224</v>
      </c>
      <c r="J21" s="42" t="s">
        <v>747</v>
      </c>
      <c r="K21" s="49"/>
      <c r="L21" s="50"/>
      <c r="M21" s="61">
        <v>197.0</v>
      </c>
      <c r="N21" s="62"/>
      <c r="O21" s="51"/>
      <c r="P21" s="52"/>
      <c r="Q21" s="53"/>
      <c r="R21" s="63"/>
      <c r="S21" s="55">
        <v>50.0</v>
      </c>
      <c r="T21" s="91" t="s">
        <v>17</v>
      </c>
      <c r="U21" s="10"/>
      <c r="V21" s="7"/>
      <c r="W21" s="7"/>
      <c r="X21" s="7"/>
      <c r="Y21" s="7"/>
      <c r="Z21" s="7"/>
      <c r="AA21" s="7"/>
      <c r="AB21" s="7"/>
    </row>
    <row r="22">
      <c r="A22" s="42" t="s">
        <v>39</v>
      </c>
      <c r="B22" s="42" t="s">
        <v>40</v>
      </c>
      <c r="C22" s="43"/>
      <c r="D22" s="44" t="s">
        <v>3225</v>
      </c>
      <c r="E22" s="45" t="s">
        <v>29</v>
      </c>
      <c r="F22" s="42" t="s">
        <v>49</v>
      </c>
      <c r="G22" s="224" t="s">
        <v>3226</v>
      </c>
      <c r="H22" s="58" t="s">
        <v>1836</v>
      </c>
      <c r="I22" s="48" t="s">
        <v>1837</v>
      </c>
      <c r="J22" s="42" t="s">
        <v>46</v>
      </c>
      <c r="K22" s="49">
        <v>197.0</v>
      </c>
      <c r="L22" s="50"/>
      <c r="M22" s="61"/>
      <c r="N22" s="62"/>
      <c r="O22" s="51"/>
      <c r="P22" s="52"/>
      <c r="Q22" s="53"/>
      <c r="R22" s="63"/>
      <c r="S22" s="55">
        <v>50.0</v>
      </c>
      <c r="T22" s="92" t="s">
        <v>18</v>
      </c>
      <c r="U22" s="93">
        <f t="shared" ref="U22:U23" si="1">SUM(U7,U9)</f>
        <v>8226</v>
      </c>
      <c r="V22" s="7"/>
      <c r="W22" s="7"/>
      <c r="X22" s="7"/>
      <c r="Y22" s="7"/>
      <c r="Z22" s="7"/>
      <c r="AA22" s="7"/>
      <c r="AB22" s="7"/>
    </row>
    <row r="23" ht="17.25" customHeight="1">
      <c r="A23" s="42" t="s">
        <v>39</v>
      </c>
      <c r="B23" s="42" t="s">
        <v>40</v>
      </c>
      <c r="C23" s="43"/>
      <c r="D23" s="94" t="s">
        <v>3227</v>
      </c>
      <c r="E23" s="45" t="s">
        <v>165</v>
      </c>
      <c r="F23" s="42" t="s">
        <v>49</v>
      </c>
      <c r="G23" s="224" t="s">
        <v>3228</v>
      </c>
      <c r="H23" s="58"/>
      <c r="I23" s="65" t="s">
        <v>3229</v>
      </c>
      <c r="J23" s="42" t="s">
        <v>46</v>
      </c>
      <c r="K23" s="60"/>
      <c r="L23" s="50"/>
      <c r="M23" s="61"/>
      <c r="N23" s="62">
        <v>197.0</v>
      </c>
      <c r="O23" s="51"/>
      <c r="P23" s="52"/>
      <c r="Q23" s="53"/>
      <c r="R23" s="63"/>
      <c r="S23" s="55">
        <v>50.0</v>
      </c>
      <c r="T23" s="92" t="s">
        <v>19</v>
      </c>
      <c r="U23" s="93">
        <f t="shared" si="1"/>
        <v>5326</v>
      </c>
      <c r="V23" s="7"/>
      <c r="W23" s="7"/>
      <c r="X23" s="7"/>
      <c r="Y23" s="7"/>
      <c r="Z23" s="7"/>
      <c r="AA23" s="7"/>
      <c r="AB23" s="7"/>
    </row>
    <row r="24" ht="15.75" customHeight="1">
      <c r="A24" s="42" t="s">
        <v>39</v>
      </c>
      <c r="B24" s="42" t="s">
        <v>40</v>
      </c>
      <c r="C24" s="43"/>
      <c r="D24" s="94" t="s">
        <v>3230</v>
      </c>
      <c r="E24" s="45" t="s">
        <v>165</v>
      </c>
      <c r="F24" s="42" t="s">
        <v>49</v>
      </c>
      <c r="G24" s="224" t="s">
        <v>3231</v>
      </c>
      <c r="H24" s="58" t="s">
        <v>3232</v>
      </c>
      <c r="I24" s="48" t="s">
        <v>3233</v>
      </c>
      <c r="J24" s="42" t="s">
        <v>747</v>
      </c>
      <c r="K24" s="49"/>
      <c r="L24" s="50"/>
      <c r="M24" s="61"/>
      <c r="N24" s="62"/>
      <c r="O24" s="51">
        <v>197.0</v>
      </c>
      <c r="P24" s="52"/>
      <c r="Q24" s="70"/>
      <c r="R24" s="63"/>
      <c r="S24" s="55">
        <v>50.0</v>
      </c>
      <c r="T24" s="95" t="s">
        <v>20</v>
      </c>
      <c r="U24" s="96">
        <f>SUM(U15,U16)</f>
        <v>8241</v>
      </c>
      <c r="V24" s="7"/>
      <c r="W24" s="7"/>
      <c r="X24" s="7"/>
      <c r="Y24" s="7"/>
      <c r="Z24" s="7"/>
      <c r="AA24" s="7"/>
      <c r="AB24" s="7"/>
    </row>
    <row r="25">
      <c r="A25" s="42" t="s">
        <v>39</v>
      </c>
      <c r="B25" s="42" t="s">
        <v>40</v>
      </c>
      <c r="C25" s="66"/>
      <c r="D25" s="44" t="s">
        <v>3234</v>
      </c>
      <c r="E25" s="45" t="s">
        <v>29</v>
      </c>
      <c r="F25" s="42" t="s">
        <v>49</v>
      </c>
      <c r="G25" s="224" t="s">
        <v>3235</v>
      </c>
      <c r="H25" s="46" t="s">
        <v>3236</v>
      </c>
      <c r="I25" s="58" t="s">
        <v>3237</v>
      </c>
      <c r="J25" s="42" t="s">
        <v>46</v>
      </c>
      <c r="K25" s="60"/>
      <c r="L25" s="50"/>
      <c r="M25" s="61"/>
      <c r="N25" s="82"/>
      <c r="O25" s="51"/>
      <c r="P25" s="52">
        <v>249.0</v>
      </c>
      <c r="Q25" s="98"/>
      <c r="R25" s="63"/>
      <c r="S25" s="55">
        <v>50.0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2" t="s">
        <v>39</v>
      </c>
      <c r="B26" s="42" t="s">
        <v>40</v>
      </c>
      <c r="C26" s="66"/>
      <c r="D26" s="44" t="s">
        <v>3238</v>
      </c>
      <c r="E26" s="45" t="s">
        <v>165</v>
      </c>
      <c r="F26" s="42" t="s">
        <v>49</v>
      </c>
      <c r="G26" s="224" t="s">
        <v>3239</v>
      </c>
      <c r="H26" s="58" t="s">
        <v>3239</v>
      </c>
      <c r="I26" s="58" t="s">
        <v>3240</v>
      </c>
      <c r="J26" s="42" t="s">
        <v>747</v>
      </c>
      <c r="K26" s="99"/>
      <c r="L26" s="80">
        <v>197.0</v>
      </c>
      <c r="M26" s="61"/>
      <c r="N26" s="62"/>
      <c r="O26" s="51"/>
      <c r="P26" s="83"/>
      <c r="Q26" s="84"/>
      <c r="R26" s="63"/>
      <c r="S26" s="230">
        <v>197.0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2" t="s">
        <v>39</v>
      </c>
      <c r="B27" s="42" t="s">
        <v>40</v>
      </c>
      <c r="C27" s="66"/>
      <c r="D27" s="76"/>
      <c r="E27" s="45" t="s">
        <v>29</v>
      </c>
      <c r="F27" s="42" t="s">
        <v>49</v>
      </c>
      <c r="G27" s="224" t="s">
        <v>3241</v>
      </c>
      <c r="H27" s="58" t="s">
        <v>201</v>
      </c>
      <c r="I27" s="59" t="s">
        <v>3242</v>
      </c>
      <c r="J27" s="42" t="s">
        <v>46</v>
      </c>
      <c r="K27" s="49">
        <v>197.0</v>
      </c>
      <c r="L27" s="50"/>
      <c r="M27" s="61"/>
      <c r="N27" s="62"/>
      <c r="O27" s="51"/>
      <c r="P27" s="52"/>
      <c r="Q27" s="53"/>
      <c r="R27" s="63"/>
      <c r="S27" s="55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2" t="s">
        <v>39</v>
      </c>
      <c r="B28" s="42" t="s">
        <v>40</v>
      </c>
      <c r="C28" s="66"/>
      <c r="D28" s="67"/>
      <c r="E28" s="45" t="s">
        <v>103</v>
      </c>
      <c r="F28" s="42" t="s">
        <v>43</v>
      </c>
      <c r="G28" s="224" t="s">
        <v>3243</v>
      </c>
      <c r="H28" s="58" t="s">
        <v>3244</v>
      </c>
      <c r="I28" s="59" t="s">
        <v>3245</v>
      </c>
      <c r="J28" s="42" t="s">
        <v>46</v>
      </c>
      <c r="K28" s="49">
        <v>197.0</v>
      </c>
      <c r="L28" s="50"/>
      <c r="M28" s="61"/>
      <c r="N28" s="62"/>
      <c r="O28" s="51"/>
      <c r="P28" s="52"/>
      <c r="Q28" s="53"/>
      <c r="R28" s="63"/>
      <c r="S28" s="55">
        <v>50.0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2" t="s">
        <v>39</v>
      </c>
      <c r="B29" s="42" t="s">
        <v>40</v>
      </c>
      <c r="C29" s="43"/>
      <c r="D29" s="67" t="s">
        <v>3246</v>
      </c>
      <c r="E29" s="45" t="s">
        <v>73</v>
      </c>
      <c r="F29" s="42" t="s">
        <v>49</v>
      </c>
      <c r="G29" s="344" t="s">
        <v>3247</v>
      </c>
      <c r="H29" s="58" t="s">
        <v>3248</v>
      </c>
      <c r="I29" s="58" t="s">
        <v>3249</v>
      </c>
      <c r="J29" s="42" t="s">
        <v>69</v>
      </c>
      <c r="K29" s="49">
        <v>197.0</v>
      </c>
      <c r="L29" s="50"/>
      <c r="M29" s="61"/>
      <c r="N29" s="62"/>
      <c r="O29" s="51"/>
      <c r="P29" s="52"/>
      <c r="Q29" s="53"/>
      <c r="R29" s="63"/>
      <c r="S29" s="55"/>
      <c r="T29" s="87" t="s">
        <v>21</v>
      </c>
      <c r="U29" s="101">
        <f>SUM(U11,U18)</f>
        <v>22187</v>
      </c>
      <c r="V29" s="7"/>
      <c r="W29" s="7"/>
      <c r="X29" s="7"/>
      <c r="Y29" s="7"/>
      <c r="Z29" s="7"/>
      <c r="AA29" s="7"/>
      <c r="AB29" s="7"/>
    </row>
    <row r="30">
      <c r="A30" s="42" t="s">
        <v>39</v>
      </c>
      <c r="B30" s="42" t="s">
        <v>40</v>
      </c>
      <c r="C30" s="94"/>
      <c r="D30" s="67" t="s">
        <v>3250</v>
      </c>
      <c r="E30" s="45" t="s">
        <v>192</v>
      </c>
      <c r="F30" s="42" t="s">
        <v>49</v>
      </c>
      <c r="G30" s="224" t="s">
        <v>3251</v>
      </c>
      <c r="H30" s="58" t="s">
        <v>3252</v>
      </c>
      <c r="I30" s="58" t="s">
        <v>3253</v>
      </c>
      <c r="J30" s="42" t="s">
        <v>69</v>
      </c>
      <c r="K30" s="102"/>
      <c r="L30" s="50"/>
      <c r="M30" s="35">
        <v>197.0</v>
      </c>
      <c r="N30" s="36"/>
      <c r="O30" s="51"/>
      <c r="P30" s="52"/>
      <c r="Q30" s="53"/>
      <c r="R30" s="54"/>
      <c r="S30" s="55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2" t="s">
        <v>39</v>
      </c>
      <c r="B31" s="42" t="s">
        <v>40</v>
      </c>
      <c r="C31" s="43"/>
      <c r="D31" s="67"/>
      <c r="E31" s="45" t="s">
        <v>192</v>
      </c>
      <c r="F31" s="42" t="s">
        <v>49</v>
      </c>
      <c r="G31" s="380" t="s">
        <v>3254</v>
      </c>
      <c r="H31" s="104" t="s">
        <v>3255</v>
      </c>
      <c r="I31" s="58" t="s">
        <v>3256</v>
      </c>
      <c r="J31" s="42" t="s">
        <v>69</v>
      </c>
      <c r="K31" s="49"/>
      <c r="L31" s="80"/>
      <c r="M31" s="61"/>
      <c r="N31" s="62"/>
      <c r="O31" s="51">
        <v>250.0</v>
      </c>
      <c r="P31" s="106"/>
      <c r="Q31" s="84"/>
      <c r="R31" s="63"/>
      <c r="S31" s="55">
        <v>50.0</v>
      </c>
      <c r="V31" s="7"/>
      <c r="W31" s="7"/>
      <c r="X31" s="7"/>
      <c r="Y31" s="7"/>
      <c r="Z31" s="7"/>
      <c r="AA31" s="7"/>
      <c r="AB31" s="7"/>
    </row>
    <row r="32">
      <c r="A32" s="42" t="s">
        <v>39</v>
      </c>
      <c r="B32" s="42" t="s">
        <v>40</v>
      </c>
      <c r="C32" s="107"/>
      <c r="D32" s="44"/>
      <c r="E32" s="45" t="s">
        <v>80</v>
      </c>
      <c r="F32" s="42" t="s">
        <v>49</v>
      </c>
      <c r="G32" s="224" t="s">
        <v>3257</v>
      </c>
      <c r="H32" s="58" t="s">
        <v>1506</v>
      </c>
      <c r="I32" s="58" t="s">
        <v>2778</v>
      </c>
      <c r="J32" s="42" t="s">
        <v>747</v>
      </c>
      <c r="K32" s="49"/>
      <c r="L32" s="108"/>
      <c r="M32" s="61"/>
      <c r="N32" s="62"/>
      <c r="O32" s="51"/>
      <c r="P32" s="83">
        <v>197.0</v>
      </c>
      <c r="Q32" s="84"/>
      <c r="R32" s="63"/>
      <c r="S32" s="45">
        <v>50.0</v>
      </c>
      <c r="V32" s="7"/>
      <c r="W32" s="7"/>
      <c r="X32" s="7"/>
      <c r="Y32" s="7"/>
      <c r="Z32" s="7"/>
      <c r="AA32" s="7"/>
      <c r="AB32" s="7"/>
    </row>
    <row r="33">
      <c r="A33" s="42" t="s">
        <v>39</v>
      </c>
      <c r="B33" s="42" t="s">
        <v>40</v>
      </c>
      <c r="C33" s="43"/>
      <c r="D33" s="109"/>
      <c r="E33" s="45" t="s">
        <v>90</v>
      </c>
      <c r="F33" s="42" t="s">
        <v>49</v>
      </c>
      <c r="G33" s="224" t="s">
        <v>3258</v>
      </c>
      <c r="H33" s="58" t="s">
        <v>3259</v>
      </c>
      <c r="I33" s="58" t="s">
        <v>3260</v>
      </c>
      <c r="J33" s="42" t="s">
        <v>69</v>
      </c>
      <c r="K33" s="49"/>
      <c r="L33" s="80"/>
      <c r="M33" s="81"/>
      <c r="N33" s="62"/>
      <c r="O33" s="51">
        <v>350.0</v>
      </c>
      <c r="P33" s="83"/>
      <c r="Q33" s="84"/>
      <c r="R33" s="85"/>
      <c r="S33" s="55">
        <v>50.0</v>
      </c>
      <c r="V33" s="7"/>
      <c r="W33" s="7"/>
      <c r="X33" s="7"/>
      <c r="Y33" s="7"/>
      <c r="Z33" s="7"/>
      <c r="AA33" s="7"/>
      <c r="AB33" s="7"/>
    </row>
    <row r="34">
      <c r="A34" s="42" t="s">
        <v>39</v>
      </c>
      <c r="B34" s="42" t="s">
        <v>40</v>
      </c>
      <c r="C34" s="43"/>
      <c r="D34" s="109"/>
      <c r="E34" s="45" t="s">
        <v>165</v>
      </c>
      <c r="F34" s="42" t="s">
        <v>49</v>
      </c>
      <c r="G34" s="224" t="s">
        <v>3261</v>
      </c>
      <c r="H34" s="58" t="s">
        <v>3262</v>
      </c>
      <c r="I34" s="58" t="s">
        <v>3263</v>
      </c>
      <c r="J34" s="42" t="s">
        <v>747</v>
      </c>
      <c r="K34" s="49"/>
      <c r="L34" s="68"/>
      <c r="M34" s="35"/>
      <c r="N34" s="36"/>
      <c r="O34" s="51">
        <v>350.0</v>
      </c>
      <c r="P34" s="69"/>
      <c r="Q34" s="70"/>
      <c r="R34" s="54"/>
      <c r="S34" s="55">
        <v>50.0</v>
      </c>
      <c r="V34" s="7"/>
      <c r="W34" s="7"/>
      <c r="X34" s="7"/>
      <c r="Y34" s="7"/>
      <c r="Z34" s="7"/>
      <c r="AA34" s="7"/>
      <c r="AB34" s="7"/>
    </row>
    <row r="35">
      <c r="A35" s="42" t="s">
        <v>39</v>
      </c>
      <c r="B35" s="42" t="s">
        <v>40</v>
      </c>
      <c r="C35" s="66"/>
      <c r="D35" s="109" t="s">
        <v>3264</v>
      </c>
      <c r="E35" s="45" t="s">
        <v>90</v>
      </c>
      <c r="F35" s="42" t="s">
        <v>49</v>
      </c>
      <c r="G35" s="224" t="s">
        <v>3265</v>
      </c>
      <c r="H35" s="58" t="s">
        <v>3266</v>
      </c>
      <c r="I35" s="58" t="s">
        <v>3267</v>
      </c>
      <c r="J35" s="42" t="s">
        <v>69</v>
      </c>
      <c r="K35" s="60"/>
      <c r="L35" s="50"/>
      <c r="M35" s="61">
        <v>197.0</v>
      </c>
      <c r="N35" s="62"/>
      <c r="O35" s="51"/>
      <c r="P35" s="52"/>
      <c r="Q35" s="53"/>
      <c r="R35" s="63"/>
      <c r="S35" s="45">
        <v>50.0</v>
      </c>
      <c r="T35" s="7"/>
      <c r="U35" s="7"/>
      <c r="V35" s="7"/>
      <c r="W35" s="7"/>
      <c r="X35" s="7"/>
      <c r="Y35" s="7"/>
      <c r="Z35" s="7"/>
      <c r="AA35" s="7"/>
      <c r="AB35" s="7"/>
    </row>
    <row r="36">
      <c r="A36" s="42" t="s">
        <v>39</v>
      </c>
      <c r="B36" s="42" t="s">
        <v>40</v>
      </c>
      <c r="C36" s="66"/>
      <c r="D36" s="67" t="s">
        <v>3268</v>
      </c>
      <c r="E36" s="45" t="s">
        <v>65</v>
      </c>
      <c r="F36" s="42" t="s">
        <v>49</v>
      </c>
      <c r="G36" s="236" t="s">
        <v>3269</v>
      </c>
      <c r="H36" s="47" t="s">
        <v>3269</v>
      </c>
      <c r="I36" s="58" t="s">
        <v>3270</v>
      </c>
      <c r="J36" s="42" t="s">
        <v>747</v>
      </c>
      <c r="K36" s="60"/>
      <c r="L36" s="50">
        <v>324.0</v>
      </c>
      <c r="M36" s="61"/>
      <c r="N36" s="62"/>
      <c r="O36" s="51"/>
      <c r="P36" s="52"/>
      <c r="Q36" s="53"/>
      <c r="R36" s="63"/>
      <c r="S36" s="45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2" t="s">
        <v>39</v>
      </c>
      <c r="B37" s="42" t="s">
        <v>40</v>
      </c>
      <c r="C37" s="66"/>
      <c r="D37" s="111"/>
      <c r="E37" s="45" t="s">
        <v>53</v>
      </c>
      <c r="F37" s="42" t="s">
        <v>49</v>
      </c>
      <c r="G37" s="237" t="s">
        <v>3271</v>
      </c>
      <c r="H37" s="112" t="s">
        <v>3271</v>
      </c>
      <c r="I37" s="58" t="s">
        <v>3272</v>
      </c>
      <c r="J37" s="42" t="s">
        <v>29</v>
      </c>
      <c r="K37" s="49"/>
      <c r="L37" s="50">
        <v>197.0</v>
      </c>
      <c r="M37" s="61"/>
      <c r="N37" s="82"/>
      <c r="O37" s="51"/>
      <c r="P37" s="52"/>
      <c r="Q37" s="53"/>
      <c r="R37" s="85"/>
      <c r="S37" s="45">
        <v>100.0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2" t="s">
        <v>39</v>
      </c>
      <c r="B38" s="42" t="s">
        <v>40</v>
      </c>
      <c r="C38" s="43"/>
      <c r="D38" s="67" t="s">
        <v>3273</v>
      </c>
      <c r="E38" s="45" t="s">
        <v>165</v>
      </c>
      <c r="F38" s="42" t="s">
        <v>49</v>
      </c>
      <c r="G38" s="224" t="s">
        <v>3274</v>
      </c>
      <c r="H38" s="58" t="s">
        <v>3275</v>
      </c>
      <c r="I38" s="58" t="s">
        <v>3276</v>
      </c>
      <c r="J38" s="42" t="s">
        <v>747</v>
      </c>
      <c r="K38" s="49"/>
      <c r="L38" s="50"/>
      <c r="M38" s="113"/>
      <c r="N38" s="114"/>
      <c r="O38" s="51">
        <v>197.0</v>
      </c>
      <c r="P38" s="52"/>
      <c r="Q38" s="53"/>
      <c r="R38" s="115"/>
      <c r="S38" s="45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2" t="s">
        <v>39</v>
      </c>
      <c r="B39" s="42" t="s">
        <v>40</v>
      </c>
      <c r="C39" s="43"/>
      <c r="D39" s="67" t="s">
        <v>3277</v>
      </c>
      <c r="E39" s="45" t="s">
        <v>29</v>
      </c>
      <c r="F39" s="42" t="s">
        <v>49</v>
      </c>
      <c r="G39" s="228" t="s">
        <v>3278</v>
      </c>
      <c r="H39" s="58"/>
      <c r="I39" s="59" t="s">
        <v>3279</v>
      </c>
      <c r="J39" s="42" t="s">
        <v>46</v>
      </c>
      <c r="K39" s="99"/>
      <c r="L39" s="50"/>
      <c r="M39" s="61"/>
      <c r="N39" s="62"/>
      <c r="O39" s="51">
        <v>197.0</v>
      </c>
      <c r="P39" s="52"/>
      <c r="Q39" s="53"/>
      <c r="R39" s="63"/>
      <c r="S39" s="45">
        <v>50.0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2" t="s">
        <v>39</v>
      </c>
      <c r="B40" s="42" t="s">
        <v>40</v>
      </c>
      <c r="C40" s="43"/>
      <c r="D40" s="76"/>
      <c r="E40" s="45" t="s">
        <v>192</v>
      </c>
      <c r="F40" s="42" t="s">
        <v>49</v>
      </c>
      <c r="G40" s="224" t="s">
        <v>3280</v>
      </c>
      <c r="H40" s="58"/>
      <c r="I40" s="58" t="s">
        <v>3281</v>
      </c>
      <c r="J40" s="42" t="s">
        <v>69</v>
      </c>
      <c r="K40" s="49"/>
      <c r="L40" s="68"/>
      <c r="M40" s="61"/>
      <c r="N40" s="62"/>
      <c r="O40" s="51"/>
      <c r="P40" s="52">
        <v>197.0</v>
      </c>
      <c r="Q40" s="70"/>
      <c r="R40" s="63"/>
      <c r="S40" s="45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2" t="s">
        <v>39</v>
      </c>
      <c r="B41" s="42" t="s">
        <v>40</v>
      </c>
      <c r="C41" s="43"/>
      <c r="D41" s="67" t="s">
        <v>3282</v>
      </c>
      <c r="E41" s="45" t="s">
        <v>165</v>
      </c>
      <c r="F41" s="42" t="s">
        <v>49</v>
      </c>
      <c r="G41" s="224" t="s">
        <v>3283</v>
      </c>
      <c r="H41" s="58"/>
      <c r="I41" s="58" t="s">
        <v>3284</v>
      </c>
      <c r="J41" s="42" t="s">
        <v>747</v>
      </c>
      <c r="K41" s="49">
        <v>197.0</v>
      </c>
      <c r="L41" s="50"/>
      <c r="M41" s="61"/>
      <c r="N41" s="62"/>
      <c r="O41" s="51"/>
      <c r="P41" s="52"/>
      <c r="Q41" s="53"/>
      <c r="R41" s="63"/>
      <c r="S41" s="45">
        <v>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2" t="s">
        <v>39</v>
      </c>
      <c r="B42" s="42" t="s">
        <v>40</v>
      </c>
      <c r="C42" s="66"/>
      <c r="D42" s="257" t="s">
        <v>3285</v>
      </c>
      <c r="E42" s="45" t="s">
        <v>165</v>
      </c>
      <c r="F42" s="42" t="s">
        <v>49</v>
      </c>
      <c r="G42" s="258" t="s">
        <v>3286</v>
      </c>
      <c r="H42" s="117" t="s">
        <v>3286</v>
      </c>
      <c r="I42" s="112" t="s">
        <v>3287</v>
      </c>
      <c r="J42" s="42" t="s">
        <v>747</v>
      </c>
      <c r="K42" s="118"/>
      <c r="L42" s="50">
        <v>249.0</v>
      </c>
      <c r="M42" s="61"/>
      <c r="N42" s="62"/>
      <c r="O42" s="51"/>
      <c r="P42" s="52"/>
      <c r="Q42" s="53"/>
      <c r="R42" s="63"/>
      <c r="S42" s="45">
        <v>50.0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2" t="s">
        <v>39</v>
      </c>
      <c r="B43" s="42" t="s">
        <v>40</v>
      </c>
      <c r="C43" s="66"/>
      <c r="D43" s="44" t="s">
        <v>3288</v>
      </c>
      <c r="E43" s="45"/>
      <c r="F43" s="42" t="s">
        <v>43</v>
      </c>
      <c r="G43" s="259" t="s">
        <v>3289</v>
      </c>
      <c r="H43" s="58"/>
      <c r="I43" s="58" t="s">
        <v>3290</v>
      </c>
      <c r="J43" s="42" t="s">
        <v>46</v>
      </c>
      <c r="K43" s="49"/>
      <c r="L43" s="50"/>
      <c r="M43" s="61"/>
      <c r="N43" s="62">
        <v>197.0</v>
      </c>
      <c r="O43" s="51"/>
      <c r="P43" s="52"/>
      <c r="Q43" s="53"/>
      <c r="R43" s="63"/>
      <c r="S43" s="45">
        <v>50.0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2" t="s">
        <v>39</v>
      </c>
      <c r="B44" s="42" t="s">
        <v>40</v>
      </c>
      <c r="C44" s="43"/>
      <c r="D44" s="44" t="s">
        <v>3291</v>
      </c>
      <c r="E44" s="45" t="s">
        <v>192</v>
      </c>
      <c r="F44" s="42" t="s">
        <v>49</v>
      </c>
      <c r="G44" s="224" t="s">
        <v>3292</v>
      </c>
      <c r="H44" s="58"/>
      <c r="I44" s="58" t="s">
        <v>3293</v>
      </c>
      <c r="J44" s="42" t="s">
        <v>69</v>
      </c>
      <c r="K44" s="60"/>
      <c r="L44" s="50"/>
      <c r="M44" s="61"/>
      <c r="N44" s="62">
        <v>267.0</v>
      </c>
      <c r="O44" s="51"/>
      <c r="P44" s="52"/>
      <c r="Q44" s="53"/>
      <c r="R44" s="63"/>
      <c r="S44" s="45">
        <v>50.0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2" t="s">
        <v>39</v>
      </c>
      <c r="B45" s="42" t="s">
        <v>40</v>
      </c>
      <c r="C45" s="43"/>
      <c r="D45" s="109"/>
      <c r="E45" s="45" t="s">
        <v>65</v>
      </c>
      <c r="F45" s="42" t="s">
        <v>49</v>
      </c>
      <c r="G45" s="224" t="s">
        <v>3294</v>
      </c>
      <c r="H45" s="58"/>
      <c r="I45" s="58" t="s">
        <v>3295</v>
      </c>
      <c r="J45" s="42" t="s">
        <v>747</v>
      </c>
      <c r="K45" s="49"/>
      <c r="L45" s="50"/>
      <c r="M45" s="61"/>
      <c r="N45" s="62">
        <v>197.0</v>
      </c>
      <c r="O45" s="51"/>
      <c r="P45" s="52"/>
      <c r="Q45" s="53"/>
      <c r="R45" s="63"/>
      <c r="S45" s="45">
        <v>50.0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2" t="s">
        <v>39</v>
      </c>
      <c r="B46" s="42" t="s">
        <v>40</v>
      </c>
      <c r="C46" s="43"/>
      <c r="D46" s="111"/>
      <c r="E46" s="45" t="s">
        <v>53</v>
      </c>
      <c r="F46" s="42" t="s">
        <v>49</v>
      </c>
      <c r="G46" s="260" t="s">
        <v>3296</v>
      </c>
      <c r="H46" s="119"/>
      <c r="I46" s="58" t="s">
        <v>3297</v>
      </c>
      <c r="J46" s="42" t="s">
        <v>69</v>
      </c>
      <c r="K46" s="49"/>
      <c r="L46" s="108"/>
      <c r="M46" s="81"/>
      <c r="N46" s="82"/>
      <c r="O46" s="51">
        <v>197.0</v>
      </c>
      <c r="P46" s="106"/>
      <c r="Q46" s="120"/>
      <c r="R46" s="85"/>
      <c r="S46" s="45">
        <v>50.0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2" t="s">
        <v>39</v>
      </c>
      <c r="B47" s="42" t="s">
        <v>40</v>
      </c>
      <c r="C47" s="66"/>
      <c r="D47" s="67" t="s">
        <v>3298</v>
      </c>
      <c r="E47" s="45" t="s">
        <v>29</v>
      </c>
      <c r="F47" s="42" t="s">
        <v>49</v>
      </c>
      <c r="G47" s="224" t="s">
        <v>3299</v>
      </c>
      <c r="H47" s="58" t="s">
        <v>3300</v>
      </c>
      <c r="I47" s="58" t="s">
        <v>3301</v>
      </c>
      <c r="J47" s="42" t="s">
        <v>46</v>
      </c>
      <c r="K47" s="49"/>
      <c r="L47" s="121"/>
      <c r="M47" s="61">
        <v>197.0</v>
      </c>
      <c r="N47" s="62"/>
      <c r="O47" s="51"/>
      <c r="P47" s="122"/>
      <c r="Q47" s="123"/>
      <c r="R47" s="63"/>
      <c r="S47" s="45">
        <v>50.0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2" t="s">
        <v>39</v>
      </c>
      <c r="B48" s="42" t="s">
        <v>40</v>
      </c>
      <c r="C48" s="43"/>
      <c r="D48" s="111"/>
      <c r="E48" s="45" t="s">
        <v>65</v>
      </c>
      <c r="F48" s="42" t="s">
        <v>49</v>
      </c>
      <c r="G48" s="224" t="s">
        <v>3302</v>
      </c>
      <c r="H48" s="58" t="s">
        <v>3303</v>
      </c>
      <c r="I48" s="58" t="s">
        <v>3304</v>
      </c>
      <c r="J48" s="42" t="s">
        <v>747</v>
      </c>
      <c r="K48" s="49"/>
      <c r="L48" s="121"/>
      <c r="M48" s="35"/>
      <c r="N48" s="36"/>
      <c r="O48" s="51">
        <v>350.0</v>
      </c>
      <c r="P48" s="122"/>
      <c r="Q48" s="123"/>
      <c r="R48" s="54"/>
      <c r="S48" s="45">
        <v>50.0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2" t="s">
        <v>39</v>
      </c>
      <c r="B49" s="42" t="s">
        <v>40</v>
      </c>
      <c r="C49" s="43"/>
      <c r="D49" s="124"/>
      <c r="E49" s="45" t="s">
        <v>53</v>
      </c>
      <c r="F49" s="42" t="s">
        <v>49</v>
      </c>
      <c r="G49" s="224" t="s">
        <v>3305</v>
      </c>
      <c r="H49" s="58" t="s">
        <v>3306</v>
      </c>
      <c r="I49" s="46" t="s">
        <v>3307</v>
      </c>
      <c r="J49" s="42" t="s">
        <v>69</v>
      </c>
      <c r="K49" s="60"/>
      <c r="L49" s="121"/>
      <c r="M49" s="81"/>
      <c r="N49" s="82"/>
      <c r="O49" s="51"/>
      <c r="P49" s="122">
        <v>197.0</v>
      </c>
      <c r="Q49" s="123"/>
      <c r="R49" s="85"/>
      <c r="S49" s="45">
        <v>50.0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2" t="s">
        <v>39</v>
      </c>
      <c r="B50" s="42" t="s">
        <v>40</v>
      </c>
      <c r="C50" s="43"/>
      <c r="D50" s="125"/>
      <c r="E50" s="103"/>
      <c r="F50" s="42" t="s">
        <v>49</v>
      </c>
      <c r="G50" s="58" t="s">
        <v>3308</v>
      </c>
      <c r="H50" s="58"/>
      <c r="I50" s="58" t="s">
        <v>3309</v>
      </c>
      <c r="J50" s="105"/>
      <c r="K50" s="60"/>
      <c r="L50" s="126"/>
      <c r="M50" s="81"/>
      <c r="N50" s="82"/>
      <c r="O50" s="51">
        <v>197.0</v>
      </c>
      <c r="P50" s="127"/>
      <c r="Q50" s="128"/>
      <c r="R50" s="85"/>
      <c r="S50" s="45">
        <v>100.0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2" t="s">
        <v>39</v>
      </c>
      <c r="B51" s="42" t="s">
        <v>40</v>
      </c>
      <c r="C51" s="43"/>
      <c r="D51" s="66"/>
      <c r="E51" s="45" t="s">
        <v>80</v>
      </c>
      <c r="F51" s="42" t="s">
        <v>49</v>
      </c>
      <c r="G51" s="224" t="s">
        <v>3310</v>
      </c>
      <c r="H51" s="58"/>
      <c r="I51" s="58" t="s">
        <v>3284</v>
      </c>
      <c r="J51" s="42" t="s">
        <v>747</v>
      </c>
      <c r="K51" s="49">
        <v>197.0</v>
      </c>
      <c r="L51" s="121"/>
      <c r="M51" s="61"/>
      <c r="N51" s="62"/>
      <c r="O51" s="51"/>
      <c r="P51" s="122"/>
      <c r="Q51" s="123"/>
      <c r="R51" s="63"/>
      <c r="S51" s="45">
        <v>50.0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2" t="s">
        <v>39</v>
      </c>
      <c r="B52" s="42" t="s">
        <v>40</v>
      </c>
      <c r="C52" s="43"/>
      <c r="D52" s="43"/>
      <c r="E52" s="45" t="s">
        <v>90</v>
      </c>
      <c r="F52" s="42" t="s">
        <v>49</v>
      </c>
      <c r="G52" s="236" t="s">
        <v>3311</v>
      </c>
      <c r="H52" s="47" t="s">
        <v>3312</v>
      </c>
      <c r="I52" s="58" t="s">
        <v>3313</v>
      </c>
      <c r="J52" s="42" t="s">
        <v>69</v>
      </c>
      <c r="K52" s="118"/>
      <c r="L52" s="121"/>
      <c r="M52" s="81"/>
      <c r="N52" s="82"/>
      <c r="O52" s="51">
        <v>197.0</v>
      </c>
      <c r="P52" s="122"/>
      <c r="Q52" s="123"/>
      <c r="R52" s="85"/>
      <c r="S52" s="45">
        <v>50.0</v>
      </c>
      <c r="T52" s="7"/>
      <c r="U52" s="7"/>
      <c r="V52" s="7"/>
      <c r="W52" s="7"/>
      <c r="X52" s="7"/>
      <c r="Y52" s="7"/>
      <c r="Z52" s="7"/>
      <c r="AA52" s="7"/>
      <c r="AB52" s="7"/>
    </row>
    <row r="53">
      <c r="A53" s="42" t="s">
        <v>39</v>
      </c>
      <c r="B53" s="42" t="s">
        <v>40</v>
      </c>
      <c r="C53" s="43"/>
      <c r="D53" s="43"/>
      <c r="E53" s="129" t="s">
        <v>139</v>
      </c>
      <c r="F53" s="42" t="s">
        <v>114</v>
      </c>
      <c r="G53" s="224" t="s">
        <v>3314</v>
      </c>
      <c r="H53" s="58"/>
      <c r="I53" s="58" t="s">
        <v>3315</v>
      </c>
      <c r="J53" s="42" t="s">
        <v>46</v>
      </c>
      <c r="K53" s="49"/>
      <c r="L53" s="121"/>
      <c r="M53" s="61"/>
      <c r="N53" s="62"/>
      <c r="O53" s="51"/>
      <c r="P53" s="122">
        <v>70.0</v>
      </c>
      <c r="Q53" s="123"/>
      <c r="R53" s="63"/>
      <c r="S53" s="230">
        <v>70.0</v>
      </c>
      <c r="T53" s="7"/>
      <c r="U53" s="7"/>
      <c r="V53" s="7"/>
      <c r="W53" s="7"/>
      <c r="X53" s="7"/>
      <c r="Y53" s="7"/>
      <c r="Z53" s="7"/>
      <c r="AA53" s="7"/>
      <c r="AB53" s="7"/>
    </row>
    <row r="54">
      <c r="A54" s="42" t="s">
        <v>39</v>
      </c>
      <c r="B54" s="42" t="s">
        <v>40</v>
      </c>
      <c r="C54" s="43"/>
      <c r="D54" s="43"/>
      <c r="E54" s="129" t="s">
        <v>139</v>
      </c>
      <c r="F54" s="42" t="s">
        <v>114</v>
      </c>
      <c r="G54" s="224" t="s">
        <v>3316</v>
      </c>
      <c r="H54" s="130"/>
      <c r="I54" s="58" t="s">
        <v>3315</v>
      </c>
      <c r="J54" s="42" t="s">
        <v>46</v>
      </c>
      <c r="K54" s="49"/>
      <c r="L54" s="121"/>
      <c r="M54" s="61"/>
      <c r="N54" s="62"/>
      <c r="O54" s="51"/>
      <c r="P54" s="122">
        <v>70.0</v>
      </c>
      <c r="Q54" s="123"/>
      <c r="R54" s="63"/>
      <c r="S54" s="256">
        <v>70.0</v>
      </c>
      <c r="T54" s="7"/>
      <c r="U54" s="7"/>
      <c r="V54" s="7"/>
      <c r="W54" s="7"/>
      <c r="X54" s="7"/>
      <c r="Y54" s="7"/>
      <c r="Z54" s="7"/>
      <c r="AA54" s="7"/>
      <c r="AB54" s="7"/>
    </row>
    <row r="55">
      <c r="A55" s="42" t="s">
        <v>39</v>
      </c>
      <c r="B55" s="42" t="s">
        <v>40</v>
      </c>
      <c r="C55" s="43"/>
      <c r="D55" s="43"/>
      <c r="E55" s="129" t="s">
        <v>139</v>
      </c>
      <c r="F55" s="42" t="s">
        <v>114</v>
      </c>
      <c r="G55" s="224" t="s">
        <v>3317</v>
      </c>
      <c r="H55" s="58"/>
      <c r="I55" s="58" t="s">
        <v>3315</v>
      </c>
      <c r="J55" s="42" t="s">
        <v>46</v>
      </c>
      <c r="K55" s="131"/>
      <c r="L55" s="121"/>
      <c r="M55" s="113"/>
      <c r="N55" s="114"/>
      <c r="O55" s="51"/>
      <c r="P55" s="122">
        <v>70.0</v>
      </c>
      <c r="Q55" s="123"/>
      <c r="R55" s="115"/>
      <c r="S55" s="256">
        <v>70.0</v>
      </c>
      <c r="T55" s="7"/>
      <c r="U55" s="7"/>
      <c r="V55" s="7"/>
      <c r="W55" s="7"/>
      <c r="X55" s="7"/>
      <c r="Y55" s="7"/>
      <c r="Z55" s="7"/>
      <c r="AA55" s="7"/>
      <c r="AB55" s="7"/>
    </row>
    <row r="56">
      <c r="A56" s="42" t="s">
        <v>39</v>
      </c>
      <c r="B56" s="42" t="s">
        <v>40</v>
      </c>
      <c r="C56" s="43"/>
      <c r="D56" s="94" t="s">
        <v>3318</v>
      </c>
      <c r="E56" s="129" t="s">
        <v>103</v>
      </c>
      <c r="F56" s="42" t="s">
        <v>43</v>
      </c>
      <c r="G56" s="224" t="s">
        <v>3319</v>
      </c>
      <c r="H56" s="58" t="s">
        <v>3320</v>
      </c>
      <c r="I56" s="58" t="s">
        <v>3321</v>
      </c>
      <c r="J56" s="42" t="s">
        <v>46</v>
      </c>
      <c r="K56" s="131">
        <v>394.0</v>
      </c>
      <c r="L56" s="121"/>
      <c r="M56" s="113"/>
      <c r="N56" s="114"/>
      <c r="O56" s="51"/>
      <c r="P56" s="122"/>
      <c r="Q56" s="123"/>
      <c r="R56" s="115"/>
      <c r="S56" s="45">
        <v>100.0</v>
      </c>
      <c r="T56" s="7"/>
      <c r="U56" s="7"/>
      <c r="V56" s="7"/>
      <c r="W56" s="7"/>
      <c r="X56" s="7"/>
      <c r="Y56" s="7"/>
      <c r="Z56" s="7"/>
      <c r="AA56" s="7"/>
      <c r="AB56" s="7"/>
    </row>
    <row r="57">
      <c r="A57" s="42" t="s">
        <v>39</v>
      </c>
      <c r="B57" s="42" t="s">
        <v>40</v>
      </c>
      <c r="C57" s="43"/>
      <c r="D57" s="94" t="s">
        <v>3322</v>
      </c>
      <c r="E57" s="129" t="s">
        <v>53</v>
      </c>
      <c r="F57" s="42" t="s">
        <v>49</v>
      </c>
      <c r="G57" s="224" t="s">
        <v>3323</v>
      </c>
      <c r="H57" s="58" t="s">
        <v>1018</v>
      </c>
      <c r="I57" s="58" t="s">
        <v>3324</v>
      </c>
      <c r="J57" s="42" t="s">
        <v>69</v>
      </c>
      <c r="K57" s="131"/>
      <c r="L57" s="133"/>
      <c r="M57" s="61">
        <v>197.0</v>
      </c>
      <c r="N57" s="62"/>
      <c r="O57" s="51"/>
      <c r="P57" s="134"/>
      <c r="Q57" s="135"/>
      <c r="R57" s="63"/>
      <c r="S57" s="45">
        <v>50.0</v>
      </c>
      <c r="T57" s="7"/>
      <c r="U57" s="7"/>
      <c r="V57" s="7"/>
      <c r="W57" s="7"/>
      <c r="X57" s="7"/>
      <c r="Y57" s="7"/>
      <c r="Z57" s="7"/>
      <c r="AA57" s="7"/>
      <c r="AB57" s="7"/>
    </row>
    <row r="58">
      <c r="A58" s="42" t="s">
        <v>39</v>
      </c>
      <c r="B58" s="42" t="s">
        <v>40</v>
      </c>
      <c r="C58" s="43"/>
      <c r="D58" s="94" t="s">
        <v>3325</v>
      </c>
      <c r="E58" s="129" t="s">
        <v>90</v>
      </c>
      <c r="F58" s="42" t="s">
        <v>49</v>
      </c>
      <c r="G58" s="224" t="s">
        <v>3326</v>
      </c>
      <c r="H58" s="58" t="s">
        <v>508</v>
      </c>
      <c r="I58" s="58" t="s">
        <v>3327</v>
      </c>
      <c r="J58" s="42" t="s">
        <v>69</v>
      </c>
      <c r="K58" s="131">
        <v>197.0</v>
      </c>
      <c r="L58" s="121"/>
      <c r="M58" s="81"/>
      <c r="N58" s="82"/>
      <c r="O58" s="51"/>
      <c r="P58" s="122"/>
      <c r="Q58" s="123"/>
      <c r="R58" s="85"/>
      <c r="S58" s="45">
        <v>98.5</v>
      </c>
      <c r="T58" s="7"/>
      <c r="U58" s="7"/>
      <c r="V58" s="7"/>
      <c r="W58" s="7"/>
      <c r="X58" s="7"/>
      <c r="Y58" s="7"/>
      <c r="Z58" s="7"/>
      <c r="AA58" s="7"/>
      <c r="AB58" s="7"/>
    </row>
    <row r="59">
      <c r="A59" s="42" t="s">
        <v>39</v>
      </c>
      <c r="B59" s="42" t="s">
        <v>40</v>
      </c>
      <c r="C59" s="66"/>
      <c r="D59" s="94" t="s">
        <v>3328</v>
      </c>
      <c r="E59" s="129" t="s">
        <v>65</v>
      </c>
      <c r="F59" s="42" t="s">
        <v>49</v>
      </c>
      <c r="G59" s="224" t="s">
        <v>3329</v>
      </c>
      <c r="H59" s="58" t="s">
        <v>3330</v>
      </c>
      <c r="I59" s="58" t="s">
        <v>3331</v>
      </c>
      <c r="J59" s="42" t="s">
        <v>747</v>
      </c>
      <c r="K59" s="131"/>
      <c r="L59" s="121"/>
      <c r="M59" s="61">
        <v>197.0</v>
      </c>
      <c r="N59" s="82"/>
      <c r="O59" s="51"/>
      <c r="P59" s="122"/>
      <c r="Q59" s="123"/>
      <c r="R59" s="85"/>
      <c r="S59" s="45">
        <v>50.0</v>
      </c>
      <c r="T59" s="7"/>
      <c r="U59" s="7"/>
      <c r="V59" s="7"/>
      <c r="W59" s="7"/>
      <c r="X59" s="7"/>
      <c r="Y59" s="7"/>
      <c r="Z59" s="7"/>
      <c r="AA59" s="7"/>
      <c r="AB59" s="7"/>
    </row>
    <row r="60">
      <c r="A60" s="42" t="s">
        <v>39</v>
      </c>
      <c r="B60" s="42" t="s">
        <v>40</v>
      </c>
      <c r="C60" s="43"/>
      <c r="D60" s="43"/>
      <c r="E60" s="129" t="s">
        <v>192</v>
      </c>
      <c r="F60" s="42" t="s">
        <v>49</v>
      </c>
      <c r="G60" s="224" t="s">
        <v>3332</v>
      </c>
      <c r="H60" s="58" t="s">
        <v>3333</v>
      </c>
      <c r="I60" s="58" t="s">
        <v>3334</v>
      </c>
      <c r="J60" s="42" t="s">
        <v>69</v>
      </c>
      <c r="K60" s="131"/>
      <c r="L60" s="121"/>
      <c r="M60" s="81"/>
      <c r="N60" s="62">
        <v>197.0</v>
      </c>
      <c r="O60" s="51"/>
      <c r="P60" s="122"/>
      <c r="Q60" s="123"/>
      <c r="R60" s="85"/>
      <c r="S60" s="45">
        <v>50.0</v>
      </c>
      <c r="T60" s="7"/>
      <c r="U60" s="7"/>
      <c r="V60" s="7"/>
      <c r="W60" s="7"/>
      <c r="X60" s="7"/>
      <c r="Y60" s="7"/>
      <c r="Z60" s="7"/>
      <c r="AA60" s="7"/>
      <c r="AB60" s="7"/>
    </row>
    <row r="61">
      <c r="A61" s="42" t="s">
        <v>39</v>
      </c>
      <c r="B61" s="42" t="s">
        <v>40</v>
      </c>
      <c r="C61" s="43"/>
      <c r="D61" s="43"/>
      <c r="E61" s="129" t="s">
        <v>192</v>
      </c>
      <c r="F61" s="42" t="s">
        <v>49</v>
      </c>
      <c r="G61" s="224" t="s">
        <v>3335</v>
      </c>
      <c r="H61" s="58"/>
      <c r="I61" s="58" t="s">
        <v>3336</v>
      </c>
      <c r="J61" s="42" t="s">
        <v>69</v>
      </c>
      <c r="K61" s="131"/>
      <c r="L61" s="121"/>
      <c r="M61" s="81"/>
      <c r="N61" s="62">
        <v>197.0</v>
      </c>
      <c r="O61" s="51"/>
      <c r="P61" s="122"/>
      <c r="Q61" s="123"/>
      <c r="R61" s="85"/>
      <c r="S61" s="45">
        <v>50.0</v>
      </c>
      <c r="T61" s="7"/>
      <c r="U61" s="7"/>
      <c r="V61" s="7"/>
      <c r="W61" s="7"/>
      <c r="X61" s="7"/>
      <c r="Y61" s="7"/>
      <c r="Z61" s="7"/>
      <c r="AA61" s="7"/>
      <c r="AB61" s="7"/>
    </row>
    <row r="62">
      <c r="A62" s="42" t="s">
        <v>39</v>
      </c>
      <c r="B62" s="42" t="s">
        <v>40</v>
      </c>
      <c r="C62" s="43"/>
      <c r="D62" s="43"/>
      <c r="E62" s="129" t="s">
        <v>192</v>
      </c>
      <c r="F62" s="42" t="s">
        <v>49</v>
      </c>
      <c r="G62" s="224" t="s">
        <v>3337</v>
      </c>
      <c r="H62" s="58"/>
      <c r="I62" s="58" t="s">
        <v>3338</v>
      </c>
      <c r="J62" s="42" t="s">
        <v>69</v>
      </c>
      <c r="K62" s="131">
        <v>197.0</v>
      </c>
      <c r="L62" s="126"/>
      <c r="M62" s="61"/>
      <c r="N62" s="62"/>
      <c r="O62" s="51"/>
      <c r="P62" s="127"/>
      <c r="Q62" s="128"/>
      <c r="R62" s="63"/>
      <c r="S62" s="45">
        <v>50.0</v>
      </c>
      <c r="T62" s="7"/>
      <c r="U62" s="7"/>
      <c r="V62" s="7"/>
      <c r="W62" s="7"/>
      <c r="X62" s="7"/>
      <c r="Y62" s="7"/>
      <c r="Z62" s="7"/>
      <c r="AA62" s="7"/>
      <c r="AB62" s="7"/>
    </row>
    <row r="63">
      <c r="A63" s="42" t="s">
        <v>39</v>
      </c>
      <c r="B63" s="42" t="s">
        <v>40</v>
      </c>
      <c r="C63" s="43"/>
      <c r="D63" s="43"/>
      <c r="E63" s="129" t="s">
        <v>58</v>
      </c>
      <c r="F63" s="42" t="s">
        <v>49</v>
      </c>
      <c r="G63" s="224" t="s">
        <v>3339</v>
      </c>
      <c r="H63" s="58"/>
      <c r="I63" s="58" t="s">
        <v>3338</v>
      </c>
      <c r="J63" s="42" t="s">
        <v>69</v>
      </c>
      <c r="K63" s="131">
        <v>197.0</v>
      </c>
      <c r="L63" s="126"/>
      <c r="M63" s="81"/>
      <c r="N63" s="82"/>
      <c r="O63" s="51"/>
      <c r="P63" s="127"/>
      <c r="Q63" s="128"/>
      <c r="R63" s="85"/>
      <c r="S63" s="45">
        <v>50.0</v>
      </c>
      <c r="T63" s="7"/>
      <c r="U63" s="7"/>
      <c r="V63" s="7"/>
      <c r="W63" s="7"/>
      <c r="X63" s="7"/>
      <c r="Y63" s="7"/>
      <c r="Z63" s="7"/>
      <c r="AA63" s="7"/>
      <c r="AB63" s="7"/>
    </row>
    <row r="64">
      <c r="A64" s="42" t="s">
        <v>39</v>
      </c>
      <c r="B64" s="42" t="s">
        <v>40</v>
      </c>
      <c r="C64" s="43"/>
      <c r="D64" s="43"/>
      <c r="E64" s="129" t="s">
        <v>90</v>
      </c>
      <c r="F64" s="42" t="s">
        <v>49</v>
      </c>
      <c r="G64" s="224" t="s">
        <v>3340</v>
      </c>
      <c r="H64" s="58"/>
      <c r="I64" s="58" t="s">
        <v>3341</v>
      </c>
      <c r="J64" s="42" t="s">
        <v>69</v>
      </c>
      <c r="K64" s="132"/>
      <c r="L64" s="121"/>
      <c r="M64" s="61"/>
      <c r="N64" s="62">
        <v>197.0</v>
      </c>
      <c r="O64" s="51"/>
      <c r="P64" s="122"/>
      <c r="Q64" s="123"/>
      <c r="R64" s="63"/>
      <c r="S64" s="45">
        <v>50.0</v>
      </c>
      <c r="T64" s="7"/>
      <c r="U64" s="7"/>
      <c r="V64" s="7"/>
      <c r="W64" s="7"/>
      <c r="X64" s="7"/>
      <c r="Y64" s="7"/>
      <c r="Z64" s="7"/>
      <c r="AA64" s="7"/>
      <c r="AB64" s="7"/>
    </row>
    <row r="65">
      <c r="A65" s="42" t="s">
        <v>39</v>
      </c>
      <c r="B65" s="42" t="s">
        <v>40</v>
      </c>
      <c r="C65" s="43"/>
      <c r="D65" s="43"/>
      <c r="E65" s="129" t="s">
        <v>80</v>
      </c>
      <c r="F65" s="42" t="s">
        <v>49</v>
      </c>
      <c r="G65" s="224" t="s">
        <v>3342</v>
      </c>
      <c r="H65" s="58" t="s">
        <v>3343</v>
      </c>
      <c r="I65" s="58" t="s">
        <v>3344</v>
      </c>
      <c r="J65" s="42" t="s">
        <v>747</v>
      </c>
      <c r="K65" s="132"/>
      <c r="L65" s="126"/>
      <c r="M65" s="61">
        <v>197.0</v>
      </c>
      <c r="N65" s="82"/>
      <c r="O65" s="51"/>
      <c r="P65" s="127"/>
      <c r="Q65" s="128"/>
      <c r="R65" s="85"/>
      <c r="S65" s="45">
        <v>50.0</v>
      </c>
      <c r="T65" s="7"/>
      <c r="U65" s="7"/>
      <c r="V65" s="7"/>
      <c r="W65" s="7"/>
      <c r="X65" s="7"/>
      <c r="Y65" s="7"/>
      <c r="Z65" s="7"/>
      <c r="AA65" s="7"/>
      <c r="AB65" s="7"/>
    </row>
    <row r="66">
      <c r="A66" s="42" t="s">
        <v>39</v>
      </c>
      <c r="B66" s="42" t="s">
        <v>40</v>
      </c>
      <c r="C66" s="43"/>
      <c r="D66" s="94" t="s">
        <v>3345</v>
      </c>
      <c r="E66" s="129" t="s">
        <v>29</v>
      </c>
      <c r="F66" s="42" t="s">
        <v>49</v>
      </c>
      <c r="G66" s="224" t="s">
        <v>3346</v>
      </c>
      <c r="H66" s="58" t="s">
        <v>3347</v>
      </c>
      <c r="I66" s="58" t="s">
        <v>3348</v>
      </c>
      <c r="J66" s="42" t="s">
        <v>46</v>
      </c>
      <c r="K66" s="131"/>
      <c r="L66" s="126"/>
      <c r="M66" s="61">
        <v>197.0</v>
      </c>
      <c r="N66" s="82"/>
      <c r="O66" s="51"/>
      <c r="P66" s="127"/>
      <c r="Q66" s="128"/>
      <c r="R66" s="85"/>
      <c r="S66" s="45">
        <v>50.0</v>
      </c>
      <c r="T66" s="7"/>
      <c r="U66" s="7"/>
      <c r="V66" s="7"/>
      <c r="W66" s="7"/>
      <c r="X66" s="7"/>
      <c r="Y66" s="7"/>
      <c r="Z66" s="7"/>
      <c r="AA66" s="7"/>
      <c r="AB66" s="7"/>
    </row>
    <row r="67">
      <c r="A67" s="42" t="s">
        <v>39</v>
      </c>
      <c r="B67" s="42" t="s">
        <v>40</v>
      </c>
      <c r="C67" s="43"/>
      <c r="D67" s="94" t="s">
        <v>3349</v>
      </c>
      <c r="E67" s="269" t="s">
        <v>165</v>
      </c>
      <c r="F67" s="42" t="s">
        <v>49</v>
      </c>
      <c r="G67" s="224" t="s">
        <v>3350</v>
      </c>
      <c r="H67" s="58" t="s">
        <v>3351</v>
      </c>
      <c r="I67" s="58" t="s">
        <v>3352</v>
      </c>
      <c r="J67" s="42" t="s">
        <v>747</v>
      </c>
      <c r="K67" s="138"/>
      <c r="L67" s="121"/>
      <c r="M67" s="61">
        <v>297.0</v>
      </c>
      <c r="N67" s="62"/>
      <c r="O67" s="51"/>
      <c r="P67" s="122"/>
      <c r="Q67" s="123"/>
      <c r="R67" s="63"/>
      <c r="S67" s="45">
        <v>50.0</v>
      </c>
      <c r="T67" s="7"/>
      <c r="U67" s="7"/>
      <c r="V67" s="7"/>
      <c r="W67" s="7"/>
      <c r="X67" s="7"/>
      <c r="Y67" s="7"/>
      <c r="Z67" s="7"/>
      <c r="AA67" s="7"/>
      <c r="AB67" s="7"/>
    </row>
    <row r="68">
      <c r="A68" s="42" t="s">
        <v>39</v>
      </c>
      <c r="B68" s="42" t="s">
        <v>40</v>
      </c>
      <c r="C68" s="43"/>
      <c r="D68" s="94" t="s">
        <v>3353</v>
      </c>
      <c r="E68" s="269" t="s">
        <v>53</v>
      </c>
      <c r="F68" s="42" t="s">
        <v>49</v>
      </c>
      <c r="G68" s="224" t="s">
        <v>3354</v>
      </c>
      <c r="H68" s="58" t="s">
        <v>60</v>
      </c>
      <c r="I68" s="58" t="s">
        <v>3355</v>
      </c>
      <c r="J68" s="42" t="s">
        <v>69</v>
      </c>
      <c r="K68" s="139"/>
      <c r="L68" s="126"/>
      <c r="M68" s="61">
        <v>197.0</v>
      </c>
      <c r="N68" s="82"/>
      <c r="O68" s="51"/>
      <c r="P68" s="127"/>
      <c r="Q68" s="128"/>
      <c r="R68" s="85"/>
      <c r="S68" s="45">
        <v>50.0</v>
      </c>
      <c r="T68" s="7"/>
      <c r="U68" s="7"/>
      <c r="V68" s="7"/>
      <c r="W68" s="7"/>
      <c r="X68" s="7"/>
      <c r="Y68" s="7"/>
      <c r="Z68" s="7"/>
      <c r="AA68" s="7"/>
      <c r="AB68" s="7"/>
    </row>
    <row r="69">
      <c r="A69" s="42" t="s">
        <v>39</v>
      </c>
      <c r="B69" s="42" t="s">
        <v>40</v>
      </c>
      <c r="C69" s="43"/>
      <c r="D69" s="43"/>
      <c r="E69" s="269" t="s">
        <v>165</v>
      </c>
      <c r="F69" s="42" t="s">
        <v>49</v>
      </c>
      <c r="G69" s="224" t="s">
        <v>3356</v>
      </c>
      <c r="H69" s="58" t="s">
        <v>3357</v>
      </c>
      <c r="I69" s="58" t="s">
        <v>3358</v>
      </c>
      <c r="J69" s="42" t="s">
        <v>747</v>
      </c>
      <c r="K69" s="131"/>
      <c r="L69" s="140"/>
      <c r="M69" s="81"/>
      <c r="N69" s="82"/>
      <c r="O69" s="51">
        <v>250.0</v>
      </c>
      <c r="P69" s="141"/>
      <c r="Q69" s="142"/>
      <c r="R69" s="85"/>
      <c r="S69" s="45">
        <v>50.0</v>
      </c>
      <c r="T69" s="7"/>
      <c r="U69" s="7"/>
      <c r="V69" s="7"/>
      <c r="W69" s="7"/>
      <c r="X69" s="7"/>
      <c r="Y69" s="7"/>
      <c r="Z69" s="7"/>
      <c r="AA69" s="7"/>
      <c r="AB69" s="7"/>
    </row>
    <row r="70">
      <c r="A70" s="42" t="s">
        <v>39</v>
      </c>
      <c r="B70" s="42" t="s">
        <v>40</v>
      </c>
      <c r="C70" s="43"/>
      <c r="D70" s="43"/>
      <c r="E70" s="269" t="s">
        <v>65</v>
      </c>
      <c r="F70" s="42" t="s">
        <v>49</v>
      </c>
      <c r="G70" s="224" t="s">
        <v>3359</v>
      </c>
      <c r="H70" s="58"/>
      <c r="I70" s="58" t="s">
        <v>1955</v>
      </c>
      <c r="J70" s="42" t="s">
        <v>747</v>
      </c>
      <c r="K70" s="138"/>
      <c r="L70" s="126"/>
      <c r="M70" s="81"/>
      <c r="N70" s="62">
        <v>197.0</v>
      </c>
      <c r="O70" s="51"/>
      <c r="P70" s="127"/>
      <c r="Q70" s="128"/>
      <c r="R70" s="85"/>
      <c r="S70" s="256">
        <v>197.0</v>
      </c>
      <c r="T70" s="7"/>
      <c r="U70" s="7"/>
      <c r="V70" s="7"/>
      <c r="W70" s="7"/>
      <c r="X70" s="7"/>
      <c r="Y70" s="7"/>
      <c r="Z70" s="7"/>
      <c r="AA70" s="7"/>
      <c r="AB70" s="7"/>
    </row>
    <row r="71">
      <c r="A71" s="42" t="s">
        <v>39</v>
      </c>
      <c r="B71" s="42" t="s">
        <v>40</v>
      </c>
      <c r="C71" s="143"/>
      <c r="D71" s="96"/>
      <c r="E71" s="269" t="s">
        <v>103</v>
      </c>
      <c r="F71" s="42" t="s">
        <v>49</v>
      </c>
      <c r="G71" s="224" t="s">
        <v>3360</v>
      </c>
      <c r="H71" s="58" t="s">
        <v>3360</v>
      </c>
      <c r="I71" s="58" t="s">
        <v>3361</v>
      </c>
      <c r="J71" s="42" t="s">
        <v>46</v>
      </c>
      <c r="K71" s="144"/>
      <c r="L71" s="149">
        <v>590.0</v>
      </c>
      <c r="M71" s="81"/>
      <c r="N71" s="82"/>
      <c r="O71" s="51"/>
      <c r="P71" s="146"/>
      <c r="Q71" s="147"/>
      <c r="R71" s="85"/>
      <c r="S71" s="45">
        <v>295.5</v>
      </c>
      <c r="T71" s="7"/>
      <c r="U71" s="7"/>
      <c r="V71" s="7"/>
      <c r="W71" s="7"/>
      <c r="X71" s="7"/>
      <c r="Y71" s="7"/>
      <c r="Z71" s="7"/>
      <c r="AA71" s="7"/>
      <c r="AB71" s="7"/>
    </row>
    <row r="72">
      <c r="A72" s="42" t="s">
        <v>39</v>
      </c>
      <c r="B72" s="42" t="s">
        <v>40</v>
      </c>
      <c r="C72" s="143"/>
      <c r="D72" s="94" t="s">
        <v>3362</v>
      </c>
      <c r="E72" s="269" t="s">
        <v>90</v>
      </c>
      <c r="F72" s="42" t="s">
        <v>49</v>
      </c>
      <c r="G72" s="224" t="s">
        <v>3363</v>
      </c>
      <c r="H72" s="58" t="s">
        <v>3364</v>
      </c>
      <c r="I72" s="58" t="s">
        <v>3365</v>
      </c>
      <c r="J72" s="42" t="s">
        <v>69</v>
      </c>
      <c r="K72" s="148"/>
      <c r="L72" s="149">
        <v>350.0</v>
      </c>
      <c r="M72" s="113"/>
      <c r="N72" s="114"/>
      <c r="O72" s="51"/>
      <c r="P72" s="146"/>
      <c r="Q72" s="147"/>
      <c r="R72" s="115"/>
      <c r="S72" s="45">
        <v>50.0</v>
      </c>
      <c r="T72" s="7"/>
      <c r="U72" s="7"/>
      <c r="V72" s="7"/>
      <c r="W72" s="7"/>
      <c r="X72" s="7"/>
      <c r="Y72" s="7"/>
      <c r="Z72" s="7"/>
      <c r="AA72" s="7"/>
      <c r="AB72" s="7"/>
    </row>
    <row r="73">
      <c r="A73" s="42" t="s">
        <v>39</v>
      </c>
      <c r="B73" s="42" t="s">
        <v>40</v>
      </c>
      <c r="C73" s="143"/>
      <c r="D73" s="44" t="s">
        <v>3366</v>
      </c>
      <c r="E73" s="269" t="s">
        <v>29</v>
      </c>
      <c r="F73" s="42" t="s">
        <v>49</v>
      </c>
      <c r="G73" s="228" t="s">
        <v>3367</v>
      </c>
      <c r="H73" s="58" t="s">
        <v>3368</v>
      </c>
      <c r="I73" s="58" t="s">
        <v>3369</v>
      </c>
      <c r="J73" s="42" t="s">
        <v>46</v>
      </c>
      <c r="K73" s="144"/>
      <c r="L73" s="149"/>
      <c r="M73" s="61">
        <v>197.0</v>
      </c>
      <c r="N73" s="82"/>
      <c r="O73" s="51"/>
      <c r="P73" s="150"/>
      <c r="Q73" s="151"/>
      <c r="R73" s="85"/>
      <c r="S73" s="45">
        <v>50.0</v>
      </c>
      <c r="T73" s="7"/>
      <c r="U73" s="7"/>
      <c r="V73" s="7"/>
      <c r="W73" s="7"/>
      <c r="X73" s="7"/>
      <c r="Y73" s="7"/>
      <c r="Z73" s="7"/>
      <c r="AA73" s="7"/>
      <c r="AB73" s="7"/>
    </row>
    <row r="74">
      <c r="A74" s="42" t="s">
        <v>39</v>
      </c>
      <c r="B74" s="42" t="s">
        <v>40</v>
      </c>
      <c r="C74" s="143"/>
      <c r="D74" s="43"/>
      <c r="E74" s="269" t="s">
        <v>165</v>
      </c>
      <c r="F74" s="42" t="s">
        <v>49</v>
      </c>
      <c r="G74" s="224" t="s">
        <v>3370</v>
      </c>
      <c r="H74" s="58"/>
      <c r="I74" s="58" t="s">
        <v>3371</v>
      </c>
      <c r="J74" s="42" t="s">
        <v>747</v>
      </c>
      <c r="K74" s="144"/>
      <c r="L74" s="145"/>
      <c r="M74" s="81"/>
      <c r="N74" s="82"/>
      <c r="O74" s="51"/>
      <c r="P74" s="146"/>
      <c r="Q74" s="151">
        <v>197.0</v>
      </c>
      <c r="R74" s="85"/>
      <c r="S74" s="45">
        <v>50.0</v>
      </c>
      <c r="T74" s="7"/>
      <c r="U74" s="7"/>
      <c r="V74" s="7"/>
      <c r="W74" s="7"/>
      <c r="X74" s="7"/>
      <c r="Y74" s="7"/>
      <c r="Z74" s="7"/>
      <c r="AA74" s="7"/>
      <c r="AB74" s="7"/>
    </row>
    <row r="75">
      <c r="A75" s="42" t="s">
        <v>39</v>
      </c>
      <c r="B75" s="42" t="s">
        <v>40</v>
      </c>
      <c r="C75" s="143"/>
      <c r="D75" s="43"/>
      <c r="E75" s="269" t="s">
        <v>165</v>
      </c>
      <c r="F75" s="42" t="s">
        <v>49</v>
      </c>
      <c r="G75" s="224" t="s">
        <v>3372</v>
      </c>
      <c r="H75" s="58"/>
      <c r="I75" s="58" t="s">
        <v>3373</v>
      </c>
      <c r="J75" s="42" t="s">
        <v>747</v>
      </c>
      <c r="K75" s="148"/>
      <c r="L75" s="145"/>
      <c r="M75" s="81"/>
      <c r="N75" s="62">
        <v>197.0</v>
      </c>
      <c r="O75" s="51"/>
      <c r="P75" s="146"/>
      <c r="Q75" s="147"/>
      <c r="R75" s="85"/>
      <c r="S75" s="45">
        <v>50.0</v>
      </c>
      <c r="T75" s="7"/>
      <c r="U75" s="7"/>
      <c r="V75" s="7"/>
      <c r="W75" s="7"/>
      <c r="X75" s="7"/>
      <c r="Y75" s="7"/>
      <c r="Z75" s="7"/>
      <c r="AA75" s="7"/>
      <c r="AB75" s="7"/>
    </row>
    <row r="76">
      <c r="A76" s="42" t="s">
        <v>39</v>
      </c>
      <c r="B76" s="42" t="s">
        <v>40</v>
      </c>
      <c r="C76" s="143"/>
      <c r="D76" s="94" t="s">
        <v>3374</v>
      </c>
      <c r="E76" s="129" t="s">
        <v>48</v>
      </c>
      <c r="F76" s="42" t="s">
        <v>49</v>
      </c>
      <c r="G76" s="224" t="s">
        <v>3375</v>
      </c>
      <c r="H76" s="58" t="s">
        <v>3376</v>
      </c>
      <c r="I76" s="58" t="s">
        <v>3377</v>
      </c>
      <c r="J76" s="42" t="s">
        <v>747</v>
      </c>
      <c r="K76" s="148"/>
      <c r="L76" s="145"/>
      <c r="M76" s="61">
        <v>197.0</v>
      </c>
      <c r="N76" s="82"/>
      <c r="O76" s="51"/>
      <c r="P76" s="146"/>
      <c r="Q76" s="147"/>
      <c r="R76" s="85"/>
      <c r="S76" s="55">
        <v>50.0</v>
      </c>
      <c r="T76" s="7"/>
      <c r="U76" s="7"/>
      <c r="V76" s="7"/>
      <c r="W76" s="7"/>
      <c r="X76" s="7"/>
      <c r="Y76" s="7"/>
      <c r="Z76" s="7"/>
      <c r="AA76" s="7"/>
      <c r="AB76" s="7"/>
    </row>
    <row r="77">
      <c r="A77" s="42" t="s">
        <v>39</v>
      </c>
      <c r="B77" s="42" t="s">
        <v>40</v>
      </c>
      <c r="C77" s="143"/>
      <c r="D77" s="94" t="s">
        <v>3378</v>
      </c>
      <c r="E77" s="129" t="s">
        <v>73</v>
      </c>
      <c r="F77" s="42" t="s">
        <v>49</v>
      </c>
      <c r="G77" s="224" t="s">
        <v>3379</v>
      </c>
      <c r="H77" s="58" t="s">
        <v>3380</v>
      </c>
      <c r="I77" s="58" t="s">
        <v>3381</v>
      </c>
      <c r="J77" s="42" t="s">
        <v>69</v>
      </c>
      <c r="K77" s="148">
        <v>267.0</v>
      </c>
      <c r="L77" s="145"/>
      <c r="M77" s="81"/>
      <c r="N77" s="82"/>
      <c r="O77" s="51"/>
      <c r="P77" s="146"/>
      <c r="Q77" s="147"/>
      <c r="R77" s="85"/>
      <c r="S77" s="45">
        <v>50.0</v>
      </c>
      <c r="T77" s="7"/>
      <c r="U77" s="7"/>
      <c r="V77" s="7"/>
      <c r="W77" s="7"/>
      <c r="X77" s="7"/>
      <c r="Y77" s="7"/>
      <c r="Z77" s="7"/>
      <c r="AA77" s="7"/>
      <c r="AB77" s="7"/>
    </row>
    <row r="78">
      <c r="A78" s="42" t="s">
        <v>39</v>
      </c>
      <c r="B78" s="42" t="s">
        <v>40</v>
      </c>
      <c r="C78" s="143"/>
      <c r="D78" s="94" t="s">
        <v>3382</v>
      </c>
      <c r="E78" s="129" t="s">
        <v>165</v>
      </c>
      <c r="F78" s="42" t="s">
        <v>49</v>
      </c>
      <c r="G78" s="224" t="s">
        <v>3383</v>
      </c>
      <c r="H78" s="58" t="s">
        <v>3384</v>
      </c>
      <c r="I78" s="58" t="s">
        <v>3385</v>
      </c>
      <c r="J78" s="42" t="s">
        <v>747</v>
      </c>
      <c r="K78" s="148">
        <v>197.0</v>
      </c>
      <c r="L78" s="145"/>
      <c r="M78" s="81"/>
      <c r="N78" s="82"/>
      <c r="O78" s="51"/>
      <c r="P78" s="146"/>
      <c r="Q78" s="147"/>
      <c r="R78" s="85"/>
      <c r="S78" s="45">
        <v>50.0</v>
      </c>
      <c r="T78" s="7"/>
      <c r="U78" s="7"/>
      <c r="V78" s="7"/>
      <c r="W78" s="7"/>
      <c r="X78" s="7"/>
      <c r="Y78" s="7"/>
      <c r="Z78" s="7"/>
      <c r="AA78" s="7"/>
      <c r="AB78" s="7"/>
    </row>
    <row r="79">
      <c r="A79" s="42" t="s">
        <v>39</v>
      </c>
      <c r="B79" s="42" t="s">
        <v>40</v>
      </c>
      <c r="C79" s="143"/>
      <c r="D79" s="94" t="s">
        <v>3386</v>
      </c>
      <c r="E79" s="129" t="s">
        <v>90</v>
      </c>
      <c r="F79" s="42" t="s">
        <v>49</v>
      </c>
      <c r="G79" s="224" t="s">
        <v>3387</v>
      </c>
      <c r="H79" s="58" t="s">
        <v>3388</v>
      </c>
      <c r="I79" s="58" t="s">
        <v>3389</v>
      </c>
      <c r="J79" s="42" t="s">
        <v>69</v>
      </c>
      <c r="K79" s="144"/>
      <c r="L79" s="145"/>
      <c r="M79" s="61">
        <v>197.0</v>
      </c>
      <c r="N79" s="82"/>
      <c r="O79" s="51"/>
      <c r="P79" s="146"/>
      <c r="Q79" s="147"/>
      <c r="R79" s="85"/>
      <c r="S79" s="55">
        <v>50.0</v>
      </c>
      <c r="T79" s="7"/>
      <c r="U79" s="7"/>
      <c r="V79" s="7"/>
      <c r="W79" s="7"/>
      <c r="X79" s="7"/>
      <c r="Y79" s="7"/>
      <c r="Z79" s="7"/>
      <c r="AA79" s="7"/>
      <c r="AB79" s="7"/>
    </row>
    <row r="80" ht="15.0" customHeight="1">
      <c r="A80" s="42" t="s">
        <v>39</v>
      </c>
      <c r="B80" s="42" t="s">
        <v>40</v>
      </c>
      <c r="C80" s="143"/>
      <c r="D80" s="94" t="s">
        <v>3390</v>
      </c>
      <c r="E80" s="129" t="s">
        <v>90</v>
      </c>
      <c r="F80" s="42" t="s">
        <v>49</v>
      </c>
      <c r="G80" s="224" t="s">
        <v>3391</v>
      </c>
      <c r="H80" s="58" t="s">
        <v>3392</v>
      </c>
      <c r="I80" s="58" t="s">
        <v>3393</v>
      </c>
      <c r="J80" s="42" t="s">
        <v>69</v>
      </c>
      <c r="K80" s="144"/>
      <c r="L80" s="145"/>
      <c r="M80" s="61">
        <v>197.0</v>
      </c>
      <c r="N80" s="82"/>
      <c r="O80" s="51"/>
      <c r="P80" s="146"/>
      <c r="Q80" s="147"/>
      <c r="R80" s="85"/>
      <c r="S80" s="55">
        <v>50.0</v>
      </c>
      <c r="T80" s="7"/>
      <c r="U80" s="7"/>
      <c r="V80" s="7"/>
      <c r="W80" s="7"/>
      <c r="X80" s="7"/>
      <c r="Y80" s="7"/>
      <c r="Z80" s="7"/>
      <c r="AA80" s="7"/>
      <c r="AB80" s="7"/>
    </row>
    <row r="81">
      <c r="A81" s="42" t="s">
        <v>39</v>
      </c>
      <c r="B81" s="42" t="s">
        <v>40</v>
      </c>
      <c r="C81" s="143"/>
      <c r="D81" s="43"/>
      <c r="E81" s="129" t="s">
        <v>73</v>
      </c>
      <c r="F81" s="42" t="s">
        <v>49</v>
      </c>
      <c r="G81" s="224" t="s">
        <v>3394</v>
      </c>
      <c r="H81" s="153"/>
      <c r="I81" s="58" t="s">
        <v>3395</v>
      </c>
      <c r="J81" s="42" t="s">
        <v>69</v>
      </c>
      <c r="K81" s="156"/>
      <c r="L81" s="157"/>
      <c r="M81" s="158"/>
      <c r="N81" s="62">
        <v>197.0</v>
      </c>
      <c r="O81" s="51"/>
      <c r="P81" s="160"/>
      <c r="Q81" s="161"/>
      <c r="R81" s="162"/>
      <c r="S81" s="55">
        <v>50.0</v>
      </c>
      <c r="T81" s="7"/>
      <c r="U81" s="7"/>
      <c r="V81" s="7"/>
      <c r="W81" s="7"/>
      <c r="X81" s="7"/>
      <c r="Y81" s="7"/>
      <c r="Z81" s="7"/>
      <c r="AA81" s="7"/>
      <c r="AB81" s="7"/>
    </row>
    <row r="82">
      <c r="A82" s="105"/>
      <c r="B82" s="42" t="s">
        <v>40</v>
      </c>
      <c r="C82" s="143"/>
      <c r="D82" s="43"/>
      <c r="E82" s="129" t="s">
        <v>73</v>
      </c>
      <c r="F82" s="42" t="s">
        <v>49</v>
      </c>
      <c r="G82" s="259" t="s">
        <v>3396</v>
      </c>
      <c r="H82" s="153"/>
      <c r="I82" s="58" t="s">
        <v>3397</v>
      </c>
      <c r="J82" s="42" t="s">
        <v>69</v>
      </c>
      <c r="K82" s="156"/>
      <c r="L82" s="157"/>
      <c r="M82" s="158"/>
      <c r="N82" s="62">
        <v>197.0</v>
      </c>
      <c r="O82" s="51"/>
      <c r="P82" s="160"/>
      <c r="Q82" s="161"/>
      <c r="R82" s="162"/>
      <c r="S82" s="55">
        <v>50.0</v>
      </c>
      <c r="T82" s="7"/>
      <c r="U82" s="7"/>
      <c r="V82" s="7"/>
      <c r="W82" s="7"/>
      <c r="X82" s="7"/>
      <c r="Y82" s="7"/>
      <c r="Z82" s="7"/>
      <c r="AA82" s="7"/>
      <c r="AB82" s="7"/>
    </row>
    <row r="83">
      <c r="A83" s="42" t="s">
        <v>39</v>
      </c>
      <c r="B83" s="42" t="s">
        <v>40</v>
      </c>
      <c r="C83" s="143"/>
      <c r="D83" s="94" t="s">
        <v>3398</v>
      </c>
      <c r="E83" s="129" t="s">
        <v>192</v>
      </c>
      <c r="F83" s="42" t="s">
        <v>49</v>
      </c>
      <c r="G83" s="224" t="s">
        <v>3399</v>
      </c>
      <c r="H83" s="153"/>
      <c r="I83" s="58" t="s">
        <v>3400</v>
      </c>
      <c r="J83" s="42" t="s">
        <v>69</v>
      </c>
      <c r="K83" s="156"/>
      <c r="L83" s="157"/>
      <c r="M83" s="158"/>
      <c r="N83" s="159"/>
      <c r="O83" s="51">
        <v>197.0</v>
      </c>
      <c r="P83" s="160"/>
      <c r="Q83" s="161"/>
      <c r="R83" s="162"/>
      <c r="S83" s="55">
        <v>50.0</v>
      </c>
      <c r="T83" s="7"/>
      <c r="U83" s="7"/>
      <c r="V83" s="7"/>
      <c r="W83" s="7"/>
      <c r="X83" s="7"/>
      <c r="Y83" s="7"/>
      <c r="Z83" s="7"/>
      <c r="AA83" s="7"/>
      <c r="AB83" s="7"/>
    </row>
    <row r="84">
      <c r="A84" s="42" t="s">
        <v>39</v>
      </c>
      <c r="B84" s="42" t="s">
        <v>40</v>
      </c>
      <c r="C84" s="143"/>
      <c r="D84" s="94" t="s">
        <v>3401</v>
      </c>
      <c r="E84" s="129" t="s">
        <v>29</v>
      </c>
      <c r="F84" s="42" t="s">
        <v>49</v>
      </c>
      <c r="G84" s="224" t="s">
        <v>3402</v>
      </c>
      <c r="H84" s="58" t="s">
        <v>3403</v>
      </c>
      <c r="I84" s="58" t="s">
        <v>3404</v>
      </c>
      <c r="J84" s="42" t="s">
        <v>46</v>
      </c>
      <c r="K84" s="163"/>
      <c r="L84" s="384">
        <v>197.0</v>
      </c>
      <c r="M84" s="165"/>
      <c r="N84" s="166"/>
      <c r="O84" s="51"/>
      <c r="P84" s="167"/>
      <c r="Q84" s="168"/>
      <c r="R84" s="169"/>
      <c r="S84" s="55">
        <v>100.0</v>
      </c>
      <c r="T84" s="7"/>
      <c r="U84" s="7"/>
      <c r="V84" s="7"/>
      <c r="W84" s="7"/>
      <c r="X84" s="7"/>
      <c r="Y84" s="7"/>
      <c r="Z84" s="7"/>
      <c r="AA84" s="7"/>
      <c r="AB84" s="7"/>
    </row>
    <row r="85">
      <c r="A85" s="42" t="s">
        <v>39</v>
      </c>
      <c r="B85" s="42" t="s">
        <v>40</v>
      </c>
      <c r="C85" s="143"/>
      <c r="D85" s="94" t="s">
        <v>3401</v>
      </c>
      <c r="E85" s="137"/>
      <c r="F85" s="42" t="s">
        <v>49</v>
      </c>
      <c r="G85" s="58" t="s">
        <v>3405</v>
      </c>
      <c r="H85" s="58" t="s">
        <v>3403</v>
      </c>
      <c r="I85" s="58" t="s">
        <v>3404</v>
      </c>
      <c r="J85" s="105"/>
      <c r="K85" s="156"/>
      <c r="L85" s="149">
        <v>197.0</v>
      </c>
      <c r="M85" s="170"/>
      <c r="N85" s="171"/>
      <c r="O85" s="51"/>
      <c r="P85" s="160"/>
      <c r="Q85" s="161"/>
      <c r="R85" s="172"/>
      <c r="S85" s="55">
        <v>100.0</v>
      </c>
      <c r="T85" s="7"/>
      <c r="U85" s="7"/>
      <c r="V85" s="7"/>
      <c r="W85" s="7"/>
      <c r="X85" s="7"/>
      <c r="Y85" s="7"/>
      <c r="Z85" s="7"/>
      <c r="AA85" s="7"/>
      <c r="AB85" s="7"/>
    </row>
    <row r="86">
      <c r="A86" s="42" t="s">
        <v>39</v>
      </c>
      <c r="B86" s="42" t="s">
        <v>40</v>
      </c>
      <c r="C86" s="143"/>
      <c r="D86" s="94" t="s">
        <v>3406</v>
      </c>
      <c r="E86" s="269" t="s">
        <v>80</v>
      </c>
      <c r="F86" s="42" t="s">
        <v>49</v>
      </c>
      <c r="G86" s="224" t="s">
        <v>3407</v>
      </c>
      <c r="H86" s="58" t="s">
        <v>103</v>
      </c>
      <c r="I86" s="58" t="s">
        <v>3408</v>
      </c>
      <c r="J86" s="42" t="s">
        <v>747</v>
      </c>
      <c r="K86" s="148">
        <v>197.0</v>
      </c>
      <c r="L86" s="157"/>
      <c r="M86" s="170"/>
      <c r="N86" s="171"/>
      <c r="O86" s="51"/>
      <c r="P86" s="160"/>
      <c r="Q86" s="161"/>
      <c r="R86" s="172"/>
      <c r="S86" s="55">
        <v>50.0</v>
      </c>
      <c r="T86" s="7"/>
      <c r="U86" s="7"/>
      <c r="V86" s="7"/>
      <c r="W86" s="7"/>
      <c r="X86" s="7"/>
      <c r="Y86" s="7"/>
      <c r="Z86" s="7"/>
      <c r="AA86" s="7"/>
      <c r="AB86" s="7"/>
    </row>
    <row r="87">
      <c r="A87" s="42" t="s">
        <v>39</v>
      </c>
      <c r="B87" s="42" t="s">
        <v>40</v>
      </c>
      <c r="C87" s="143"/>
      <c r="D87" s="94" t="s">
        <v>3409</v>
      </c>
      <c r="E87" s="137"/>
      <c r="F87" s="42" t="s">
        <v>49</v>
      </c>
      <c r="G87" s="228" t="s">
        <v>3410</v>
      </c>
      <c r="H87" s="58" t="s">
        <v>3411</v>
      </c>
      <c r="I87" s="58" t="s">
        <v>3412</v>
      </c>
      <c r="J87" s="42" t="s">
        <v>46</v>
      </c>
      <c r="K87" s="156"/>
      <c r="L87" s="157"/>
      <c r="M87" s="170"/>
      <c r="N87" s="171"/>
      <c r="O87" s="51">
        <v>350.0</v>
      </c>
      <c r="P87" s="160"/>
      <c r="Q87" s="161"/>
      <c r="R87" s="172"/>
      <c r="S87" s="55">
        <v>50.0</v>
      </c>
      <c r="T87" s="7"/>
      <c r="U87" s="7"/>
      <c r="V87" s="7"/>
      <c r="W87" s="7"/>
      <c r="X87" s="7"/>
      <c r="Y87" s="7"/>
      <c r="Z87" s="7"/>
      <c r="AA87" s="7"/>
      <c r="AB87" s="7"/>
    </row>
    <row r="88">
      <c r="A88" s="42" t="s">
        <v>39</v>
      </c>
      <c r="B88" s="42" t="s">
        <v>40</v>
      </c>
      <c r="C88" s="143"/>
      <c r="D88" s="43"/>
      <c r="E88" s="269" t="s">
        <v>53</v>
      </c>
      <c r="F88" s="42" t="s">
        <v>49</v>
      </c>
      <c r="G88" s="224" t="s">
        <v>3413</v>
      </c>
      <c r="H88" s="153"/>
      <c r="I88" s="94" t="s">
        <v>2129</v>
      </c>
      <c r="J88" s="42" t="s">
        <v>69</v>
      </c>
      <c r="K88" s="156"/>
      <c r="L88" s="157"/>
      <c r="M88" s="170"/>
      <c r="N88" s="173">
        <v>197.0</v>
      </c>
      <c r="O88" s="51"/>
      <c r="P88" s="160"/>
      <c r="Q88" s="161"/>
      <c r="R88" s="172"/>
      <c r="S88" s="55">
        <v>50.0</v>
      </c>
      <c r="T88" s="7"/>
      <c r="U88" s="7"/>
      <c r="V88" s="7"/>
      <c r="W88" s="7"/>
      <c r="X88" s="7"/>
      <c r="Y88" s="7"/>
      <c r="Z88" s="7"/>
      <c r="AA88" s="7"/>
      <c r="AB88" s="7"/>
    </row>
    <row r="89">
      <c r="A89" s="42" t="s">
        <v>39</v>
      </c>
      <c r="B89" s="42" t="s">
        <v>40</v>
      </c>
      <c r="C89" s="143"/>
      <c r="D89" s="94" t="s">
        <v>3414</v>
      </c>
      <c r="E89" s="269" t="s">
        <v>165</v>
      </c>
      <c r="F89" s="42" t="s">
        <v>49</v>
      </c>
      <c r="G89" s="224" t="s">
        <v>3415</v>
      </c>
      <c r="H89" s="58" t="s">
        <v>3416</v>
      </c>
      <c r="I89" s="58" t="s">
        <v>3417</v>
      </c>
      <c r="J89" s="42" t="s">
        <v>747</v>
      </c>
      <c r="K89" s="156"/>
      <c r="L89" s="157"/>
      <c r="M89" s="273">
        <v>250.0</v>
      </c>
      <c r="N89" s="171"/>
      <c r="O89" s="51"/>
      <c r="P89" s="160"/>
      <c r="Q89" s="161"/>
      <c r="R89" s="172"/>
      <c r="S89" s="55">
        <v>50.0</v>
      </c>
      <c r="T89" s="7"/>
      <c r="U89" s="7"/>
      <c r="V89" s="7"/>
      <c r="W89" s="7"/>
      <c r="X89" s="7"/>
      <c r="Y89" s="7"/>
      <c r="Z89" s="7"/>
      <c r="AA89" s="7"/>
      <c r="AB89" s="7"/>
    </row>
    <row r="90">
      <c r="A90" s="42" t="s">
        <v>39</v>
      </c>
      <c r="B90" s="42" t="s">
        <v>40</v>
      </c>
      <c r="C90" s="143"/>
      <c r="D90" s="43"/>
      <c r="E90" s="269" t="s">
        <v>80</v>
      </c>
      <c r="F90" s="42" t="s">
        <v>49</v>
      </c>
      <c r="G90" s="224" t="s">
        <v>3418</v>
      </c>
      <c r="H90" s="153"/>
      <c r="I90" s="58" t="s">
        <v>3419</v>
      </c>
      <c r="J90" s="42" t="s">
        <v>747</v>
      </c>
      <c r="K90" s="156"/>
      <c r="L90" s="157"/>
      <c r="M90" s="170"/>
      <c r="N90" s="173">
        <v>197.0</v>
      </c>
      <c r="O90" s="51"/>
      <c r="P90" s="160"/>
      <c r="Q90" s="161"/>
      <c r="R90" s="172"/>
      <c r="S90" s="55">
        <v>50.0</v>
      </c>
      <c r="T90" s="7"/>
      <c r="U90" s="7"/>
      <c r="V90" s="7"/>
      <c r="W90" s="7"/>
      <c r="X90" s="7"/>
      <c r="Y90" s="7"/>
      <c r="Z90" s="7"/>
      <c r="AA90" s="7"/>
      <c r="AB90" s="7"/>
    </row>
    <row r="91">
      <c r="A91" s="42" t="s">
        <v>39</v>
      </c>
      <c r="B91" s="42" t="s">
        <v>40</v>
      </c>
      <c r="C91" s="143"/>
      <c r="D91" s="43"/>
      <c r="E91" s="137"/>
      <c r="F91" s="42" t="s">
        <v>49</v>
      </c>
      <c r="G91" s="58" t="s">
        <v>3420</v>
      </c>
      <c r="H91" s="153"/>
      <c r="I91" s="58" t="s">
        <v>3421</v>
      </c>
      <c r="J91" s="105"/>
      <c r="K91" s="156"/>
      <c r="L91" s="157"/>
      <c r="M91" s="170"/>
      <c r="N91" s="171"/>
      <c r="O91" s="51">
        <v>197.0</v>
      </c>
      <c r="P91" s="160"/>
      <c r="Q91" s="161"/>
      <c r="R91" s="172"/>
      <c r="S91" s="55">
        <v>50.0</v>
      </c>
      <c r="T91" s="7"/>
      <c r="U91" s="7"/>
      <c r="V91" s="7"/>
      <c r="W91" s="7"/>
      <c r="X91" s="7"/>
      <c r="Y91" s="7"/>
      <c r="Z91" s="7"/>
      <c r="AA91" s="7"/>
      <c r="AB91" s="7"/>
    </row>
    <row r="92">
      <c r="A92" s="42" t="s">
        <v>39</v>
      </c>
      <c r="B92" s="42" t="s">
        <v>40</v>
      </c>
      <c r="C92" s="143"/>
      <c r="D92" s="43"/>
      <c r="E92" s="269" t="s">
        <v>42</v>
      </c>
      <c r="F92" s="42" t="s">
        <v>49</v>
      </c>
      <c r="G92" s="224" t="s">
        <v>3422</v>
      </c>
      <c r="H92" s="58" t="s">
        <v>3423</v>
      </c>
      <c r="I92" s="58" t="s">
        <v>3424</v>
      </c>
      <c r="J92" s="42" t="s">
        <v>46</v>
      </c>
      <c r="K92" s="156"/>
      <c r="L92" s="157"/>
      <c r="M92" s="273">
        <v>197.0</v>
      </c>
      <c r="N92" s="173"/>
      <c r="O92" s="51"/>
      <c r="P92" s="160"/>
      <c r="Q92" s="161"/>
      <c r="R92" s="172"/>
      <c r="S92" s="55">
        <v>50.0</v>
      </c>
      <c r="T92" s="7"/>
      <c r="U92" s="7"/>
      <c r="V92" s="7"/>
      <c r="W92" s="7"/>
      <c r="X92" s="7"/>
      <c r="Y92" s="7"/>
      <c r="Z92" s="7"/>
      <c r="AA92" s="7"/>
      <c r="AB92" s="7"/>
    </row>
    <row r="93">
      <c r="A93" s="42" t="s">
        <v>39</v>
      </c>
      <c r="B93" s="42" t="s">
        <v>40</v>
      </c>
      <c r="C93" s="143"/>
      <c r="D93" s="43"/>
      <c r="E93" s="269" t="s">
        <v>192</v>
      </c>
      <c r="F93" s="42" t="s">
        <v>49</v>
      </c>
      <c r="G93" s="224" t="s">
        <v>3425</v>
      </c>
      <c r="H93" s="153"/>
      <c r="I93" s="58" t="s">
        <v>1757</v>
      </c>
      <c r="J93" s="42" t="s">
        <v>69</v>
      </c>
      <c r="K93" s="156"/>
      <c r="L93" s="157"/>
      <c r="M93" s="170"/>
      <c r="N93" s="173">
        <v>197.0</v>
      </c>
      <c r="O93" s="275"/>
      <c r="P93" s="160"/>
      <c r="Q93" s="161"/>
      <c r="R93" s="172"/>
      <c r="S93" s="55">
        <v>50.0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2" t="s">
        <v>39</v>
      </c>
      <c r="B94" s="42" t="s">
        <v>40</v>
      </c>
      <c r="C94" s="143"/>
      <c r="D94" s="43"/>
      <c r="E94" s="137"/>
      <c r="F94" s="42" t="s">
        <v>49</v>
      </c>
      <c r="G94" s="58" t="s">
        <v>3426</v>
      </c>
      <c r="H94" s="153"/>
      <c r="I94" s="58" t="s">
        <v>3427</v>
      </c>
      <c r="J94" s="105"/>
      <c r="K94" s="156"/>
      <c r="L94" s="157"/>
      <c r="M94" s="170"/>
      <c r="N94" s="173"/>
      <c r="O94" s="275"/>
      <c r="P94" s="150">
        <v>400.0</v>
      </c>
      <c r="Q94" s="161"/>
      <c r="R94" s="172"/>
      <c r="S94" s="55">
        <v>50.0</v>
      </c>
      <c r="T94" s="7"/>
      <c r="U94" s="7"/>
      <c r="V94" s="7"/>
      <c r="W94" s="7"/>
      <c r="X94" s="7"/>
      <c r="Y94" s="7"/>
      <c r="Z94" s="7"/>
      <c r="AA94" s="7"/>
      <c r="AB94" s="7"/>
    </row>
    <row r="95">
      <c r="A95" s="42" t="s">
        <v>39</v>
      </c>
      <c r="B95" s="42" t="s">
        <v>40</v>
      </c>
      <c r="C95" s="143"/>
      <c r="D95" s="43"/>
      <c r="E95" s="269" t="s">
        <v>90</v>
      </c>
      <c r="F95" s="42" t="s">
        <v>49</v>
      </c>
      <c r="G95" s="224" t="s">
        <v>3428</v>
      </c>
      <c r="H95" s="153"/>
      <c r="I95" s="58" t="s">
        <v>1925</v>
      </c>
      <c r="J95" s="42" t="s">
        <v>69</v>
      </c>
      <c r="K95" s="156"/>
      <c r="L95" s="157"/>
      <c r="M95" s="170"/>
      <c r="N95" s="173">
        <v>197.0</v>
      </c>
      <c r="O95" s="275"/>
      <c r="P95" s="160"/>
      <c r="Q95" s="161"/>
      <c r="R95" s="172"/>
      <c r="S95" s="55">
        <v>50.0</v>
      </c>
      <c r="T95" s="7"/>
      <c r="U95" s="7"/>
      <c r="V95" s="7"/>
      <c r="W95" s="7"/>
      <c r="X95" s="7"/>
      <c r="Y95" s="7"/>
      <c r="Z95" s="7"/>
      <c r="AA95" s="7"/>
      <c r="AB95" s="7"/>
    </row>
    <row r="96">
      <c r="A96" s="42" t="s">
        <v>39</v>
      </c>
      <c r="B96" s="42" t="s">
        <v>40</v>
      </c>
      <c r="C96" s="143"/>
      <c r="D96" s="94" t="s">
        <v>3429</v>
      </c>
      <c r="E96" s="269" t="s">
        <v>73</v>
      </c>
      <c r="F96" s="42" t="s">
        <v>49</v>
      </c>
      <c r="G96" s="224" t="s">
        <v>3430</v>
      </c>
      <c r="H96" s="58" t="s">
        <v>3431</v>
      </c>
      <c r="I96" s="58" t="s">
        <v>3432</v>
      </c>
      <c r="J96" s="42" t="s">
        <v>69</v>
      </c>
      <c r="K96" s="156"/>
      <c r="L96" s="157"/>
      <c r="M96" s="273">
        <v>197.0</v>
      </c>
      <c r="N96" s="173"/>
      <c r="O96" s="275"/>
      <c r="P96" s="160"/>
      <c r="Q96" s="161"/>
      <c r="R96" s="172"/>
      <c r="S96" s="55">
        <v>50.0</v>
      </c>
      <c r="T96" s="7"/>
      <c r="U96" s="7"/>
      <c r="V96" s="7"/>
      <c r="W96" s="7"/>
      <c r="X96" s="7"/>
      <c r="Y96" s="7"/>
      <c r="Z96" s="7"/>
      <c r="AA96" s="7"/>
      <c r="AB96" s="7"/>
    </row>
    <row r="97">
      <c r="A97" s="42" t="s">
        <v>39</v>
      </c>
      <c r="B97" s="42" t="s">
        <v>40</v>
      </c>
      <c r="C97" s="143"/>
      <c r="D97" s="94" t="s">
        <v>3433</v>
      </c>
      <c r="E97" s="269" t="s">
        <v>80</v>
      </c>
      <c r="F97" s="42" t="s">
        <v>49</v>
      </c>
      <c r="G97" s="224" t="s">
        <v>3434</v>
      </c>
      <c r="H97" s="58" t="s">
        <v>3435</v>
      </c>
      <c r="I97" s="58" t="s">
        <v>3436</v>
      </c>
      <c r="J97" s="42" t="s">
        <v>747</v>
      </c>
      <c r="K97" s="156"/>
      <c r="L97" s="157"/>
      <c r="M97" s="170"/>
      <c r="N97" s="173"/>
      <c r="O97" s="275">
        <v>394.0</v>
      </c>
      <c r="P97" s="160"/>
      <c r="Q97" s="161"/>
      <c r="R97" s="172"/>
      <c r="S97" s="230">
        <v>394.0</v>
      </c>
      <c r="T97" s="7"/>
      <c r="U97" s="7"/>
      <c r="V97" s="7"/>
      <c r="W97" s="7"/>
      <c r="X97" s="7"/>
      <c r="Y97" s="7"/>
      <c r="Z97" s="7"/>
      <c r="AA97" s="7"/>
      <c r="AB97" s="7"/>
    </row>
    <row r="98">
      <c r="A98" s="42" t="s">
        <v>39</v>
      </c>
      <c r="B98" s="42" t="s">
        <v>40</v>
      </c>
      <c r="C98" s="143"/>
      <c r="D98" s="94" t="s">
        <v>3437</v>
      </c>
      <c r="E98" s="269" t="s">
        <v>58</v>
      </c>
      <c r="F98" s="42" t="s">
        <v>43</v>
      </c>
      <c r="G98" s="224" t="s">
        <v>3438</v>
      </c>
      <c r="H98" s="58" t="s">
        <v>3156</v>
      </c>
      <c r="I98" s="58" t="s">
        <v>3439</v>
      </c>
      <c r="J98" s="42" t="s">
        <v>46</v>
      </c>
      <c r="K98" s="148">
        <v>267.0</v>
      </c>
      <c r="L98" s="157"/>
      <c r="M98" s="170"/>
      <c r="N98" s="173"/>
      <c r="O98" s="275"/>
      <c r="P98" s="160"/>
      <c r="Q98" s="161"/>
      <c r="R98" s="172"/>
      <c r="S98" s="55">
        <v>50.0</v>
      </c>
      <c r="T98" s="7"/>
      <c r="U98" s="7"/>
      <c r="V98" s="7"/>
      <c r="W98" s="7"/>
      <c r="X98" s="7"/>
      <c r="Y98" s="7"/>
      <c r="Z98" s="7"/>
      <c r="AA98" s="7"/>
      <c r="AB98" s="7"/>
    </row>
    <row r="99" ht="15.0" customHeight="1">
      <c r="A99" s="42" t="s">
        <v>39</v>
      </c>
      <c r="B99" s="42" t="s">
        <v>40</v>
      </c>
      <c r="C99" s="143"/>
      <c r="D99" s="43"/>
      <c r="E99" s="269" t="s">
        <v>29</v>
      </c>
      <c r="F99" s="42" t="s">
        <v>49</v>
      </c>
      <c r="G99" s="224" t="s">
        <v>3440</v>
      </c>
      <c r="H99" s="153"/>
      <c r="I99" s="58" t="s">
        <v>3441</v>
      </c>
      <c r="J99" s="42" t="s">
        <v>46</v>
      </c>
      <c r="K99" s="156"/>
      <c r="L99" s="157"/>
      <c r="M99" s="170"/>
      <c r="N99" s="173"/>
      <c r="O99" s="275"/>
      <c r="P99" s="150">
        <v>197.0</v>
      </c>
      <c r="Q99" s="161"/>
      <c r="R99" s="172"/>
      <c r="S99" s="55">
        <v>50.0</v>
      </c>
      <c r="T99" s="7"/>
      <c r="U99" s="7"/>
      <c r="V99" s="7"/>
      <c r="W99" s="7"/>
      <c r="X99" s="7"/>
      <c r="Y99" s="7"/>
      <c r="Z99" s="7"/>
      <c r="AA99" s="7"/>
      <c r="AB99" s="7"/>
    </row>
    <row r="100">
      <c r="A100" s="42" t="s">
        <v>39</v>
      </c>
      <c r="B100" s="42" t="s">
        <v>40</v>
      </c>
      <c r="C100" s="143"/>
      <c r="D100" s="43"/>
      <c r="E100" s="269" t="s">
        <v>165</v>
      </c>
      <c r="F100" s="42" t="s">
        <v>49</v>
      </c>
      <c r="G100" s="224" t="s">
        <v>3442</v>
      </c>
      <c r="H100" s="153"/>
      <c r="I100" s="58" t="s">
        <v>3443</v>
      </c>
      <c r="J100" s="42" t="s">
        <v>747</v>
      </c>
      <c r="K100" s="156"/>
      <c r="L100" s="157"/>
      <c r="M100" s="170"/>
      <c r="N100" s="173"/>
      <c r="O100" s="275"/>
      <c r="P100" s="150">
        <v>197.0</v>
      </c>
      <c r="Q100" s="161"/>
      <c r="R100" s="172"/>
      <c r="S100" s="55">
        <v>50.0</v>
      </c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42" t="s">
        <v>39</v>
      </c>
      <c r="B101" s="42" t="s">
        <v>40</v>
      </c>
      <c r="C101" s="143"/>
      <c r="D101" s="43"/>
      <c r="E101" s="137"/>
      <c r="F101" s="42" t="s">
        <v>49</v>
      </c>
      <c r="G101" s="58" t="s">
        <v>3444</v>
      </c>
      <c r="H101" s="153"/>
      <c r="I101" s="58" t="s">
        <v>348</v>
      </c>
      <c r="J101" s="105"/>
      <c r="K101" s="156"/>
      <c r="L101" s="157"/>
      <c r="M101" s="170"/>
      <c r="N101" s="173"/>
      <c r="O101" s="275"/>
      <c r="P101" s="150">
        <v>197.0</v>
      </c>
      <c r="Q101" s="161"/>
      <c r="R101" s="172"/>
      <c r="S101" s="55">
        <v>50.0</v>
      </c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42" t="s">
        <v>39</v>
      </c>
      <c r="B102" s="42" t="s">
        <v>40</v>
      </c>
      <c r="C102" s="143"/>
      <c r="D102" s="43"/>
      <c r="E102" s="269" t="s">
        <v>165</v>
      </c>
      <c r="F102" s="42" t="s">
        <v>49</v>
      </c>
      <c r="G102" s="224" t="s">
        <v>3445</v>
      </c>
      <c r="H102" s="153"/>
      <c r="I102" s="58" t="s">
        <v>3446</v>
      </c>
      <c r="J102" s="42" t="s">
        <v>747</v>
      </c>
      <c r="K102" s="156"/>
      <c r="L102" s="157"/>
      <c r="M102" s="170"/>
      <c r="N102" s="173"/>
      <c r="O102" s="275"/>
      <c r="P102" s="150">
        <v>197.0</v>
      </c>
      <c r="Q102" s="161"/>
      <c r="R102" s="172"/>
      <c r="S102" s="55">
        <v>50.0</v>
      </c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42"/>
      <c r="B103" s="42"/>
      <c r="C103" s="143"/>
      <c r="D103" s="43"/>
      <c r="E103" s="137"/>
      <c r="F103" s="42"/>
      <c r="G103" s="153"/>
      <c r="H103" s="153"/>
      <c r="I103" s="153"/>
      <c r="J103" s="105"/>
      <c r="K103" s="156"/>
      <c r="L103" s="157"/>
      <c r="M103" s="170"/>
      <c r="N103" s="173"/>
      <c r="O103" s="275"/>
      <c r="P103" s="160"/>
      <c r="Q103" s="161"/>
      <c r="R103" s="172"/>
      <c r="S103" s="385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42"/>
      <c r="B104" s="42"/>
      <c r="C104" s="143"/>
      <c r="D104" s="43"/>
      <c r="E104" s="137"/>
      <c r="F104" s="42"/>
      <c r="G104" s="153"/>
      <c r="H104" s="153"/>
      <c r="I104" s="153"/>
      <c r="J104" s="105"/>
      <c r="K104" s="156"/>
      <c r="L104" s="157"/>
      <c r="M104" s="170"/>
      <c r="N104" s="173"/>
      <c r="O104" s="275"/>
      <c r="P104" s="160"/>
      <c r="Q104" s="161"/>
      <c r="R104" s="172"/>
      <c r="S104" s="385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42"/>
      <c r="B105" s="42"/>
      <c r="C105" s="143"/>
      <c r="D105" s="43"/>
      <c r="E105" s="137"/>
      <c r="F105" s="42"/>
      <c r="G105" s="153"/>
      <c r="H105" s="153"/>
      <c r="I105" s="153"/>
      <c r="J105" s="105"/>
      <c r="K105" s="156"/>
      <c r="L105" s="157"/>
      <c r="M105" s="170"/>
      <c r="N105" s="173"/>
      <c r="O105" s="275"/>
      <c r="P105" s="160"/>
      <c r="Q105" s="161"/>
      <c r="R105" s="172"/>
      <c r="S105" s="385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42"/>
      <c r="B106" s="42"/>
      <c r="C106" s="143"/>
      <c r="D106" s="43"/>
      <c r="E106" s="137"/>
      <c r="F106" s="42"/>
      <c r="G106" s="153"/>
      <c r="H106" s="153"/>
      <c r="I106" s="153"/>
      <c r="J106" s="105"/>
      <c r="K106" s="156"/>
      <c r="L106" s="157"/>
      <c r="M106" s="170"/>
      <c r="N106" s="173"/>
      <c r="O106" s="275"/>
      <c r="P106" s="160"/>
      <c r="Q106" s="161"/>
      <c r="R106" s="172"/>
      <c r="S106" s="385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42"/>
      <c r="B107" s="42"/>
      <c r="C107" s="143"/>
      <c r="D107" s="43"/>
      <c r="E107" s="137"/>
      <c r="F107" s="42"/>
      <c r="G107" s="153"/>
      <c r="H107" s="153"/>
      <c r="I107" s="153"/>
      <c r="J107" s="105"/>
      <c r="K107" s="156"/>
      <c r="L107" s="157"/>
      <c r="M107" s="170"/>
      <c r="N107" s="173"/>
      <c r="O107" s="275"/>
      <c r="P107" s="160"/>
      <c r="Q107" s="161"/>
      <c r="R107" s="172"/>
      <c r="S107" s="385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42"/>
      <c r="B108" s="42"/>
      <c r="C108" s="143"/>
      <c r="D108" s="43"/>
      <c r="E108" s="137"/>
      <c r="F108" s="42"/>
      <c r="G108" s="153"/>
      <c r="H108" s="153"/>
      <c r="I108" s="153"/>
      <c r="J108" s="105"/>
      <c r="K108" s="156"/>
      <c r="L108" s="157"/>
      <c r="M108" s="170"/>
      <c r="N108" s="173"/>
      <c r="O108" s="275"/>
      <c r="P108" s="160"/>
      <c r="Q108" s="161"/>
      <c r="R108" s="172"/>
      <c r="S108" s="385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4"/>
      <c r="B109" s="4"/>
      <c r="C109" s="3"/>
      <c r="D109" s="174"/>
      <c r="E109" s="175"/>
      <c r="F109" s="4"/>
      <c r="G109" s="176"/>
      <c r="H109" s="177"/>
      <c r="I109" s="178"/>
      <c r="J109" s="4"/>
      <c r="K109" s="179"/>
      <c r="L109" s="179"/>
      <c r="M109" s="179"/>
      <c r="N109" s="179"/>
      <c r="O109" s="180"/>
      <c r="P109" s="180"/>
      <c r="Q109" s="180"/>
      <c r="R109" s="181"/>
      <c r="S109" s="182">
        <f>SUM(S7:S108)</f>
        <v>7302</v>
      </c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4"/>
      <c r="B110" s="4"/>
      <c r="C110" s="3"/>
      <c r="D110" s="183"/>
      <c r="E110" s="184"/>
      <c r="F110" s="2"/>
      <c r="G110" s="185"/>
      <c r="H110" s="186"/>
      <c r="I110" s="187"/>
      <c r="J110" s="2"/>
      <c r="K110" s="33" t="s">
        <v>6</v>
      </c>
      <c r="L110" s="188"/>
      <c r="M110" s="188"/>
      <c r="N110" s="188"/>
      <c r="O110" s="189"/>
      <c r="P110" s="189"/>
      <c r="Q110" s="189"/>
      <c r="R110" s="190"/>
      <c r="S110" s="2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4"/>
      <c r="B111" s="4"/>
      <c r="C111" s="191"/>
      <c r="D111" s="16"/>
      <c r="E111" s="192"/>
      <c r="F111" s="193"/>
      <c r="G111" s="176"/>
      <c r="H111" s="4"/>
      <c r="I111" s="4"/>
      <c r="J111" s="2"/>
      <c r="K111" s="96">
        <f>SUM(K7:K108)</f>
        <v>4277</v>
      </c>
      <c r="L111" s="194" t="s">
        <v>22</v>
      </c>
      <c r="O111" s="195" t="s">
        <v>23</v>
      </c>
      <c r="Q111" s="196"/>
      <c r="R111" s="197" t="s">
        <v>24</v>
      </c>
      <c r="S111" s="2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3"/>
      <c r="D112" s="16"/>
      <c r="E112" s="2"/>
      <c r="F112" s="2"/>
      <c r="G112" s="176"/>
      <c r="H112" s="4"/>
      <c r="I112" s="4"/>
      <c r="J112" s="2"/>
      <c r="K112" s="96">
        <f>SUM(K111*2%)</f>
        <v>85.54</v>
      </c>
      <c r="L112" s="34" t="s">
        <v>7</v>
      </c>
      <c r="M112" s="198"/>
      <c r="N112" s="198"/>
      <c r="O112" s="199"/>
      <c r="P112" s="200"/>
      <c r="Q112" s="196"/>
      <c r="R112" s="201"/>
      <c r="S112" s="2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3"/>
      <c r="D113" s="16"/>
      <c r="E113" s="2"/>
      <c r="F113" s="2"/>
      <c r="G113" s="4"/>
      <c r="H113" s="4"/>
      <c r="I113" s="4"/>
      <c r="J113" s="2"/>
      <c r="K113" s="202"/>
      <c r="L113" s="96">
        <f>SUM(L7:L110)</f>
        <v>2301</v>
      </c>
      <c r="M113" s="35" t="s">
        <v>8</v>
      </c>
      <c r="N113" s="198"/>
      <c r="O113" s="199"/>
      <c r="P113" s="199"/>
      <c r="Q113" s="199"/>
      <c r="R113" s="201"/>
      <c r="S113" s="2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3"/>
      <c r="D114" s="16"/>
      <c r="E114" s="2"/>
      <c r="F114" s="2"/>
      <c r="G114" s="204" t="s">
        <v>25</v>
      </c>
      <c r="H114" s="205">
        <f>SUM(K111,L113,M114,N115)</f>
        <v>13552</v>
      </c>
      <c r="I114" s="4"/>
      <c r="J114" s="2"/>
      <c r="K114" s="7"/>
      <c r="L114" s="76">
        <f>SUM(L113*2%)</f>
        <v>46.02</v>
      </c>
      <c r="M114" s="96">
        <f>SUM(M7:M111)</f>
        <v>3949</v>
      </c>
      <c r="N114" s="36" t="s">
        <v>9</v>
      </c>
      <c r="O114" s="199"/>
      <c r="P114" s="199"/>
      <c r="Q114" s="199"/>
      <c r="R114" s="181"/>
      <c r="S114" s="2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3"/>
      <c r="D115" s="16"/>
      <c r="E115" s="2"/>
      <c r="F115" s="206"/>
      <c r="G115" s="207" t="s">
        <v>26</v>
      </c>
      <c r="H115" s="205">
        <f>SUM(O116,P119,Q120)</f>
        <v>8635</v>
      </c>
      <c r="I115" s="4"/>
      <c r="J115" s="2"/>
      <c r="K115" s="7"/>
      <c r="L115" s="17"/>
      <c r="M115" s="76">
        <f>SUM(M114*2%)</f>
        <v>78.98</v>
      </c>
      <c r="N115" s="96">
        <f>SUM(N7:N112)</f>
        <v>3025</v>
      </c>
      <c r="O115" s="37" t="s">
        <v>10</v>
      </c>
      <c r="P115" s="199"/>
      <c r="Q115" s="199"/>
      <c r="R115" s="208"/>
      <c r="S115" s="2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3"/>
      <c r="D116" s="16"/>
      <c r="E116" s="2"/>
      <c r="F116" s="206"/>
      <c r="G116" s="209" t="s">
        <v>27</v>
      </c>
      <c r="H116" s="205">
        <f>SUM(R121)</f>
        <v>70</v>
      </c>
      <c r="I116" s="4"/>
      <c r="J116" s="2"/>
      <c r="K116" s="7"/>
      <c r="L116" s="2"/>
      <c r="M116" s="2"/>
      <c r="N116" s="76">
        <f>SUM(N115*2%)</f>
        <v>60.5</v>
      </c>
      <c r="O116" s="96">
        <f>SUM(O7:O113)</f>
        <v>5110</v>
      </c>
      <c r="P116" s="199"/>
      <c r="Q116" s="199"/>
      <c r="R116" s="208"/>
      <c r="S116" s="2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3"/>
      <c r="D117" s="16"/>
      <c r="E117" s="2"/>
      <c r="F117" s="2"/>
      <c r="G117" s="4"/>
      <c r="H117" s="4"/>
      <c r="I117" s="4"/>
      <c r="J117" s="2"/>
      <c r="K117" s="7"/>
      <c r="L117" s="2"/>
      <c r="M117" s="2"/>
      <c r="N117" s="2"/>
      <c r="O117" s="76">
        <f>SUM(O116*3%)</f>
        <v>153.3</v>
      </c>
      <c r="P117" s="199"/>
      <c r="Q117" s="199"/>
      <c r="R117" s="208"/>
      <c r="S117" s="2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3"/>
      <c r="D118" s="16"/>
      <c r="E118" s="2"/>
      <c r="F118" s="2"/>
      <c r="G118" s="370" t="s">
        <v>28</v>
      </c>
      <c r="H118" s="253">
        <f>SUM(P9,K11,K12,M14,K22,N23,P25,K27,O39,N43,M47,P53,P54,P55,K56,M66,L71,L84,O87,M92,K98,P99,K28,M73)</f>
        <v>5567</v>
      </c>
      <c r="I118" s="251">
        <f>SUM(P9,O39,M73,O87)</f>
        <v>1243</v>
      </c>
      <c r="J118" s="2"/>
      <c r="K118" s="7"/>
      <c r="L118" s="2"/>
      <c r="M118" s="2"/>
      <c r="N118" s="2"/>
      <c r="O118" s="2"/>
      <c r="P118" s="38" t="s">
        <v>11</v>
      </c>
      <c r="Q118" s="199"/>
      <c r="R118" s="208"/>
      <c r="S118" s="2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3"/>
      <c r="D119" s="16"/>
      <c r="E119" s="2"/>
      <c r="F119" s="2"/>
      <c r="G119" s="212" t="s">
        <v>29</v>
      </c>
      <c r="H119" s="248">
        <f>SUM(R10,O16,L37)</f>
        <v>1257</v>
      </c>
      <c r="I119" s="263">
        <v>0.0</v>
      </c>
      <c r="J119" s="2"/>
      <c r="K119" s="7"/>
      <c r="L119" s="2"/>
      <c r="M119" s="2"/>
      <c r="N119" s="2"/>
      <c r="O119" s="2"/>
      <c r="P119" s="96">
        <f>SUM(P7:P108)</f>
        <v>3131</v>
      </c>
      <c r="Q119" s="39" t="s">
        <v>12</v>
      </c>
      <c r="R119" s="208"/>
      <c r="S119" s="2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3"/>
      <c r="D120" s="16"/>
      <c r="E120" s="2"/>
      <c r="F120" s="2"/>
      <c r="G120" s="371" t="s">
        <v>747</v>
      </c>
      <c r="H120" s="248">
        <f>SUM(M15,Q17,M21,O24,L26,P32,O34,L36,O38,K41,L42,N45,O48,K51,M59,M65,M67,O69,N70,Q74,N75,M76,K78,K86,M89,N90,O97,P100,P102)</f>
        <v>6601</v>
      </c>
      <c r="I120" s="363">
        <v>0.0</v>
      </c>
      <c r="J120" s="2"/>
      <c r="K120" s="7"/>
      <c r="L120" s="2"/>
      <c r="M120" s="2"/>
      <c r="N120" s="2"/>
      <c r="O120" s="2"/>
      <c r="P120" s="76">
        <f>SUM(P119*2%)</f>
        <v>62.62</v>
      </c>
      <c r="Q120" s="96">
        <f>SUM(Q16:Q117)</f>
        <v>394</v>
      </c>
      <c r="R120" s="215" t="s">
        <v>13</v>
      </c>
      <c r="S120" s="2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3"/>
      <c r="D121" s="16"/>
      <c r="E121" s="2"/>
      <c r="F121" s="2"/>
      <c r="G121" s="252" t="s">
        <v>160</v>
      </c>
      <c r="H121" s="253">
        <f>SUM(P7,K8,K13,K18,O19,P20,K29,M30,O31,O33,M35,P40,N44,O46,P49,O52,M57,K58,N60,N61,K62,K63,N64,M68,L72,K77,M79,M80,N81,N82,O83,N88,N93,N95,M96)</f>
        <v>7644</v>
      </c>
      <c r="I121" s="356">
        <f>SUM(O31)</f>
        <v>250</v>
      </c>
      <c r="J121" s="2"/>
      <c r="K121" s="7"/>
      <c r="L121" s="2"/>
      <c r="M121" s="2"/>
      <c r="N121" s="2"/>
      <c r="O121" s="2"/>
      <c r="P121" s="2"/>
      <c r="Q121" s="76">
        <f>SUM(Q120*1%)</f>
        <v>3.94</v>
      </c>
      <c r="R121" s="96">
        <f>SUM(R7:R118)</f>
        <v>70</v>
      </c>
      <c r="S121" s="2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216" t="s">
        <v>31</v>
      </c>
      <c r="H122" s="217">
        <f>SUM(P9,O31,O39,M73,O87)</f>
        <v>1493</v>
      </c>
      <c r="I122" s="4"/>
      <c r="J122" s="2"/>
      <c r="K122" s="7"/>
      <c r="L122" s="2"/>
      <c r="M122" s="2"/>
      <c r="N122" s="2"/>
      <c r="O122" s="2"/>
      <c r="P122" s="2"/>
      <c r="Q122" s="2"/>
      <c r="R122" s="96">
        <f>SUM(R121*2%)</f>
        <v>1.4</v>
      </c>
      <c r="S122" s="2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216" t="s">
        <v>32</v>
      </c>
      <c r="H123" s="300">
        <f>SUM(S9,S31,S39,S50,S73,S85,S87,S91,S94,S101)</f>
        <v>650</v>
      </c>
      <c r="I123" s="4"/>
      <c r="J123" s="2"/>
      <c r="K123" s="7"/>
      <c r="L123" s="2"/>
      <c r="M123" s="2"/>
      <c r="N123" s="2"/>
      <c r="O123" s="2"/>
      <c r="P123" s="2"/>
      <c r="Q123" s="2"/>
      <c r="R123" s="16"/>
      <c r="S123" s="2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218" t="s">
        <v>33</v>
      </c>
      <c r="H124" s="298">
        <f>SUM(O50,L85,O91,P94,P101)</f>
        <v>1188</v>
      </c>
      <c r="I124" s="4"/>
      <c r="J124" s="2"/>
      <c r="K124" s="7"/>
      <c r="L124" s="2"/>
      <c r="M124" s="2"/>
      <c r="N124" s="2"/>
      <c r="O124" s="2"/>
      <c r="P124" s="2"/>
      <c r="Q124" s="2"/>
      <c r="R124" s="2"/>
      <c r="S124" s="2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4"/>
      <c r="I125" s="4"/>
      <c r="J125" s="2"/>
      <c r="K125" s="7"/>
      <c r="L125" s="2"/>
      <c r="M125" s="1" t="s">
        <v>34</v>
      </c>
      <c r="N125" s="2"/>
      <c r="O125" s="2"/>
      <c r="P125" s="2"/>
      <c r="Q125" s="2"/>
      <c r="R125" s="2"/>
      <c r="S125" s="2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4"/>
      <c r="I126" s="4"/>
      <c r="J126" s="2"/>
      <c r="K126" s="7"/>
      <c r="L126" s="2"/>
      <c r="M126" s="2"/>
      <c r="N126" s="2"/>
      <c r="O126" s="2"/>
      <c r="P126" s="2"/>
      <c r="Q126" s="2"/>
      <c r="R126" s="2"/>
      <c r="S126" s="2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4"/>
      <c r="I127" s="4"/>
      <c r="J127" s="2"/>
      <c r="K127" s="7"/>
      <c r="L127" s="2"/>
      <c r="M127" s="2"/>
      <c r="N127" s="2"/>
      <c r="O127" s="2"/>
      <c r="P127" s="2"/>
      <c r="Q127" s="2"/>
      <c r="R127" s="2"/>
      <c r="S127" s="2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4"/>
      <c r="I128" s="4"/>
      <c r="J128" s="2"/>
      <c r="K128" s="7"/>
      <c r="L128" s="2"/>
      <c r="M128" s="2"/>
      <c r="N128" s="2"/>
      <c r="O128" s="2"/>
      <c r="P128" s="2"/>
      <c r="Q128" s="2"/>
      <c r="R128" s="2"/>
      <c r="S128" s="2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4"/>
      <c r="I129" s="4"/>
      <c r="J129" s="2"/>
      <c r="K129" s="7"/>
      <c r="L129" s="2"/>
      <c r="M129" s="2"/>
      <c r="N129" s="2"/>
      <c r="O129" s="2"/>
      <c r="P129" s="2"/>
      <c r="Q129" s="2"/>
      <c r="R129" s="2"/>
      <c r="S129" s="2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4"/>
      <c r="I130" s="4"/>
      <c r="J130" s="2"/>
      <c r="K130" s="7"/>
      <c r="L130" s="2"/>
      <c r="M130" s="2"/>
      <c r="N130" s="2"/>
      <c r="O130" s="2"/>
      <c r="P130" s="2"/>
      <c r="Q130" s="2"/>
      <c r="R130" s="2"/>
      <c r="S130" s="2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4"/>
      <c r="I131" s="4"/>
      <c r="J131" s="2"/>
      <c r="K131" s="7"/>
      <c r="L131" s="2"/>
      <c r="M131" s="2"/>
      <c r="N131" s="2"/>
      <c r="O131" s="2"/>
      <c r="P131" s="2"/>
      <c r="Q131" s="2"/>
      <c r="R131" s="2"/>
      <c r="S131" s="2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4"/>
      <c r="I132" s="4"/>
      <c r="J132" s="2"/>
      <c r="K132" s="7"/>
      <c r="L132" s="2"/>
      <c r="M132" s="2"/>
      <c r="N132" s="2"/>
      <c r="O132" s="2"/>
      <c r="P132" s="2"/>
      <c r="Q132" s="2"/>
      <c r="R132" s="2"/>
      <c r="S132" s="2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4"/>
      <c r="I133" s="4"/>
      <c r="J133" s="2"/>
      <c r="K133" s="7"/>
      <c r="L133" s="2"/>
      <c r="M133" s="2"/>
      <c r="N133" s="2"/>
      <c r="O133" s="2"/>
      <c r="P133" s="2"/>
      <c r="Q133" s="2"/>
      <c r="R133" s="2"/>
      <c r="S133" s="2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4"/>
      <c r="I134" s="4"/>
      <c r="J134" s="2"/>
      <c r="K134" s="7"/>
      <c r="L134" s="2"/>
      <c r="M134" s="2"/>
      <c r="N134" s="2"/>
      <c r="O134" s="2"/>
      <c r="P134" s="2"/>
      <c r="Q134" s="2"/>
      <c r="R134" s="2"/>
      <c r="S134" s="2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4"/>
      <c r="I135" s="4"/>
      <c r="J135" s="2"/>
      <c r="K135" s="7"/>
      <c r="L135" s="2"/>
      <c r="M135" s="2"/>
      <c r="N135" s="2"/>
      <c r="O135" s="2"/>
      <c r="P135" s="2"/>
      <c r="Q135" s="2"/>
      <c r="R135" s="2"/>
      <c r="S135" s="2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4"/>
      <c r="I136" s="4"/>
      <c r="J136" s="2"/>
      <c r="K136" s="7"/>
      <c r="L136" s="2"/>
      <c r="M136" s="2"/>
      <c r="N136" s="2"/>
      <c r="O136" s="2"/>
      <c r="P136" s="2"/>
      <c r="Q136" s="2"/>
      <c r="R136" s="2"/>
      <c r="S136" s="2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4"/>
      <c r="I137" s="4"/>
      <c r="J137" s="2"/>
      <c r="K137" s="7"/>
      <c r="L137" s="2"/>
      <c r="M137" s="2"/>
      <c r="N137" s="2"/>
      <c r="O137" s="2"/>
      <c r="P137" s="2"/>
      <c r="Q137" s="2"/>
      <c r="R137" s="2"/>
      <c r="S137" s="2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4"/>
      <c r="I138" s="4"/>
      <c r="J138" s="2"/>
      <c r="K138" s="7"/>
      <c r="L138" s="2"/>
      <c r="M138" s="2"/>
      <c r="N138" s="2"/>
      <c r="O138" s="2"/>
      <c r="P138" s="2"/>
      <c r="Q138" s="2"/>
      <c r="R138" s="2"/>
      <c r="S138" s="2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4"/>
      <c r="I139" s="4"/>
      <c r="J139" s="2"/>
      <c r="K139" s="7"/>
      <c r="L139" s="2"/>
      <c r="M139" s="2"/>
      <c r="N139" s="2"/>
      <c r="O139" s="2"/>
      <c r="P139" s="2"/>
      <c r="Q139" s="2"/>
      <c r="R139" s="2"/>
      <c r="S139" s="2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4"/>
      <c r="I140" s="4"/>
      <c r="J140" s="2"/>
      <c r="K140" s="7"/>
      <c r="L140" s="2"/>
      <c r="M140" s="2"/>
      <c r="N140" s="2"/>
      <c r="O140" s="2"/>
      <c r="P140" s="2"/>
      <c r="Q140" s="2"/>
      <c r="R140" s="2"/>
      <c r="S140" s="2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4"/>
      <c r="I141" s="4"/>
      <c r="J141" s="2"/>
      <c r="K141" s="7"/>
      <c r="L141" s="2"/>
      <c r="M141" s="2"/>
      <c r="N141" s="2"/>
      <c r="O141" s="2"/>
      <c r="P141" s="2"/>
      <c r="Q141" s="2"/>
      <c r="R141" s="2"/>
      <c r="S141" s="2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4"/>
      <c r="I142" s="4"/>
      <c r="J142" s="2"/>
      <c r="K142" s="7"/>
      <c r="L142" s="2"/>
      <c r="M142" s="2"/>
      <c r="N142" s="2"/>
      <c r="O142" s="2"/>
      <c r="P142" s="2"/>
      <c r="Q142" s="2"/>
      <c r="R142" s="2"/>
      <c r="S142" s="2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4"/>
      <c r="I143" s="4"/>
      <c r="J143" s="2"/>
      <c r="K143" s="7"/>
      <c r="L143" s="2"/>
      <c r="M143" s="2"/>
      <c r="N143" s="2"/>
      <c r="O143" s="2"/>
      <c r="P143" s="2"/>
      <c r="Q143" s="2"/>
      <c r="R143" s="2"/>
      <c r="S143" s="2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4"/>
      <c r="I144" s="4"/>
      <c r="J144" s="2"/>
      <c r="K144" s="7"/>
      <c r="L144" s="2"/>
      <c r="M144" s="2"/>
      <c r="N144" s="2"/>
      <c r="O144" s="2"/>
      <c r="P144" s="2"/>
      <c r="Q144" s="2"/>
      <c r="R144" s="2"/>
      <c r="S144" s="2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4"/>
      <c r="I145" s="4"/>
      <c r="J145" s="2"/>
      <c r="K145" s="7"/>
      <c r="L145" s="2"/>
      <c r="M145" s="2"/>
      <c r="N145" s="2"/>
      <c r="O145" s="2"/>
      <c r="P145" s="2"/>
      <c r="Q145" s="2"/>
      <c r="R145" s="2"/>
      <c r="S145" s="2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4"/>
      <c r="I146" s="4"/>
      <c r="J146" s="2"/>
      <c r="K146" s="7"/>
      <c r="L146" s="2"/>
      <c r="M146" s="2"/>
      <c r="N146" s="2"/>
      <c r="O146" s="2"/>
      <c r="P146" s="2"/>
      <c r="Q146" s="2"/>
      <c r="R146" s="2"/>
      <c r="S146" s="2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4"/>
      <c r="I147" s="4"/>
      <c r="J147" s="2"/>
      <c r="K147" s="7"/>
      <c r="L147" s="2"/>
      <c r="M147" s="2"/>
      <c r="N147" s="2"/>
      <c r="O147" s="2"/>
      <c r="P147" s="2"/>
      <c r="Q147" s="2"/>
      <c r="R147" s="2"/>
      <c r="S147" s="2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4"/>
      <c r="I148" s="4"/>
      <c r="J148" s="2"/>
      <c r="K148" s="7"/>
      <c r="L148" s="2"/>
      <c r="M148" s="2"/>
      <c r="N148" s="2"/>
      <c r="O148" s="2"/>
      <c r="P148" s="2"/>
      <c r="Q148" s="2"/>
      <c r="R148" s="2"/>
      <c r="S148" s="2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4"/>
      <c r="I149" s="4"/>
      <c r="J149" s="2"/>
      <c r="K149" s="7"/>
      <c r="L149" s="2"/>
      <c r="M149" s="2"/>
      <c r="N149" s="2"/>
      <c r="O149" s="2"/>
      <c r="P149" s="2"/>
      <c r="Q149" s="2"/>
      <c r="R149" s="2"/>
      <c r="S149" s="2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4"/>
      <c r="I150" s="4"/>
      <c r="J150" s="2"/>
      <c r="K150" s="7"/>
      <c r="L150" s="2"/>
      <c r="M150" s="2"/>
      <c r="N150" s="2"/>
      <c r="O150" s="2"/>
      <c r="P150" s="2"/>
      <c r="Q150" s="2"/>
      <c r="R150" s="2"/>
      <c r="S150" s="2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4"/>
      <c r="I151" s="4"/>
      <c r="J151" s="2"/>
      <c r="K151" s="7"/>
      <c r="L151" s="2"/>
      <c r="M151" s="2"/>
      <c r="N151" s="2"/>
      <c r="O151" s="2"/>
      <c r="P151" s="2"/>
      <c r="Q151" s="2"/>
      <c r="R151" s="2"/>
      <c r="S151" s="2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4"/>
      <c r="I152" s="4"/>
      <c r="J152" s="2"/>
      <c r="K152" s="7"/>
      <c r="L152" s="2"/>
      <c r="M152" s="2"/>
      <c r="N152" s="2"/>
      <c r="O152" s="2"/>
      <c r="P152" s="2"/>
      <c r="Q152" s="2"/>
      <c r="R152" s="2"/>
      <c r="S152" s="2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4"/>
      <c r="I153" s="4"/>
      <c r="J153" s="2"/>
      <c r="K153" s="7"/>
      <c r="L153" s="2"/>
      <c r="M153" s="2"/>
      <c r="N153" s="2"/>
      <c r="O153" s="2"/>
      <c r="P153" s="2"/>
      <c r="Q153" s="2"/>
      <c r="R153" s="2"/>
      <c r="S153" s="2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4"/>
      <c r="I154" s="4"/>
      <c r="J154" s="2"/>
      <c r="K154" s="7"/>
      <c r="L154" s="2"/>
      <c r="M154" s="2"/>
      <c r="N154" s="2"/>
      <c r="O154" s="2"/>
      <c r="P154" s="2"/>
      <c r="Q154" s="2"/>
      <c r="R154" s="2"/>
      <c r="S154" s="2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4"/>
      <c r="I155" s="4"/>
      <c r="J155" s="2"/>
      <c r="K155" s="7"/>
      <c r="L155" s="2"/>
      <c r="M155" s="2"/>
      <c r="N155" s="2"/>
      <c r="O155" s="2"/>
      <c r="P155" s="2"/>
      <c r="Q155" s="2"/>
      <c r="R155" s="2"/>
      <c r="S155" s="2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4"/>
      <c r="I156" s="4"/>
      <c r="J156" s="2"/>
      <c r="K156" s="7"/>
      <c r="L156" s="2"/>
      <c r="M156" s="2"/>
      <c r="N156" s="2"/>
      <c r="O156" s="2"/>
      <c r="P156" s="2"/>
      <c r="Q156" s="2"/>
      <c r="R156" s="2"/>
      <c r="S156" s="2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4"/>
      <c r="I157" s="4"/>
      <c r="J157" s="2"/>
      <c r="K157" s="7"/>
      <c r="L157" s="2"/>
      <c r="M157" s="2"/>
      <c r="N157" s="2"/>
      <c r="O157" s="2"/>
      <c r="P157" s="2"/>
      <c r="Q157" s="2"/>
      <c r="R157" s="2"/>
      <c r="S157" s="2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4"/>
      <c r="I158" s="4"/>
      <c r="J158" s="2"/>
      <c r="K158" s="7"/>
      <c r="L158" s="2"/>
      <c r="M158" s="2"/>
      <c r="N158" s="2"/>
      <c r="O158" s="2"/>
      <c r="P158" s="2"/>
      <c r="Q158" s="2"/>
      <c r="R158" s="2"/>
      <c r="S158" s="2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4"/>
      <c r="I159" s="4"/>
      <c r="J159" s="2"/>
      <c r="K159" s="7"/>
      <c r="L159" s="2"/>
      <c r="M159" s="2"/>
      <c r="N159" s="2"/>
      <c r="O159" s="2"/>
      <c r="P159" s="2"/>
      <c r="Q159" s="2"/>
      <c r="R159" s="2"/>
      <c r="S159" s="2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4"/>
      <c r="I160" s="4"/>
      <c r="J160" s="2"/>
      <c r="K160" s="7"/>
      <c r="L160" s="2"/>
      <c r="M160" s="2"/>
      <c r="N160" s="2"/>
      <c r="O160" s="2"/>
      <c r="P160" s="2"/>
      <c r="Q160" s="2"/>
      <c r="R160" s="2"/>
      <c r="S160" s="2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4"/>
      <c r="I161" s="4"/>
      <c r="J161" s="2"/>
      <c r="K161" s="7"/>
      <c r="L161" s="2"/>
      <c r="M161" s="2"/>
      <c r="N161" s="2"/>
      <c r="O161" s="2"/>
      <c r="P161" s="2"/>
      <c r="Q161" s="2"/>
      <c r="R161" s="2"/>
      <c r="S161" s="2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4"/>
      <c r="I162" s="4"/>
      <c r="J162" s="2"/>
      <c r="K162" s="7"/>
      <c r="L162" s="2"/>
      <c r="M162" s="2"/>
      <c r="N162" s="2"/>
      <c r="O162" s="2"/>
      <c r="P162" s="2"/>
      <c r="Q162" s="2"/>
      <c r="R162" s="2"/>
      <c r="S162" s="2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4"/>
      <c r="I163" s="4"/>
      <c r="J163" s="2"/>
      <c r="K163" s="7"/>
      <c r="L163" s="2"/>
      <c r="M163" s="2"/>
      <c r="N163" s="2"/>
      <c r="O163" s="2"/>
      <c r="P163" s="2"/>
      <c r="Q163" s="2"/>
      <c r="R163" s="2"/>
      <c r="S163" s="2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4"/>
      <c r="I164" s="4"/>
      <c r="J164" s="2"/>
      <c r="K164" s="7"/>
      <c r="L164" s="2"/>
      <c r="M164" s="2"/>
      <c r="N164" s="2"/>
      <c r="O164" s="2"/>
      <c r="P164" s="2"/>
      <c r="Q164" s="2"/>
      <c r="R164" s="2"/>
      <c r="S164" s="2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4"/>
      <c r="I165" s="4"/>
      <c r="J165" s="2"/>
      <c r="K165" s="7"/>
      <c r="L165" s="2"/>
      <c r="M165" s="2"/>
      <c r="N165" s="2"/>
      <c r="O165" s="2"/>
      <c r="P165" s="2"/>
      <c r="Q165" s="2"/>
      <c r="R165" s="2"/>
      <c r="S165" s="2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4"/>
      <c r="I166" s="4"/>
      <c r="J166" s="2"/>
      <c r="K166" s="7"/>
      <c r="L166" s="2"/>
      <c r="M166" s="2"/>
      <c r="N166" s="2"/>
      <c r="O166" s="2"/>
      <c r="P166" s="2"/>
      <c r="Q166" s="2"/>
      <c r="R166" s="2"/>
      <c r="S166" s="2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4"/>
      <c r="I167" s="4"/>
      <c r="J167" s="2"/>
      <c r="K167" s="7"/>
      <c r="L167" s="2"/>
      <c r="M167" s="2"/>
      <c r="N167" s="2"/>
      <c r="O167" s="2"/>
      <c r="P167" s="2"/>
      <c r="Q167" s="2"/>
      <c r="R167" s="2"/>
      <c r="S167" s="2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4"/>
      <c r="I168" s="4"/>
      <c r="J168" s="2"/>
      <c r="K168" s="7"/>
      <c r="L168" s="2"/>
      <c r="M168" s="2"/>
      <c r="N168" s="2"/>
      <c r="O168" s="2"/>
      <c r="P168" s="2"/>
      <c r="Q168" s="2"/>
      <c r="R168" s="2"/>
      <c r="S168" s="2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4"/>
      <c r="I169" s="4"/>
      <c r="J169" s="2"/>
      <c r="K169" s="7"/>
      <c r="L169" s="2"/>
      <c r="M169" s="2"/>
      <c r="N169" s="2"/>
      <c r="O169" s="2"/>
      <c r="P169" s="2"/>
      <c r="Q169" s="2"/>
      <c r="R169" s="2"/>
      <c r="S169" s="2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4"/>
      <c r="I170" s="4"/>
      <c r="J170" s="2"/>
      <c r="K170" s="7"/>
      <c r="L170" s="2"/>
      <c r="M170" s="2"/>
      <c r="N170" s="2"/>
      <c r="O170" s="2"/>
      <c r="P170" s="2"/>
      <c r="Q170" s="2"/>
      <c r="R170" s="2"/>
      <c r="S170" s="2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4"/>
      <c r="I171" s="4"/>
      <c r="J171" s="2"/>
      <c r="K171" s="7"/>
      <c r="L171" s="2"/>
      <c r="M171" s="2"/>
      <c r="N171" s="2"/>
      <c r="O171" s="2"/>
      <c r="P171" s="2"/>
      <c r="Q171" s="2"/>
      <c r="R171" s="2"/>
      <c r="S171" s="2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4"/>
      <c r="I172" s="4"/>
      <c r="J172" s="2"/>
      <c r="K172" s="7"/>
      <c r="L172" s="2"/>
      <c r="M172" s="2"/>
      <c r="N172" s="2"/>
      <c r="O172" s="2"/>
      <c r="P172" s="2"/>
      <c r="Q172" s="2"/>
      <c r="R172" s="2"/>
      <c r="S172" s="2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4"/>
      <c r="I173" s="4"/>
      <c r="J173" s="2"/>
      <c r="K173" s="7"/>
      <c r="L173" s="2"/>
      <c r="M173" s="2"/>
      <c r="N173" s="2"/>
      <c r="O173" s="2"/>
      <c r="P173" s="2"/>
      <c r="Q173" s="2"/>
      <c r="R173" s="2"/>
      <c r="S173" s="2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4"/>
      <c r="I174" s="4"/>
      <c r="J174" s="2"/>
      <c r="K174" s="7"/>
      <c r="L174" s="2"/>
      <c r="M174" s="2"/>
      <c r="N174" s="2"/>
      <c r="O174" s="2"/>
      <c r="P174" s="2"/>
      <c r="Q174" s="2"/>
      <c r="R174" s="2"/>
      <c r="S174" s="2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4"/>
      <c r="I175" s="4"/>
      <c r="J175" s="2"/>
      <c r="K175" s="7"/>
      <c r="L175" s="2"/>
      <c r="M175" s="2"/>
      <c r="N175" s="2"/>
      <c r="O175" s="2"/>
      <c r="P175" s="2"/>
      <c r="Q175" s="2"/>
      <c r="R175" s="2"/>
      <c r="S175" s="2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4"/>
      <c r="I176" s="4"/>
      <c r="J176" s="2"/>
      <c r="K176" s="7"/>
      <c r="L176" s="2"/>
      <c r="M176" s="2"/>
      <c r="N176" s="2"/>
      <c r="O176" s="2"/>
      <c r="P176" s="2"/>
      <c r="Q176" s="2"/>
      <c r="R176" s="2"/>
      <c r="S176" s="2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4"/>
      <c r="I177" s="4"/>
      <c r="J177" s="2"/>
      <c r="K177" s="7"/>
      <c r="L177" s="2"/>
      <c r="M177" s="2"/>
      <c r="N177" s="2"/>
      <c r="O177" s="2"/>
      <c r="P177" s="2"/>
      <c r="Q177" s="2"/>
      <c r="R177" s="2"/>
      <c r="S177" s="2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4"/>
      <c r="I178" s="4"/>
      <c r="J178" s="2"/>
      <c r="K178" s="7"/>
      <c r="L178" s="2"/>
      <c r="M178" s="2"/>
      <c r="N178" s="2"/>
      <c r="O178" s="2"/>
      <c r="P178" s="2"/>
      <c r="Q178" s="2"/>
      <c r="R178" s="2"/>
      <c r="S178" s="2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4"/>
      <c r="I179" s="4"/>
      <c r="J179" s="2"/>
      <c r="K179" s="7"/>
      <c r="L179" s="2"/>
      <c r="M179" s="2"/>
      <c r="N179" s="2"/>
      <c r="O179" s="2"/>
      <c r="P179" s="2"/>
      <c r="Q179" s="2"/>
      <c r="R179" s="2"/>
      <c r="S179" s="2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4"/>
      <c r="I180" s="4"/>
      <c r="J180" s="2"/>
      <c r="K180" s="7"/>
      <c r="L180" s="2"/>
      <c r="M180" s="2"/>
      <c r="N180" s="2"/>
      <c r="O180" s="2"/>
      <c r="P180" s="2"/>
      <c r="Q180" s="2"/>
      <c r="R180" s="2"/>
      <c r="S180" s="2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4"/>
      <c r="I181" s="4"/>
      <c r="J181" s="2"/>
      <c r="K181" s="7"/>
      <c r="L181" s="2"/>
      <c r="M181" s="2"/>
      <c r="N181" s="2"/>
      <c r="O181" s="2"/>
      <c r="P181" s="2"/>
      <c r="Q181" s="2"/>
      <c r="R181" s="2"/>
      <c r="S181" s="2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4"/>
      <c r="I182" s="4"/>
      <c r="J182" s="2"/>
      <c r="K182" s="7"/>
      <c r="L182" s="2"/>
      <c r="M182" s="2"/>
      <c r="N182" s="2"/>
      <c r="O182" s="2"/>
      <c r="P182" s="2"/>
      <c r="Q182" s="2"/>
      <c r="R182" s="2"/>
      <c r="S182" s="2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4"/>
      <c r="I183" s="4"/>
      <c r="J183" s="2"/>
      <c r="K183" s="7"/>
      <c r="L183" s="2"/>
      <c r="M183" s="2"/>
      <c r="N183" s="2"/>
      <c r="O183" s="2"/>
      <c r="P183" s="2"/>
      <c r="Q183" s="2"/>
      <c r="R183" s="2"/>
      <c r="S183" s="2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4"/>
      <c r="I184" s="4"/>
      <c r="J184" s="2"/>
      <c r="K184" s="7"/>
      <c r="L184" s="2"/>
      <c r="M184" s="2"/>
      <c r="N184" s="2"/>
      <c r="O184" s="2"/>
      <c r="P184" s="2"/>
      <c r="Q184" s="2"/>
      <c r="R184" s="2"/>
      <c r="S184" s="2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4"/>
      <c r="I185" s="4"/>
      <c r="J185" s="2"/>
      <c r="K185" s="7"/>
      <c r="L185" s="2"/>
      <c r="M185" s="2"/>
      <c r="N185" s="2"/>
      <c r="O185" s="2"/>
      <c r="P185" s="2"/>
      <c r="Q185" s="2"/>
      <c r="R185" s="2"/>
      <c r="S185" s="2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4"/>
      <c r="I186" s="4"/>
      <c r="J186" s="2"/>
      <c r="K186" s="7"/>
      <c r="L186" s="2"/>
      <c r="M186" s="2"/>
      <c r="N186" s="2"/>
      <c r="O186" s="2"/>
      <c r="P186" s="2"/>
      <c r="Q186" s="2"/>
      <c r="R186" s="2"/>
      <c r="S186" s="2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4"/>
      <c r="I187" s="4"/>
      <c r="J187" s="2"/>
      <c r="K187" s="7"/>
      <c r="L187" s="2"/>
      <c r="M187" s="2"/>
      <c r="N187" s="2"/>
      <c r="O187" s="2"/>
      <c r="P187" s="2"/>
      <c r="Q187" s="2"/>
      <c r="R187" s="2"/>
      <c r="S187" s="2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4"/>
      <c r="I188" s="4"/>
      <c r="J188" s="2"/>
      <c r="K188" s="7"/>
      <c r="L188" s="2"/>
      <c r="M188" s="2"/>
      <c r="N188" s="2"/>
      <c r="O188" s="2"/>
      <c r="P188" s="2"/>
      <c r="Q188" s="2"/>
      <c r="R188" s="2"/>
      <c r="S188" s="2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4"/>
      <c r="I189" s="4"/>
      <c r="J189" s="2"/>
      <c r="K189" s="7"/>
      <c r="L189" s="2"/>
      <c r="M189" s="2"/>
      <c r="N189" s="2"/>
      <c r="O189" s="2"/>
      <c r="P189" s="2"/>
      <c r="Q189" s="2"/>
      <c r="R189" s="2"/>
      <c r="S189" s="2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4"/>
      <c r="I190" s="4"/>
      <c r="J190" s="2"/>
      <c r="K190" s="7"/>
      <c r="L190" s="2"/>
      <c r="M190" s="2"/>
      <c r="N190" s="2"/>
      <c r="O190" s="2"/>
      <c r="P190" s="2"/>
      <c r="Q190" s="2"/>
      <c r="R190" s="2"/>
      <c r="S190" s="2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4"/>
      <c r="I191" s="4"/>
      <c r="J191" s="2"/>
      <c r="K191" s="7"/>
      <c r="L191" s="2"/>
      <c r="M191" s="2"/>
      <c r="N191" s="2"/>
      <c r="O191" s="2"/>
      <c r="P191" s="2"/>
      <c r="Q191" s="2"/>
      <c r="R191" s="2"/>
      <c r="S191" s="2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4"/>
      <c r="I192" s="4"/>
      <c r="J192" s="2"/>
      <c r="K192" s="7"/>
      <c r="L192" s="2"/>
      <c r="M192" s="2"/>
      <c r="N192" s="2"/>
      <c r="O192" s="2"/>
      <c r="P192" s="2"/>
      <c r="Q192" s="2"/>
      <c r="R192" s="2"/>
      <c r="S192" s="2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4"/>
      <c r="I193" s="4"/>
      <c r="J193" s="2"/>
      <c r="K193" s="7"/>
      <c r="L193" s="2"/>
      <c r="M193" s="2"/>
      <c r="N193" s="2"/>
      <c r="O193" s="2"/>
      <c r="P193" s="2"/>
      <c r="Q193" s="2"/>
      <c r="R193" s="2"/>
      <c r="S193" s="2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4"/>
      <c r="I194" s="4"/>
      <c r="J194" s="2"/>
      <c r="K194" s="7"/>
      <c r="L194" s="2"/>
      <c r="M194" s="2"/>
      <c r="N194" s="2"/>
      <c r="O194" s="2"/>
      <c r="P194" s="2"/>
      <c r="Q194" s="2"/>
      <c r="R194" s="2"/>
      <c r="S194" s="2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4"/>
      <c r="I195" s="4"/>
      <c r="J195" s="2"/>
      <c r="K195" s="7"/>
      <c r="L195" s="2"/>
      <c r="M195" s="2"/>
      <c r="N195" s="2"/>
      <c r="O195" s="2"/>
      <c r="P195" s="2"/>
      <c r="Q195" s="2"/>
      <c r="R195" s="2"/>
      <c r="S195" s="2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4"/>
      <c r="I196" s="4"/>
      <c r="J196" s="2"/>
      <c r="K196" s="7"/>
      <c r="L196" s="2"/>
      <c r="M196" s="2"/>
      <c r="N196" s="2"/>
      <c r="O196" s="2"/>
      <c r="P196" s="2"/>
      <c r="Q196" s="2"/>
      <c r="R196" s="2"/>
      <c r="S196" s="2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4"/>
      <c r="I197" s="4"/>
      <c r="J197" s="2"/>
      <c r="K197" s="7"/>
      <c r="L197" s="2"/>
      <c r="M197" s="2"/>
      <c r="N197" s="2"/>
      <c r="O197" s="2"/>
      <c r="P197" s="2"/>
      <c r="Q197" s="2"/>
      <c r="R197" s="2"/>
      <c r="S197" s="2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4"/>
      <c r="I198" s="4"/>
      <c r="J198" s="2"/>
      <c r="K198" s="7"/>
      <c r="L198" s="2"/>
      <c r="M198" s="2"/>
      <c r="N198" s="2"/>
      <c r="O198" s="2"/>
      <c r="P198" s="2"/>
      <c r="Q198" s="2"/>
      <c r="R198" s="2"/>
      <c r="S198" s="2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4"/>
      <c r="I199" s="4"/>
      <c r="J199" s="2"/>
      <c r="K199" s="7"/>
      <c r="L199" s="2"/>
      <c r="M199" s="2"/>
      <c r="N199" s="2"/>
      <c r="O199" s="2"/>
      <c r="P199" s="2"/>
      <c r="Q199" s="2"/>
      <c r="R199" s="2"/>
      <c r="S199" s="2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4"/>
      <c r="I200" s="4"/>
      <c r="J200" s="2"/>
      <c r="K200" s="7"/>
      <c r="L200" s="2"/>
      <c r="M200" s="2"/>
      <c r="N200" s="2"/>
      <c r="O200" s="2"/>
      <c r="P200" s="2"/>
      <c r="Q200" s="2"/>
      <c r="R200" s="2"/>
      <c r="S200" s="2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4"/>
      <c r="I201" s="4"/>
      <c r="J201" s="2"/>
      <c r="K201" s="7"/>
      <c r="L201" s="2"/>
      <c r="M201" s="2"/>
      <c r="N201" s="2"/>
      <c r="O201" s="2"/>
      <c r="P201" s="2"/>
      <c r="Q201" s="2"/>
      <c r="R201" s="2"/>
      <c r="S201" s="2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4"/>
      <c r="I202" s="4"/>
      <c r="J202" s="2"/>
      <c r="K202" s="7"/>
      <c r="L202" s="2"/>
      <c r="M202" s="2"/>
      <c r="N202" s="2"/>
      <c r="O202" s="2"/>
      <c r="P202" s="2"/>
      <c r="Q202" s="2"/>
      <c r="R202" s="2"/>
      <c r="S202" s="2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4"/>
      <c r="I203" s="4"/>
      <c r="J203" s="2"/>
      <c r="K203" s="7"/>
      <c r="L203" s="2"/>
      <c r="M203" s="2"/>
      <c r="N203" s="2"/>
      <c r="O203" s="2"/>
      <c r="P203" s="2"/>
      <c r="Q203" s="2"/>
      <c r="R203" s="2"/>
      <c r="S203" s="2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4"/>
      <c r="I204" s="4"/>
      <c r="J204" s="2"/>
      <c r="K204" s="7"/>
      <c r="L204" s="2"/>
      <c r="M204" s="2"/>
      <c r="N204" s="2"/>
      <c r="O204" s="2"/>
      <c r="P204" s="2"/>
      <c r="Q204" s="2"/>
      <c r="R204" s="2"/>
      <c r="S204" s="2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4"/>
      <c r="I205" s="4"/>
      <c r="J205" s="2"/>
      <c r="K205" s="7"/>
      <c r="L205" s="2"/>
      <c r="M205" s="2"/>
      <c r="N205" s="2"/>
      <c r="O205" s="2"/>
      <c r="P205" s="2"/>
      <c r="Q205" s="2"/>
      <c r="R205" s="2"/>
      <c r="S205" s="2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4"/>
      <c r="I206" s="4"/>
      <c r="J206" s="2"/>
      <c r="K206" s="7"/>
      <c r="L206" s="2"/>
      <c r="M206" s="2"/>
      <c r="N206" s="2"/>
      <c r="O206" s="2"/>
      <c r="P206" s="2"/>
      <c r="Q206" s="2"/>
      <c r="R206" s="2"/>
      <c r="S206" s="2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4"/>
      <c r="I207" s="4"/>
      <c r="J207" s="2"/>
      <c r="K207" s="7"/>
      <c r="L207" s="2"/>
      <c r="M207" s="2"/>
      <c r="N207" s="2"/>
      <c r="O207" s="2"/>
      <c r="P207" s="2"/>
      <c r="Q207" s="2"/>
      <c r="R207" s="2"/>
      <c r="S207" s="2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4"/>
      <c r="I208" s="4"/>
      <c r="J208" s="2"/>
      <c r="K208" s="7"/>
      <c r="L208" s="2"/>
      <c r="M208" s="2"/>
      <c r="N208" s="2"/>
      <c r="O208" s="2"/>
      <c r="P208" s="2"/>
      <c r="Q208" s="2"/>
      <c r="R208" s="2"/>
      <c r="S208" s="2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4"/>
      <c r="I209" s="4"/>
      <c r="J209" s="2"/>
      <c r="K209" s="7"/>
      <c r="L209" s="2"/>
      <c r="M209" s="2"/>
      <c r="N209" s="2"/>
      <c r="O209" s="2"/>
      <c r="P209" s="2"/>
      <c r="Q209" s="2"/>
      <c r="R209" s="2"/>
      <c r="S209" s="2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4"/>
      <c r="I210" s="4"/>
      <c r="J210" s="2"/>
      <c r="K210" s="7"/>
      <c r="L210" s="2"/>
      <c r="M210" s="2"/>
      <c r="N210" s="2"/>
      <c r="O210" s="2"/>
      <c r="P210" s="2"/>
      <c r="Q210" s="2"/>
      <c r="R210" s="2"/>
      <c r="S210" s="2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4"/>
      <c r="I211" s="4"/>
      <c r="J211" s="2"/>
      <c r="K211" s="7"/>
      <c r="L211" s="2"/>
      <c r="M211" s="2"/>
      <c r="N211" s="2"/>
      <c r="O211" s="2"/>
      <c r="P211" s="2"/>
      <c r="Q211" s="2"/>
      <c r="R211" s="2"/>
      <c r="S211" s="2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4"/>
      <c r="I212" s="4"/>
      <c r="J212" s="2"/>
      <c r="K212" s="7"/>
      <c r="L212" s="2"/>
      <c r="M212" s="2"/>
      <c r="N212" s="2"/>
      <c r="O212" s="2"/>
      <c r="P212" s="2"/>
      <c r="Q212" s="2"/>
      <c r="R212" s="2"/>
      <c r="S212" s="2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4"/>
      <c r="I213" s="4"/>
      <c r="J213" s="2"/>
      <c r="K213" s="7"/>
      <c r="L213" s="2"/>
      <c r="M213" s="2"/>
      <c r="N213" s="2"/>
      <c r="O213" s="2"/>
      <c r="P213" s="2"/>
      <c r="Q213" s="2"/>
      <c r="R213" s="2"/>
      <c r="S213" s="2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4"/>
      <c r="I214" s="4"/>
      <c r="J214" s="2"/>
      <c r="K214" s="7"/>
      <c r="L214" s="2"/>
      <c r="M214" s="2"/>
      <c r="N214" s="2"/>
      <c r="O214" s="2"/>
      <c r="P214" s="2"/>
      <c r="Q214" s="2"/>
      <c r="R214" s="2"/>
      <c r="S214" s="2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4"/>
      <c r="I215" s="4"/>
      <c r="J215" s="2"/>
      <c r="K215" s="7"/>
      <c r="L215" s="2"/>
      <c r="M215" s="2"/>
      <c r="N215" s="2"/>
      <c r="O215" s="2"/>
      <c r="P215" s="2"/>
      <c r="Q215" s="2"/>
      <c r="R215" s="2"/>
      <c r="S215" s="2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4"/>
      <c r="I216" s="4"/>
      <c r="J216" s="2"/>
      <c r="K216" s="7"/>
      <c r="L216" s="2"/>
      <c r="M216" s="2"/>
      <c r="N216" s="2"/>
      <c r="O216" s="2"/>
      <c r="P216" s="2"/>
      <c r="Q216" s="2"/>
      <c r="R216" s="2"/>
      <c r="S216" s="2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4"/>
      <c r="I217" s="4"/>
      <c r="J217" s="2"/>
      <c r="K217" s="7"/>
      <c r="L217" s="2"/>
      <c r="M217" s="2"/>
      <c r="N217" s="2"/>
      <c r="O217" s="2"/>
      <c r="P217" s="2"/>
      <c r="Q217" s="2"/>
      <c r="R217" s="2"/>
      <c r="S217" s="2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4"/>
      <c r="I218" s="4"/>
      <c r="J218" s="2"/>
      <c r="K218" s="7"/>
      <c r="L218" s="2"/>
      <c r="M218" s="2"/>
      <c r="N218" s="2"/>
      <c r="O218" s="2"/>
      <c r="P218" s="2"/>
      <c r="Q218" s="2"/>
      <c r="R218" s="2"/>
      <c r="S218" s="2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4"/>
      <c r="I219" s="4"/>
      <c r="J219" s="2"/>
      <c r="K219" s="7"/>
      <c r="L219" s="2"/>
      <c r="M219" s="2"/>
      <c r="N219" s="2"/>
      <c r="O219" s="2"/>
      <c r="P219" s="2"/>
      <c r="Q219" s="2"/>
      <c r="R219" s="2"/>
      <c r="S219" s="2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4"/>
      <c r="I220" s="4"/>
      <c r="J220" s="2"/>
      <c r="K220" s="7"/>
      <c r="L220" s="2"/>
      <c r="M220" s="2"/>
      <c r="N220" s="2"/>
      <c r="O220" s="2"/>
      <c r="P220" s="2"/>
      <c r="Q220" s="2"/>
      <c r="R220" s="2"/>
      <c r="S220" s="2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4"/>
      <c r="I221" s="4"/>
      <c r="J221" s="2"/>
      <c r="K221" s="7"/>
      <c r="L221" s="2"/>
      <c r="M221" s="2"/>
      <c r="N221" s="2"/>
      <c r="O221" s="2"/>
      <c r="P221" s="2"/>
      <c r="Q221" s="2"/>
      <c r="R221" s="2"/>
      <c r="S221" s="2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4"/>
      <c r="I222" s="4"/>
      <c r="J222" s="2"/>
      <c r="K222" s="7"/>
      <c r="L222" s="2"/>
      <c r="M222" s="2"/>
      <c r="N222" s="2"/>
      <c r="O222" s="2"/>
      <c r="P222" s="2"/>
      <c r="Q222" s="2"/>
      <c r="R222" s="2"/>
      <c r="S222" s="2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4"/>
      <c r="I223" s="4"/>
      <c r="J223" s="2"/>
      <c r="K223" s="7"/>
      <c r="L223" s="2"/>
      <c r="M223" s="2"/>
      <c r="N223" s="2"/>
      <c r="O223" s="2"/>
      <c r="P223" s="2"/>
      <c r="Q223" s="2"/>
      <c r="R223" s="2"/>
      <c r="S223" s="2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4"/>
      <c r="I224" s="4"/>
      <c r="J224" s="2"/>
      <c r="K224" s="7"/>
      <c r="L224" s="2"/>
      <c r="M224" s="2"/>
      <c r="N224" s="2"/>
      <c r="O224" s="2"/>
      <c r="P224" s="2"/>
      <c r="Q224" s="2"/>
      <c r="R224" s="2"/>
      <c r="S224" s="2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4"/>
      <c r="I225" s="4"/>
      <c r="J225" s="2"/>
      <c r="K225" s="7"/>
      <c r="L225" s="2"/>
      <c r="M225" s="2"/>
      <c r="N225" s="2"/>
      <c r="O225" s="2"/>
      <c r="P225" s="2"/>
      <c r="Q225" s="2"/>
      <c r="R225" s="2"/>
      <c r="S225" s="2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107"/>
      <c r="D226" s="16"/>
      <c r="E226" s="2"/>
      <c r="F226" s="2"/>
      <c r="G226" s="4"/>
      <c r="H226" s="4"/>
      <c r="I226" s="4"/>
      <c r="J226" s="2"/>
      <c r="K226" s="7"/>
      <c r="L226" s="2"/>
      <c r="M226" s="2"/>
      <c r="N226" s="2"/>
      <c r="O226" s="2"/>
      <c r="P226" s="2"/>
      <c r="Q226" s="2"/>
      <c r="R226" s="2"/>
      <c r="S226" s="2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107"/>
      <c r="D227" s="16"/>
      <c r="E227" s="2"/>
      <c r="F227" s="2"/>
      <c r="G227" s="4"/>
      <c r="H227" s="4"/>
      <c r="I227" s="4"/>
      <c r="J227" s="2"/>
      <c r="K227" s="7"/>
      <c r="L227" s="2"/>
      <c r="M227" s="2"/>
      <c r="N227" s="2"/>
      <c r="O227" s="2"/>
      <c r="P227" s="2"/>
      <c r="Q227" s="2"/>
      <c r="R227" s="2"/>
      <c r="S227" s="2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107"/>
      <c r="D228" s="16"/>
      <c r="E228" s="2"/>
      <c r="F228" s="2"/>
      <c r="G228" s="4"/>
      <c r="H228" s="4"/>
      <c r="I228" s="4"/>
      <c r="J228" s="2"/>
      <c r="K228" s="7"/>
      <c r="L228" s="2"/>
      <c r="M228" s="2"/>
      <c r="N228" s="2"/>
      <c r="O228" s="2"/>
      <c r="P228" s="2"/>
      <c r="Q228" s="2"/>
      <c r="R228" s="2"/>
      <c r="S228" s="2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107"/>
      <c r="D229" s="16"/>
      <c r="E229" s="2"/>
      <c r="F229" s="2"/>
      <c r="G229" s="4"/>
      <c r="H229" s="4"/>
      <c r="I229" s="4"/>
      <c r="J229" s="2"/>
      <c r="K229" s="7"/>
      <c r="L229" s="2"/>
      <c r="M229" s="2"/>
      <c r="N229" s="2"/>
      <c r="O229" s="2"/>
      <c r="P229" s="2"/>
      <c r="Q229" s="2"/>
      <c r="R229" s="2"/>
      <c r="S229" s="2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107"/>
      <c r="D230" s="16"/>
      <c r="E230" s="2"/>
      <c r="F230" s="2"/>
      <c r="G230" s="4"/>
      <c r="H230" s="4"/>
      <c r="I230" s="4"/>
      <c r="J230" s="2"/>
      <c r="K230" s="7"/>
      <c r="L230" s="2"/>
      <c r="M230" s="2"/>
      <c r="N230" s="2"/>
      <c r="O230" s="2"/>
      <c r="P230" s="2"/>
      <c r="Q230" s="2"/>
      <c r="R230" s="2"/>
      <c r="S230" s="2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107"/>
      <c r="D231" s="16"/>
      <c r="E231" s="2"/>
      <c r="F231" s="2"/>
      <c r="G231" s="4"/>
      <c r="H231" s="4"/>
      <c r="I231" s="4"/>
      <c r="J231" s="2"/>
      <c r="K231" s="7"/>
      <c r="L231" s="2"/>
      <c r="M231" s="2"/>
      <c r="N231" s="2"/>
      <c r="O231" s="2"/>
      <c r="P231" s="2"/>
      <c r="Q231" s="2"/>
      <c r="R231" s="2"/>
      <c r="S231" s="2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107"/>
      <c r="D232" s="16"/>
      <c r="E232" s="2"/>
      <c r="F232" s="2"/>
      <c r="G232" s="4"/>
      <c r="H232" s="4"/>
      <c r="I232" s="4"/>
      <c r="J232" s="2"/>
      <c r="K232" s="7"/>
      <c r="L232" s="2"/>
      <c r="M232" s="2"/>
      <c r="N232" s="2"/>
      <c r="O232" s="2"/>
      <c r="P232" s="2"/>
      <c r="Q232" s="2"/>
      <c r="R232" s="2"/>
      <c r="S232" s="2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107"/>
      <c r="D233" s="16"/>
      <c r="E233" s="2"/>
      <c r="F233" s="2"/>
      <c r="G233" s="4"/>
      <c r="H233" s="4"/>
      <c r="I233" s="4"/>
      <c r="J233" s="2"/>
      <c r="K233" s="7"/>
      <c r="L233" s="2"/>
      <c r="M233" s="2"/>
      <c r="N233" s="2"/>
      <c r="O233" s="2"/>
      <c r="P233" s="2"/>
      <c r="Q233" s="2"/>
      <c r="R233" s="2"/>
      <c r="S233" s="2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107"/>
      <c r="D234" s="16"/>
      <c r="E234" s="2"/>
      <c r="F234" s="2"/>
      <c r="G234" s="4"/>
      <c r="H234" s="4"/>
      <c r="I234" s="4"/>
      <c r="J234" s="2"/>
      <c r="K234" s="7"/>
      <c r="L234" s="2"/>
      <c r="M234" s="2"/>
      <c r="N234" s="2"/>
      <c r="O234" s="2"/>
      <c r="P234" s="2"/>
      <c r="Q234" s="2"/>
      <c r="R234" s="2"/>
      <c r="S234" s="2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107"/>
      <c r="D235" s="16"/>
      <c r="E235" s="2"/>
      <c r="F235" s="2"/>
      <c r="G235" s="4"/>
      <c r="H235" s="4"/>
      <c r="I235" s="4"/>
      <c r="J235" s="2"/>
      <c r="K235" s="7"/>
      <c r="L235" s="2"/>
      <c r="M235" s="2"/>
      <c r="N235" s="2"/>
      <c r="O235" s="2"/>
      <c r="P235" s="2"/>
      <c r="Q235" s="2"/>
      <c r="R235" s="2"/>
      <c r="S235" s="2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107"/>
      <c r="D236" s="16"/>
      <c r="E236" s="2"/>
      <c r="F236" s="2"/>
      <c r="G236" s="4"/>
      <c r="H236" s="4"/>
      <c r="I236" s="4"/>
      <c r="J236" s="2"/>
      <c r="K236" s="7"/>
      <c r="L236" s="2"/>
      <c r="M236" s="2"/>
      <c r="N236" s="2"/>
      <c r="O236" s="2"/>
      <c r="P236" s="2"/>
      <c r="Q236" s="2"/>
      <c r="R236" s="2"/>
      <c r="S236" s="2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107"/>
      <c r="D237" s="16"/>
      <c r="E237" s="2"/>
      <c r="F237" s="2"/>
      <c r="G237" s="4"/>
      <c r="H237" s="4"/>
      <c r="I237" s="4"/>
      <c r="J237" s="2"/>
      <c r="K237" s="7"/>
      <c r="L237" s="2"/>
      <c r="M237" s="2"/>
      <c r="N237" s="2"/>
      <c r="O237" s="2"/>
      <c r="P237" s="2"/>
      <c r="Q237" s="2"/>
      <c r="R237" s="2"/>
      <c r="S237" s="2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107"/>
      <c r="D238" s="16"/>
      <c r="E238" s="2"/>
      <c r="F238" s="2"/>
      <c r="G238" s="4"/>
      <c r="H238" s="4"/>
      <c r="I238" s="4"/>
      <c r="J238" s="2"/>
      <c r="K238" s="7"/>
      <c r="L238" s="2"/>
      <c r="M238" s="2"/>
      <c r="N238" s="2"/>
      <c r="O238" s="2"/>
      <c r="P238" s="2"/>
      <c r="Q238" s="2"/>
      <c r="R238" s="2"/>
      <c r="S238" s="2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107"/>
      <c r="D239" s="16"/>
      <c r="E239" s="2"/>
      <c r="F239" s="2"/>
      <c r="G239" s="4"/>
      <c r="H239" s="4"/>
      <c r="I239" s="4"/>
      <c r="J239" s="2"/>
      <c r="K239" s="7"/>
      <c r="L239" s="2"/>
      <c r="M239" s="2"/>
      <c r="N239" s="2"/>
      <c r="O239" s="2"/>
      <c r="P239" s="2"/>
      <c r="Q239" s="2"/>
      <c r="R239" s="2"/>
      <c r="S239" s="2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107"/>
      <c r="D240" s="16"/>
      <c r="E240" s="2"/>
      <c r="F240" s="2"/>
      <c r="G240" s="4"/>
      <c r="H240" s="4"/>
      <c r="I240" s="4"/>
      <c r="J240" s="2"/>
      <c r="K240" s="7"/>
      <c r="L240" s="2"/>
      <c r="M240" s="2"/>
      <c r="N240" s="2"/>
      <c r="O240" s="2"/>
      <c r="P240" s="2"/>
      <c r="Q240" s="2"/>
      <c r="R240" s="2"/>
      <c r="S240" s="2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107"/>
      <c r="D241" s="16"/>
      <c r="E241" s="2"/>
      <c r="F241" s="2"/>
      <c r="G241" s="4"/>
      <c r="H241" s="4"/>
      <c r="I241" s="4"/>
      <c r="J241" s="2"/>
      <c r="K241" s="7"/>
      <c r="L241" s="2"/>
      <c r="M241" s="2"/>
      <c r="N241" s="2"/>
      <c r="O241" s="2"/>
      <c r="P241" s="2"/>
      <c r="Q241" s="2"/>
      <c r="R241" s="2"/>
      <c r="S241" s="2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19"/>
      <c r="D242" s="219"/>
      <c r="E242" s="2"/>
      <c r="F242" s="2"/>
      <c r="G242" s="4"/>
      <c r="H242" s="4"/>
      <c r="I242" s="4"/>
      <c r="J242" s="2"/>
      <c r="K242" s="7"/>
      <c r="L242" s="2"/>
      <c r="M242" s="2"/>
      <c r="N242" s="2"/>
      <c r="O242" s="2"/>
      <c r="P242" s="2"/>
      <c r="Q242" s="2"/>
      <c r="R242" s="2"/>
      <c r="S242" s="2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19"/>
      <c r="D243" s="219"/>
      <c r="E243" s="2"/>
      <c r="F243" s="2"/>
      <c r="G243" s="4"/>
      <c r="H243" s="4"/>
      <c r="I243" s="4"/>
      <c r="J243" s="2"/>
      <c r="K243" s="7"/>
      <c r="L243" s="2"/>
      <c r="M243" s="2"/>
      <c r="N243" s="2"/>
      <c r="O243" s="2"/>
      <c r="P243" s="2"/>
      <c r="Q243" s="2"/>
      <c r="R243" s="2"/>
      <c r="S243" s="2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19"/>
      <c r="D244" s="219"/>
      <c r="E244" s="2"/>
      <c r="F244" s="2"/>
      <c r="G244" s="4"/>
      <c r="H244" s="4"/>
      <c r="I244" s="4"/>
      <c r="J244" s="2"/>
      <c r="K244" s="7"/>
      <c r="L244" s="2"/>
      <c r="M244" s="2"/>
      <c r="N244" s="2"/>
      <c r="O244" s="2"/>
      <c r="P244" s="2"/>
      <c r="Q244" s="2"/>
      <c r="R244" s="2"/>
      <c r="S244" s="2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19"/>
      <c r="D245" s="219"/>
      <c r="E245" s="2"/>
      <c r="F245" s="2"/>
      <c r="G245" s="4"/>
      <c r="H245" s="4"/>
      <c r="I245" s="4"/>
      <c r="J245" s="2"/>
      <c r="K245" s="7"/>
      <c r="L245" s="2"/>
      <c r="M245" s="2"/>
      <c r="N245" s="2"/>
      <c r="O245" s="2"/>
      <c r="P245" s="2"/>
      <c r="Q245" s="2"/>
      <c r="R245" s="2"/>
      <c r="S245" s="2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19"/>
      <c r="D246" s="219"/>
      <c r="E246" s="2"/>
      <c r="F246" s="2"/>
      <c r="G246" s="4"/>
      <c r="H246" s="4"/>
      <c r="I246" s="4"/>
      <c r="J246" s="2"/>
      <c r="K246" s="7"/>
      <c r="L246" s="2"/>
      <c r="M246" s="2"/>
      <c r="N246" s="2"/>
      <c r="O246" s="2"/>
      <c r="P246" s="2"/>
      <c r="Q246" s="2"/>
      <c r="R246" s="2"/>
      <c r="S246" s="2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19"/>
      <c r="D247" s="219"/>
      <c r="E247" s="2"/>
      <c r="F247" s="2"/>
      <c r="G247" s="4"/>
      <c r="H247" s="4"/>
      <c r="I247" s="4"/>
      <c r="J247" s="2"/>
      <c r="K247" s="7"/>
      <c r="L247" s="2"/>
      <c r="M247" s="2"/>
      <c r="N247" s="2"/>
      <c r="O247" s="2"/>
      <c r="P247" s="2"/>
      <c r="Q247" s="2"/>
      <c r="R247" s="2"/>
      <c r="S247" s="2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19"/>
      <c r="D248" s="219"/>
      <c r="E248" s="2"/>
      <c r="F248" s="2"/>
      <c r="G248" s="4"/>
      <c r="H248" s="4"/>
      <c r="I248" s="4"/>
      <c r="J248" s="2"/>
      <c r="K248" s="7"/>
      <c r="L248" s="2"/>
      <c r="M248" s="2"/>
      <c r="N248" s="2"/>
      <c r="O248" s="2"/>
      <c r="P248" s="2"/>
      <c r="Q248" s="2"/>
      <c r="R248" s="2"/>
      <c r="S248" s="2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19"/>
      <c r="D249" s="219"/>
      <c r="E249" s="2"/>
      <c r="F249" s="2"/>
      <c r="G249" s="4"/>
      <c r="H249" s="4"/>
      <c r="I249" s="4"/>
      <c r="J249" s="2"/>
      <c r="K249" s="7"/>
      <c r="L249" s="2"/>
      <c r="M249" s="2"/>
      <c r="N249" s="2"/>
      <c r="O249" s="2"/>
      <c r="P249" s="2"/>
      <c r="Q249" s="2"/>
      <c r="R249" s="2"/>
      <c r="S249" s="2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19"/>
      <c r="D250" s="219"/>
      <c r="E250" s="2"/>
      <c r="F250" s="2"/>
      <c r="G250" s="4"/>
      <c r="H250" s="4"/>
      <c r="I250" s="4"/>
      <c r="J250" s="2"/>
      <c r="K250" s="7"/>
      <c r="L250" s="2"/>
      <c r="M250" s="2"/>
      <c r="N250" s="2"/>
      <c r="O250" s="2"/>
      <c r="P250" s="2"/>
      <c r="Q250" s="2"/>
      <c r="R250" s="2"/>
      <c r="S250" s="2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19"/>
      <c r="D251" s="219"/>
      <c r="E251" s="2"/>
      <c r="F251" s="2"/>
      <c r="G251" s="4"/>
      <c r="H251" s="4"/>
      <c r="I251" s="4"/>
      <c r="J251" s="2"/>
      <c r="K251" s="7"/>
      <c r="L251" s="2"/>
      <c r="M251" s="2"/>
      <c r="N251" s="2"/>
      <c r="O251" s="2"/>
      <c r="P251" s="2"/>
      <c r="Q251" s="2"/>
      <c r="R251" s="2"/>
      <c r="S251" s="2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19"/>
      <c r="D252" s="219"/>
      <c r="E252" s="2"/>
      <c r="F252" s="2"/>
      <c r="G252" s="4"/>
      <c r="H252" s="4"/>
      <c r="I252" s="4"/>
      <c r="J252" s="2"/>
      <c r="K252" s="7"/>
      <c r="L252" s="2"/>
      <c r="M252" s="2"/>
      <c r="N252" s="2"/>
      <c r="O252" s="2"/>
      <c r="P252" s="2"/>
      <c r="Q252" s="2"/>
      <c r="R252" s="2"/>
      <c r="S252" s="2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19"/>
      <c r="D253" s="219"/>
      <c r="E253" s="2"/>
      <c r="F253" s="2"/>
      <c r="G253" s="4"/>
      <c r="H253" s="4"/>
      <c r="I253" s="4"/>
      <c r="J253" s="2"/>
      <c r="K253" s="7"/>
      <c r="L253" s="2"/>
      <c r="M253" s="2"/>
      <c r="N253" s="2"/>
      <c r="O253" s="2"/>
      <c r="P253" s="2"/>
      <c r="Q253" s="2"/>
      <c r="R253" s="2"/>
      <c r="S253" s="2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19"/>
      <c r="D254" s="219"/>
      <c r="E254" s="2"/>
      <c r="F254" s="2"/>
      <c r="G254" s="4"/>
      <c r="H254" s="4"/>
      <c r="I254" s="4"/>
      <c r="J254" s="2"/>
      <c r="K254" s="7"/>
      <c r="L254" s="2"/>
      <c r="M254" s="2"/>
      <c r="N254" s="2"/>
      <c r="O254" s="2"/>
      <c r="P254" s="2"/>
      <c r="Q254" s="2"/>
      <c r="R254" s="2"/>
      <c r="S254" s="2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19"/>
      <c r="D255" s="219"/>
      <c r="E255" s="2"/>
      <c r="F255" s="2"/>
      <c r="G255" s="4"/>
      <c r="H255" s="4"/>
      <c r="I255" s="4"/>
      <c r="J255" s="2"/>
      <c r="K255" s="7"/>
      <c r="L255" s="2"/>
      <c r="M255" s="2"/>
      <c r="N255" s="2"/>
      <c r="O255" s="2"/>
      <c r="P255" s="2"/>
      <c r="Q255" s="2"/>
      <c r="R255" s="2"/>
      <c r="S255" s="2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19"/>
      <c r="D256" s="219"/>
      <c r="E256" s="2"/>
      <c r="F256" s="2"/>
      <c r="G256" s="4"/>
      <c r="H256" s="4"/>
      <c r="I256" s="4"/>
      <c r="J256" s="2"/>
      <c r="K256" s="7"/>
      <c r="L256" s="2"/>
      <c r="M256" s="2"/>
      <c r="N256" s="2"/>
      <c r="O256" s="2"/>
      <c r="P256" s="2"/>
      <c r="Q256" s="2"/>
      <c r="R256" s="2"/>
      <c r="S256" s="2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19"/>
      <c r="D257" s="219"/>
      <c r="E257" s="2"/>
      <c r="F257" s="2"/>
      <c r="G257" s="4"/>
      <c r="H257" s="4"/>
      <c r="I257" s="4"/>
      <c r="J257" s="2"/>
      <c r="K257" s="7"/>
      <c r="L257" s="2"/>
      <c r="M257" s="2"/>
      <c r="N257" s="2"/>
      <c r="O257" s="2"/>
      <c r="P257" s="2"/>
      <c r="Q257" s="2"/>
      <c r="R257" s="2"/>
      <c r="S257" s="2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19"/>
      <c r="D258" s="219"/>
      <c r="E258" s="2"/>
      <c r="F258" s="2"/>
      <c r="G258" s="4"/>
      <c r="H258" s="4"/>
      <c r="I258" s="4"/>
      <c r="J258" s="2"/>
      <c r="K258" s="7"/>
      <c r="L258" s="2"/>
      <c r="M258" s="2"/>
      <c r="N258" s="2"/>
      <c r="O258" s="2"/>
      <c r="P258" s="2"/>
      <c r="Q258" s="2"/>
      <c r="R258" s="2"/>
      <c r="S258" s="2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19"/>
      <c r="D259" s="219"/>
      <c r="E259" s="2"/>
      <c r="F259" s="2"/>
      <c r="G259" s="4"/>
      <c r="H259" s="4"/>
      <c r="I259" s="4"/>
      <c r="J259" s="2"/>
      <c r="K259" s="7"/>
      <c r="L259" s="2"/>
      <c r="M259" s="2"/>
      <c r="N259" s="2"/>
      <c r="O259" s="2"/>
      <c r="P259" s="2"/>
      <c r="Q259" s="2"/>
      <c r="R259" s="2"/>
      <c r="S259" s="2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19"/>
      <c r="D260" s="219"/>
      <c r="E260" s="2"/>
      <c r="F260" s="2"/>
      <c r="G260" s="4"/>
      <c r="H260" s="4"/>
      <c r="I260" s="4"/>
      <c r="J260" s="2"/>
      <c r="K260" s="7"/>
      <c r="L260" s="2"/>
      <c r="M260" s="2"/>
      <c r="N260" s="2"/>
      <c r="O260" s="2"/>
      <c r="P260" s="2"/>
      <c r="Q260" s="2"/>
      <c r="R260" s="2"/>
      <c r="S260" s="2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19"/>
      <c r="D261" s="219"/>
      <c r="E261" s="2"/>
      <c r="F261" s="2"/>
      <c r="G261" s="4"/>
      <c r="H261" s="4"/>
      <c r="I261" s="4"/>
      <c r="J261" s="2"/>
      <c r="K261" s="7"/>
      <c r="L261" s="2"/>
      <c r="M261" s="2"/>
      <c r="N261" s="2"/>
      <c r="O261" s="2"/>
      <c r="P261" s="2"/>
      <c r="Q261" s="2"/>
      <c r="R261" s="2"/>
      <c r="S261" s="2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19"/>
      <c r="D262" s="219"/>
      <c r="E262" s="2"/>
      <c r="F262" s="2"/>
      <c r="G262" s="4"/>
      <c r="H262" s="4"/>
      <c r="I262" s="4"/>
      <c r="J262" s="2"/>
      <c r="K262" s="7"/>
      <c r="L262" s="2"/>
      <c r="M262" s="2"/>
      <c r="N262" s="2"/>
      <c r="O262" s="2"/>
      <c r="P262" s="2"/>
      <c r="Q262" s="2"/>
      <c r="R262" s="2"/>
      <c r="S262" s="2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19"/>
      <c r="D263" s="219"/>
      <c r="E263" s="2"/>
      <c r="F263" s="2"/>
      <c r="G263" s="4"/>
      <c r="H263" s="4"/>
      <c r="I263" s="4"/>
      <c r="J263" s="2"/>
      <c r="K263" s="7"/>
      <c r="L263" s="2"/>
      <c r="M263" s="2"/>
      <c r="N263" s="2"/>
      <c r="O263" s="2"/>
      <c r="P263" s="2"/>
      <c r="Q263" s="2"/>
      <c r="R263" s="2"/>
      <c r="S263" s="2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19"/>
      <c r="D264" s="219"/>
      <c r="E264" s="2"/>
      <c r="F264" s="2"/>
      <c r="G264" s="4"/>
      <c r="H264" s="4"/>
      <c r="I264" s="4"/>
      <c r="J264" s="2"/>
      <c r="K264" s="7"/>
      <c r="L264" s="2"/>
      <c r="M264" s="2"/>
      <c r="N264" s="2"/>
      <c r="O264" s="2"/>
      <c r="P264" s="2"/>
      <c r="Q264" s="2"/>
      <c r="R264" s="2"/>
      <c r="S264" s="2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19"/>
      <c r="D265" s="219"/>
      <c r="E265" s="2"/>
      <c r="F265" s="2"/>
      <c r="G265" s="4"/>
      <c r="H265" s="4"/>
      <c r="I265" s="4"/>
      <c r="J265" s="2"/>
      <c r="K265" s="7"/>
      <c r="L265" s="2"/>
      <c r="M265" s="2"/>
      <c r="N265" s="2"/>
      <c r="O265" s="2"/>
      <c r="P265" s="2"/>
      <c r="Q265" s="2"/>
      <c r="R265" s="2"/>
      <c r="S265" s="2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19"/>
      <c r="D266" s="219"/>
      <c r="E266" s="2"/>
      <c r="F266" s="2"/>
      <c r="G266" s="4"/>
      <c r="H266" s="4"/>
      <c r="I266" s="4"/>
      <c r="J266" s="2"/>
      <c r="K266" s="7"/>
      <c r="L266" s="2"/>
      <c r="M266" s="2"/>
      <c r="N266" s="2"/>
      <c r="O266" s="2"/>
      <c r="P266" s="2"/>
      <c r="Q266" s="2"/>
      <c r="R266" s="2"/>
      <c r="S266" s="2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19"/>
      <c r="D267" s="219"/>
      <c r="E267" s="2"/>
      <c r="F267" s="2"/>
      <c r="G267" s="4"/>
      <c r="H267" s="4"/>
      <c r="I267" s="4"/>
      <c r="J267" s="2"/>
      <c r="K267" s="7"/>
      <c r="L267" s="2"/>
      <c r="M267" s="2"/>
      <c r="N267" s="2"/>
      <c r="O267" s="2"/>
      <c r="P267" s="2"/>
      <c r="Q267" s="2"/>
      <c r="R267" s="2"/>
      <c r="S267" s="2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19"/>
      <c r="D268" s="219"/>
      <c r="E268" s="2"/>
      <c r="F268" s="2"/>
      <c r="G268" s="4"/>
      <c r="H268" s="4"/>
      <c r="I268" s="4"/>
      <c r="J268" s="2"/>
      <c r="K268" s="7"/>
      <c r="L268" s="2"/>
      <c r="M268" s="2"/>
      <c r="N268" s="2"/>
      <c r="O268" s="2"/>
      <c r="P268" s="2"/>
      <c r="Q268" s="2"/>
      <c r="R268" s="2"/>
      <c r="S268" s="2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19"/>
      <c r="D269" s="219"/>
      <c r="E269" s="2"/>
      <c r="F269" s="2"/>
      <c r="G269" s="4"/>
      <c r="H269" s="4"/>
      <c r="I269" s="4"/>
      <c r="J269" s="2"/>
      <c r="K269" s="7"/>
      <c r="L269" s="2"/>
      <c r="M269" s="2"/>
      <c r="N269" s="2"/>
      <c r="O269" s="2"/>
      <c r="P269" s="2"/>
      <c r="Q269" s="2"/>
      <c r="R269" s="2"/>
      <c r="S269" s="2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19"/>
      <c r="D270" s="219"/>
      <c r="E270" s="2"/>
      <c r="F270" s="2"/>
      <c r="G270" s="4"/>
      <c r="H270" s="4"/>
      <c r="I270" s="4"/>
      <c r="J270" s="2"/>
      <c r="K270" s="7"/>
      <c r="L270" s="2"/>
      <c r="M270" s="2"/>
      <c r="N270" s="2"/>
      <c r="O270" s="2"/>
      <c r="P270" s="2"/>
      <c r="Q270" s="2"/>
      <c r="R270" s="2"/>
      <c r="S270" s="2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19"/>
      <c r="D271" s="219"/>
      <c r="E271" s="2"/>
      <c r="F271" s="2"/>
      <c r="G271" s="4"/>
      <c r="H271" s="4"/>
      <c r="I271" s="4"/>
      <c r="J271" s="2"/>
      <c r="K271" s="7"/>
      <c r="L271" s="2"/>
      <c r="M271" s="2"/>
      <c r="N271" s="2"/>
      <c r="O271" s="2"/>
      <c r="P271" s="2"/>
      <c r="Q271" s="2"/>
      <c r="R271" s="2"/>
      <c r="S271" s="2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19"/>
      <c r="D272" s="219"/>
      <c r="E272" s="2"/>
      <c r="F272" s="2"/>
      <c r="G272" s="4"/>
      <c r="H272" s="4"/>
      <c r="I272" s="4"/>
      <c r="J272" s="2"/>
      <c r="K272" s="7"/>
      <c r="L272" s="2"/>
      <c r="M272" s="2"/>
      <c r="N272" s="2"/>
      <c r="O272" s="2"/>
      <c r="P272" s="2"/>
      <c r="Q272" s="2"/>
      <c r="R272" s="2"/>
      <c r="S272" s="2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19"/>
      <c r="D273" s="219"/>
      <c r="E273" s="2"/>
      <c r="F273" s="2"/>
      <c r="G273" s="4"/>
      <c r="H273" s="4"/>
      <c r="I273" s="4"/>
      <c r="J273" s="2"/>
      <c r="K273" s="7"/>
      <c r="L273" s="2"/>
      <c r="M273" s="2"/>
      <c r="N273" s="2"/>
      <c r="O273" s="2"/>
      <c r="P273" s="2"/>
      <c r="Q273" s="2"/>
      <c r="R273" s="2"/>
      <c r="S273" s="2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19"/>
      <c r="D274" s="219"/>
      <c r="E274" s="2"/>
      <c r="F274" s="2"/>
      <c r="G274" s="4"/>
      <c r="H274" s="4"/>
      <c r="I274" s="4"/>
      <c r="J274" s="2"/>
      <c r="K274" s="7"/>
      <c r="L274" s="2"/>
      <c r="M274" s="2"/>
      <c r="N274" s="2"/>
      <c r="O274" s="2"/>
      <c r="P274" s="2"/>
      <c r="Q274" s="2"/>
      <c r="R274" s="2"/>
      <c r="S274" s="2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19"/>
      <c r="D275" s="219"/>
      <c r="E275" s="2"/>
      <c r="F275" s="2"/>
      <c r="G275" s="4"/>
      <c r="H275" s="4"/>
      <c r="I275" s="4"/>
      <c r="J275" s="2"/>
      <c r="K275" s="7"/>
      <c r="L275" s="2"/>
      <c r="M275" s="2"/>
      <c r="N275" s="2"/>
      <c r="O275" s="2"/>
      <c r="P275" s="2"/>
      <c r="Q275" s="2"/>
      <c r="R275" s="2"/>
      <c r="S275" s="2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19"/>
      <c r="D276" s="219"/>
      <c r="E276" s="2"/>
      <c r="F276" s="2"/>
      <c r="G276" s="4"/>
      <c r="H276" s="4"/>
      <c r="I276" s="4"/>
      <c r="J276" s="2"/>
      <c r="K276" s="7"/>
      <c r="L276" s="2"/>
      <c r="M276" s="2"/>
      <c r="N276" s="2"/>
      <c r="O276" s="2"/>
      <c r="P276" s="2"/>
      <c r="Q276" s="2"/>
      <c r="R276" s="2"/>
      <c r="S276" s="2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19"/>
      <c r="D277" s="219"/>
      <c r="E277" s="2"/>
      <c r="F277" s="2"/>
      <c r="G277" s="4"/>
      <c r="H277" s="4"/>
      <c r="I277" s="4"/>
      <c r="J277" s="2"/>
      <c r="K277" s="7"/>
      <c r="L277" s="2"/>
      <c r="M277" s="2"/>
      <c r="N277" s="2"/>
      <c r="O277" s="2"/>
      <c r="P277" s="2"/>
      <c r="Q277" s="2"/>
      <c r="R277" s="2"/>
      <c r="S277" s="2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19"/>
      <c r="D278" s="219"/>
      <c r="E278" s="2"/>
      <c r="F278" s="2"/>
      <c r="G278" s="4"/>
      <c r="H278" s="4"/>
      <c r="I278" s="4"/>
      <c r="J278" s="2"/>
      <c r="K278" s="7"/>
      <c r="L278" s="2"/>
      <c r="M278" s="2"/>
      <c r="N278" s="2"/>
      <c r="O278" s="2"/>
      <c r="P278" s="2"/>
      <c r="Q278" s="2"/>
      <c r="R278" s="2"/>
      <c r="S278" s="2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19"/>
      <c r="D279" s="219"/>
      <c r="E279" s="2"/>
      <c r="F279" s="2"/>
      <c r="G279" s="4"/>
      <c r="H279" s="4"/>
      <c r="I279" s="4"/>
      <c r="J279" s="2"/>
      <c r="K279" s="7"/>
      <c r="L279" s="2"/>
      <c r="M279" s="2"/>
      <c r="N279" s="2"/>
      <c r="O279" s="2"/>
      <c r="P279" s="2"/>
      <c r="Q279" s="2"/>
      <c r="R279" s="2"/>
      <c r="S279" s="2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19"/>
      <c r="D280" s="219"/>
      <c r="E280" s="2"/>
      <c r="F280" s="2"/>
      <c r="G280" s="4"/>
      <c r="H280" s="4"/>
      <c r="I280" s="4"/>
      <c r="J280" s="2"/>
      <c r="K280" s="7"/>
      <c r="L280" s="2"/>
      <c r="M280" s="2"/>
      <c r="N280" s="2"/>
      <c r="O280" s="2"/>
      <c r="P280" s="2"/>
      <c r="Q280" s="2"/>
      <c r="R280" s="2"/>
      <c r="S280" s="2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19"/>
      <c r="D281" s="219"/>
      <c r="E281" s="2"/>
      <c r="F281" s="2"/>
      <c r="G281" s="4"/>
      <c r="H281" s="4"/>
      <c r="I281" s="4"/>
      <c r="J281" s="2"/>
      <c r="K281" s="7"/>
      <c r="L281" s="2"/>
      <c r="M281" s="2"/>
      <c r="N281" s="2"/>
      <c r="O281" s="2"/>
      <c r="P281" s="2"/>
      <c r="Q281" s="2"/>
      <c r="R281" s="2"/>
      <c r="S281" s="2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19"/>
      <c r="D282" s="219"/>
      <c r="E282" s="2"/>
      <c r="F282" s="2"/>
      <c r="G282" s="4"/>
      <c r="H282" s="4"/>
      <c r="I282" s="4"/>
      <c r="J282" s="2"/>
      <c r="K282" s="7"/>
      <c r="L282" s="2"/>
      <c r="M282" s="2"/>
      <c r="N282" s="2"/>
      <c r="O282" s="2"/>
      <c r="P282" s="2"/>
      <c r="Q282" s="2"/>
      <c r="R282" s="2"/>
      <c r="S282" s="2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19"/>
      <c r="D283" s="219"/>
      <c r="E283" s="2"/>
      <c r="F283" s="2"/>
      <c r="G283" s="4"/>
      <c r="H283" s="4"/>
      <c r="I283" s="4"/>
      <c r="J283" s="2"/>
      <c r="K283" s="7"/>
      <c r="L283" s="2"/>
      <c r="M283" s="2"/>
      <c r="N283" s="2"/>
      <c r="O283" s="2"/>
      <c r="P283" s="2"/>
      <c r="Q283" s="2"/>
      <c r="R283" s="2"/>
      <c r="S283" s="2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19"/>
      <c r="D284" s="219"/>
      <c r="E284" s="2"/>
      <c r="F284" s="2"/>
      <c r="G284" s="4"/>
      <c r="H284" s="4"/>
      <c r="I284" s="4"/>
      <c r="J284" s="2"/>
      <c r="K284" s="7"/>
      <c r="L284" s="2"/>
      <c r="M284" s="2"/>
      <c r="N284" s="2"/>
      <c r="O284" s="2"/>
      <c r="P284" s="2"/>
      <c r="Q284" s="2"/>
      <c r="R284" s="2"/>
      <c r="S284" s="2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19"/>
      <c r="D285" s="219"/>
      <c r="E285" s="2"/>
      <c r="F285" s="2"/>
      <c r="G285" s="4"/>
      <c r="H285" s="4"/>
      <c r="I285" s="4"/>
      <c r="J285" s="2"/>
      <c r="K285" s="7"/>
      <c r="L285" s="2"/>
      <c r="M285" s="2"/>
      <c r="N285" s="2"/>
      <c r="O285" s="2"/>
      <c r="P285" s="2"/>
      <c r="Q285" s="2"/>
      <c r="R285" s="2"/>
      <c r="S285" s="2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19"/>
      <c r="D286" s="219"/>
      <c r="E286" s="2"/>
      <c r="F286" s="2"/>
      <c r="G286" s="4"/>
      <c r="H286" s="4"/>
      <c r="I286" s="4"/>
      <c r="J286" s="2"/>
      <c r="K286" s="7"/>
      <c r="L286" s="2"/>
      <c r="M286" s="2"/>
      <c r="N286" s="2"/>
      <c r="O286" s="2"/>
      <c r="P286" s="2"/>
      <c r="Q286" s="2"/>
      <c r="R286" s="2"/>
      <c r="S286" s="2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19"/>
      <c r="D287" s="219"/>
      <c r="E287" s="2"/>
      <c r="F287" s="2"/>
      <c r="G287" s="4"/>
      <c r="H287" s="4"/>
      <c r="I287" s="4"/>
      <c r="J287" s="2"/>
      <c r="K287" s="7"/>
      <c r="L287" s="2"/>
      <c r="M287" s="2"/>
      <c r="N287" s="2"/>
      <c r="O287" s="2"/>
      <c r="P287" s="2"/>
      <c r="Q287" s="2"/>
      <c r="R287" s="2"/>
      <c r="S287" s="2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19"/>
      <c r="D288" s="219"/>
      <c r="E288" s="2"/>
      <c r="F288" s="2"/>
      <c r="G288" s="4"/>
      <c r="H288" s="4"/>
      <c r="I288" s="4"/>
      <c r="J288" s="2"/>
      <c r="K288" s="7"/>
      <c r="L288" s="2"/>
      <c r="M288" s="2"/>
      <c r="N288" s="2"/>
      <c r="O288" s="2"/>
      <c r="P288" s="2"/>
      <c r="Q288" s="2"/>
      <c r="R288" s="2"/>
      <c r="S288" s="2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19"/>
      <c r="D289" s="219"/>
      <c r="E289" s="2"/>
      <c r="F289" s="2"/>
      <c r="G289" s="4"/>
      <c r="H289" s="4"/>
      <c r="I289" s="4"/>
      <c r="J289" s="2"/>
      <c r="K289" s="7"/>
      <c r="L289" s="2"/>
      <c r="M289" s="2"/>
      <c r="N289" s="2"/>
      <c r="O289" s="2"/>
      <c r="P289" s="2"/>
      <c r="Q289" s="2"/>
      <c r="R289" s="2"/>
      <c r="S289" s="2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19"/>
      <c r="D290" s="219"/>
      <c r="E290" s="2"/>
      <c r="F290" s="2"/>
      <c r="G290" s="4"/>
      <c r="H290" s="4"/>
      <c r="I290" s="4"/>
      <c r="J290" s="2"/>
      <c r="K290" s="7"/>
      <c r="L290" s="2"/>
      <c r="M290" s="2"/>
      <c r="N290" s="2"/>
      <c r="O290" s="2"/>
      <c r="P290" s="2"/>
      <c r="Q290" s="2"/>
      <c r="R290" s="2"/>
      <c r="S290" s="2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19"/>
      <c r="D291" s="219"/>
      <c r="E291" s="2"/>
      <c r="F291" s="2"/>
      <c r="G291" s="4"/>
      <c r="H291" s="4"/>
      <c r="I291" s="4"/>
      <c r="J291" s="2"/>
      <c r="K291" s="7"/>
      <c r="L291" s="2"/>
      <c r="M291" s="2"/>
      <c r="N291" s="2"/>
      <c r="O291" s="2"/>
      <c r="P291" s="2"/>
      <c r="Q291" s="2"/>
      <c r="R291" s="2"/>
      <c r="S291" s="2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19"/>
      <c r="D292" s="219"/>
      <c r="E292" s="2"/>
      <c r="F292" s="2"/>
      <c r="G292" s="4"/>
      <c r="H292" s="4"/>
      <c r="I292" s="4"/>
      <c r="J292" s="2"/>
      <c r="K292" s="7"/>
      <c r="L292" s="2"/>
      <c r="M292" s="2"/>
      <c r="N292" s="2"/>
      <c r="O292" s="2"/>
      <c r="P292" s="2"/>
      <c r="Q292" s="2"/>
      <c r="R292" s="2"/>
      <c r="S292" s="2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19"/>
      <c r="D293" s="219"/>
      <c r="E293" s="2"/>
      <c r="F293" s="2"/>
      <c r="G293" s="4"/>
      <c r="H293" s="4"/>
      <c r="I293" s="4"/>
      <c r="J293" s="2"/>
      <c r="K293" s="7"/>
      <c r="L293" s="2"/>
      <c r="M293" s="2"/>
      <c r="N293" s="2"/>
      <c r="O293" s="2"/>
      <c r="P293" s="2"/>
      <c r="Q293" s="2"/>
      <c r="R293" s="2"/>
      <c r="S293" s="2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19"/>
      <c r="D294" s="219"/>
      <c r="E294" s="2"/>
      <c r="F294" s="2"/>
      <c r="G294" s="4"/>
      <c r="H294" s="4"/>
      <c r="I294" s="4"/>
      <c r="J294" s="2"/>
      <c r="K294" s="7"/>
      <c r="L294" s="2"/>
      <c r="M294" s="2"/>
      <c r="N294" s="2"/>
      <c r="O294" s="2"/>
      <c r="P294" s="2"/>
      <c r="Q294" s="2"/>
      <c r="R294" s="2"/>
      <c r="S294" s="2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19"/>
      <c r="D295" s="219"/>
      <c r="E295" s="2"/>
      <c r="F295" s="2"/>
      <c r="G295" s="4"/>
      <c r="H295" s="4"/>
      <c r="I295" s="4"/>
      <c r="J295" s="2"/>
      <c r="K295" s="7"/>
      <c r="L295" s="2"/>
      <c r="M295" s="2"/>
      <c r="N295" s="2"/>
      <c r="O295" s="2"/>
      <c r="P295" s="2"/>
      <c r="Q295" s="2"/>
      <c r="R295" s="2"/>
      <c r="S295" s="2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19"/>
      <c r="D296" s="219"/>
      <c r="E296" s="2"/>
      <c r="F296" s="2"/>
      <c r="G296" s="4"/>
      <c r="H296" s="4"/>
      <c r="I296" s="4"/>
      <c r="J296" s="2"/>
      <c r="K296" s="7"/>
      <c r="L296" s="2"/>
      <c r="M296" s="2"/>
      <c r="N296" s="2"/>
      <c r="O296" s="2"/>
      <c r="P296" s="2"/>
      <c r="Q296" s="2"/>
      <c r="R296" s="2"/>
      <c r="S296" s="2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19"/>
      <c r="D297" s="219"/>
      <c r="E297" s="2"/>
      <c r="F297" s="2"/>
      <c r="G297" s="4"/>
      <c r="H297" s="4"/>
      <c r="I297" s="4"/>
      <c r="J297" s="2"/>
      <c r="K297" s="7"/>
      <c r="L297" s="2"/>
      <c r="M297" s="2"/>
      <c r="N297" s="2"/>
      <c r="O297" s="2"/>
      <c r="P297" s="2"/>
      <c r="Q297" s="2"/>
      <c r="R297" s="2"/>
      <c r="S297" s="2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19"/>
      <c r="D298" s="219"/>
      <c r="E298" s="2"/>
      <c r="F298" s="2"/>
      <c r="G298" s="4"/>
      <c r="H298" s="4"/>
      <c r="I298" s="4"/>
      <c r="J298" s="2"/>
      <c r="K298" s="7"/>
      <c r="L298" s="2"/>
      <c r="M298" s="2"/>
      <c r="N298" s="2"/>
      <c r="O298" s="2"/>
      <c r="P298" s="2"/>
      <c r="Q298" s="2"/>
      <c r="R298" s="2"/>
      <c r="S298" s="2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19"/>
      <c r="D299" s="219"/>
      <c r="E299" s="2"/>
      <c r="F299" s="2"/>
      <c r="G299" s="4"/>
      <c r="H299" s="4"/>
      <c r="I299" s="4"/>
      <c r="J299" s="2"/>
      <c r="K299" s="7"/>
      <c r="L299" s="2"/>
      <c r="M299" s="2"/>
      <c r="N299" s="2"/>
      <c r="O299" s="2"/>
      <c r="P299" s="2"/>
      <c r="Q299" s="2"/>
      <c r="R299" s="2"/>
      <c r="S299" s="2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19"/>
      <c r="D300" s="219"/>
      <c r="E300" s="2"/>
      <c r="F300" s="2"/>
      <c r="G300" s="4"/>
      <c r="H300" s="4"/>
      <c r="I300" s="4"/>
      <c r="J300" s="2"/>
      <c r="K300" s="7"/>
      <c r="L300" s="2"/>
      <c r="M300" s="2"/>
      <c r="N300" s="2"/>
      <c r="O300" s="2"/>
      <c r="P300" s="2"/>
      <c r="Q300" s="2"/>
      <c r="R300" s="2"/>
      <c r="S300" s="2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19"/>
      <c r="D301" s="219"/>
      <c r="E301" s="2"/>
      <c r="F301" s="2"/>
      <c r="G301" s="4"/>
      <c r="H301" s="4"/>
      <c r="I301" s="4"/>
      <c r="J301" s="2"/>
      <c r="K301" s="7"/>
      <c r="L301" s="2"/>
      <c r="M301" s="2"/>
      <c r="N301" s="2"/>
      <c r="O301" s="2"/>
      <c r="P301" s="2"/>
      <c r="Q301" s="2"/>
      <c r="R301" s="2"/>
      <c r="S301" s="2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19"/>
      <c r="D302" s="219"/>
      <c r="E302" s="2"/>
      <c r="F302" s="2"/>
      <c r="G302" s="4"/>
      <c r="H302" s="4"/>
      <c r="I302" s="4"/>
      <c r="J302" s="2"/>
      <c r="K302" s="7"/>
      <c r="L302" s="2"/>
      <c r="M302" s="2"/>
      <c r="N302" s="2"/>
      <c r="O302" s="2"/>
      <c r="P302" s="2"/>
      <c r="Q302" s="2"/>
      <c r="R302" s="2"/>
      <c r="S302" s="2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19"/>
      <c r="D303" s="219"/>
      <c r="E303" s="2"/>
      <c r="F303" s="2"/>
      <c r="G303" s="4"/>
      <c r="H303" s="4"/>
      <c r="I303" s="4"/>
      <c r="J303" s="2"/>
      <c r="K303" s="7"/>
      <c r="L303" s="2"/>
      <c r="M303" s="2"/>
      <c r="N303" s="2"/>
      <c r="O303" s="2"/>
      <c r="P303" s="2"/>
      <c r="Q303" s="2"/>
      <c r="R303" s="2"/>
      <c r="S303" s="2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19"/>
      <c r="D304" s="219"/>
      <c r="E304" s="2"/>
      <c r="F304" s="2"/>
      <c r="G304" s="4"/>
      <c r="H304" s="4"/>
      <c r="I304" s="4"/>
      <c r="J304" s="2"/>
      <c r="K304" s="7"/>
      <c r="L304" s="2"/>
      <c r="M304" s="2"/>
      <c r="N304" s="2"/>
      <c r="O304" s="2"/>
      <c r="P304" s="2"/>
      <c r="Q304" s="2"/>
      <c r="R304" s="2"/>
      <c r="S304" s="2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19"/>
      <c r="D305" s="219"/>
      <c r="E305" s="2"/>
      <c r="F305" s="2"/>
      <c r="G305" s="4"/>
      <c r="H305" s="4"/>
      <c r="I305" s="4"/>
      <c r="J305" s="2"/>
      <c r="K305" s="7"/>
      <c r="L305" s="2"/>
      <c r="M305" s="2"/>
      <c r="N305" s="2"/>
      <c r="O305" s="2"/>
      <c r="P305" s="2"/>
      <c r="Q305" s="2"/>
      <c r="R305" s="2"/>
      <c r="S305" s="2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19"/>
      <c r="D306" s="219"/>
      <c r="E306" s="2"/>
      <c r="F306" s="2"/>
      <c r="G306" s="4"/>
      <c r="H306" s="4"/>
      <c r="I306" s="4"/>
      <c r="J306" s="2"/>
      <c r="K306" s="7"/>
      <c r="L306" s="2"/>
      <c r="M306" s="2"/>
      <c r="N306" s="2"/>
      <c r="O306" s="2"/>
      <c r="P306" s="2"/>
      <c r="Q306" s="2"/>
      <c r="R306" s="2"/>
      <c r="S306" s="2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19"/>
      <c r="D307" s="219"/>
      <c r="E307" s="2"/>
      <c r="F307" s="2"/>
      <c r="G307" s="4"/>
      <c r="H307" s="4"/>
      <c r="I307" s="4"/>
      <c r="J307" s="2"/>
      <c r="K307" s="7"/>
      <c r="L307" s="2"/>
      <c r="M307" s="2"/>
      <c r="N307" s="2"/>
      <c r="O307" s="2"/>
      <c r="P307" s="2"/>
      <c r="Q307" s="2"/>
      <c r="R307" s="2"/>
      <c r="S307" s="2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19"/>
      <c r="D308" s="219"/>
      <c r="E308" s="2"/>
      <c r="F308" s="2"/>
      <c r="G308" s="4"/>
      <c r="H308" s="4"/>
      <c r="I308" s="4"/>
      <c r="J308" s="2"/>
      <c r="K308" s="7"/>
      <c r="L308" s="2"/>
      <c r="M308" s="2"/>
      <c r="N308" s="2"/>
      <c r="O308" s="2"/>
      <c r="P308" s="2"/>
      <c r="Q308" s="2"/>
      <c r="R308" s="2"/>
      <c r="S308" s="2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19"/>
      <c r="D309" s="219"/>
      <c r="E309" s="2"/>
      <c r="F309" s="2"/>
      <c r="G309" s="4"/>
      <c r="H309" s="4"/>
      <c r="I309" s="4"/>
      <c r="J309" s="2"/>
      <c r="K309" s="7"/>
      <c r="L309" s="2"/>
      <c r="M309" s="2"/>
      <c r="N309" s="2"/>
      <c r="O309" s="2"/>
      <c r="P309" s="2"/>
      <c r="Q309" s="2"/>
      <c r="R309" s="2"/>
      <c r="S309" s="2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19"/>
      <c r="D310" s="219"/>
      <c r="E310" s="2"/>
      <c r="F310" s="2"/>
      <c r="G310" s="4"/>
      <c r="H310" s="4"/>
      <c r="I310" s="4"/>
      <c r="J310" s="2"/>
      <c r="K310" s="7"/>
      <c r="L310" s="2"/>
      <c r="M310" s="2"/>
      <c r="N310" s="2"/>
      <c r="O310" s="2"/>
      <c r="P310" s="2"/>
      <c r="Q310" s="2"/>
      <c r="R310" s="2"/>
      <c r="S310" s="2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19"/>
      <c r="D311" s="219"/>
      <c r="E311" s="2"/>
      <c r="F311" s="2"/>
      <c r="G311" s="4"/>
      <c r="H311" s="4"/>
      <c r="I311" s="4"/>
      <c r="J311" s="2"/>
      <c r="K311" s="7"/>
      <c r="L311" s="2"/>
      <c r="M311" s="2"/>
      <c r="N311" s="2"/>
      <c r="O311" s="2"/>
      <c r="P311" s="2"/>
      <c r="Q311" s="2"/>
      <c r="R311" s="2"/>
      <c r="S311" s="2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19"/>
      <c r="D312" s="219"/>
      <c r="E312" s="2"/>
      <c r="F312" s="2"/>
      <c r="G312" s="4"/>
      <c r="H312" s="4"/>
      <c r="I312" s="4"/>
      <c r="J312" s="2"/>
      <c r="K312" s="7"/>
      <c r="L312" s="2"/>
      <c r="M312" s="2"/>
      <c r="N312" s="2"/>
      <c r="O312" s="2"/>
      <c r="P312" s="2"/>
      <c r="Q312" s="2"/>
      <c r="R312" s="2"/>
      <c r="S312" s="2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19"/>
      <c r="D313" s="219"/>
      <c r="E313" s="2"/>
      <c r="F313" s="2"/>
      <c r="G313" s="4"/>
      <c r="H313" s="4"/>
      <c r="I313" s="4"/>
      <c r="J313" s="2"/>
      <c r="K313" s="7"/>
      <c r="L313" s="2"/>
      <c r="M313" s="2"/>
      <c r="N313" s="2"/>
      <c r="O313" s="2"/>
      <c r="P313" s="2"/>
      <c r="Q313" s="2"/>
      <c r="R313" s="2"/>
      <c r="S313" s="2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19"/>
      <c r="D314" s="219"/>
      <c r="E314" s="2"/>
      <c r="F314" s="2"/>
      <c r="G314" s="4"/>
      <c r="H314" s="4"/>
      <c r="I314" s="4"/>
      <c r="J314" s="2"/>
      <c r="K314" s="7"/>
      <c r="L314" s="2"/>
      <c r="M314" s="2"/>
      <c r="N314" s="2"/>
      <c r="O314" s="2"/>
      <c r="P314" s="2"/>
      <c r="Q314" s="2"/>
      <c r="R314" s="2"/>
      <c r="S314" s="2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19"/>
      <c r="D315" s="219"/>
      <c r="E315" s="2"/>
      <c r="F315" s="2"/>
      <c r="G315" s="4"/>
      <c r="H315" s="4"/>
      <c r="I315" s="4"/>
      <c r="J315" s="2"/>
      <c r="K315" s="7"/>
      <c r="L315" s="2"/>
      <c r="M315" s="2"/>
      <c r="N315" s="2"/>
      <c r="O315" s="2"/>
      <c r="P315" s="2"/>
      <c r="Q315" s="2"/>
      <c r="R315" s="2"/>
      <c r="S315" s="2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19"/>
      <c r="D316" s="219"/>
      <c r="E316" s="2"/>
      <c r="F316" s="2"/>
      <c r="G316" s="4"/>
      <c r="H316" s="4"/>
      <c r="I316" s="4"/>
      <c r="J316" s="2"/>
      <c r="K316" s="7"/>
      <c r="L316" s="2"/>
      <c r="M316" s="2"/>
      <c r="N316" s="2"/>
      <c r="O316" s="2"/>
      <c r="P316" s="2"/>
      <c r="Q316" s="2"/>
      <c r="R316" s="2"/>
      <c r="S316" s="2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19"/>
      <c r="D317" s="219"/>
      <c r="E317" s="2"/>
      <c r="F317" s="2"/>
      <c r="G317" s="4"/>
      <c r="H317" s="4"/>
      <c r="I317" s="4"/>
      <c r="J317" s="2"/>
      <c r="K317" s="7"/>
      <c r="L317" s="2"/>
      <c r="M317" s="2"/>
      <c r="N317" s="2"/>
      <c r="O317" s="2"/>
      <c r="P317" s="2"/>
      <c r="Q317" s="2"/>
      <c r="R317" s="2"/>
      <c r="S317" s="2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19"/>
      <c r="D318" s="219"/>
      <c r="E318" s="2"/>
      <c r="F318" s="2"/>
      <c r="G318" s="4"/>
      <c r="H318" s="4"/>
      <c r="I318" s="4"/>
      <c r="J318" s="2"/>
      <c r="K318" s="7"/>
      <c r="L318" s="2"/>
      <c r="M318" s="2"/>
      <c r="N318" s="2"/>
      <c r="O318" s="2"/>
      <c r="P318" s="2"/>
      <c r="Q318" s="2"/>
      <c r="R318" s="2"/>
      <c r="S318" s="2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19"/>
      <c r="D319" s="219"/>
      <c r="E319" s="2"/>
      <c r="F319" s="2"/>
      <c r="G319" s="4"/>
      <c r="H319" s="4"/>
      <c r="I319" s="4"/>
      <c r="J319" s="2"/>
      <c r="K319" s="7"/>
      <c r="L319" s="2"/>
      <c r="M319" s="2"/>
      <c r="N319" s="2"/>
      <c r="O319" s="2"/>
      <c r="P319" s="2"/>
      <c r="Q319" s="2"/>
      <c r="R319" s="2"/>
      <c r="S319" s="2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19"/>
      <c r="D320" s="219"/>
      <c r="E320" s="2"/>
      <c r="F320" s="2"/>
      <c r="G320" s="4"/>
      <c r="H320" s="4"/>
      <c r="I320" s="4"/>
      <c r="J320" s="2"/>
      <c r="K320" s="7"/>
      <c r="L320" s="2"/>
      <c r="M320" s="2"/>
      <c r="N320" s="2"/>
      <c r="O320" s="2"/>
      <c r="P320" s="2"/>
      <c r="Q320" s="2"/>
      <c r="R320" s="2"/>
      <c r="S320" s="2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19"/>
      <c r="D321" s="219"/>
      <c r="E321" s="2"/>
      <c r="F321" s="2"/>
      <c r="G321" s="4"/>
      <c r="H321" s="4"/>
      <c r="I321" s="4"/>
      <c r="J321" s="2"/>
      <c r="K321" s="7"/>
      <c r="L321" s="2"/>
      <c r="M321" s="2"/>
      <c r="N321" s="2"/>
      <c r="O321" s="2"/>
      <c r="P321" s="2"/>
      <c r="Q321" s="2"/>
      <c r="R321" s="2"/>
      <c r="S321" s="2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19"/>
      <c r="D322" s="219"/>
      <c r="E322" s="2"/>
      <c r="F322" s="2"/>
      <c r="G322" s="4"/>
      <c r="H322" s="4"/>
      <c r="I322" s="4"/>
      <c r="J322" s="2"/>
      <c r="K322" s="7"/>
      <c r="L322" s="2"/>
      <c r="M322" s="2"/>
      <c r="N322" s="2"/>
      <c r="O322" s="2"/>
      <c r="P322" s="2"/>
      <c r="Q322" s="2"/>
      <c r="R322" s="2"/>
      <c r="S322" s="2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19"/>
      <c r="D323" s="219"/>
      <c r="E323" s="2"/>
      <c r="F323" s="2"/>
      <c r="G323" s="4"/>
      <c r="H323" s="4"/>
      <c r="I323" s="4"/>
      <c r="J323" s="2"/>
      <c r="K323" s="7"/>
      <c r="L323" s="2"/>
      <c r="M323" s="2"/>
      <c r="N323" s="2"/>
      <c r="O323" s="2"/>
      <c r="P323" s="2"/>
      <c r="Q323" s="2"/>
      <c r="R323" s="2"/>
      <c r="S323" s="2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19"/>
      <c r="D324" s="219"/>
      <c r="E324" s="2"/>
      <c r="F324" s="2"/>
      <c r="G324" s="4"/>
      <c r="H324" s="4"/>
      <c r="I324" s="4"/>
      <c r="J324" s="2"/>
      <c r="K324" s="7"/>
      <c r="L324" s="2"/>
      <c r="M324" s="2"/>
      <c r="N324" s="2"/>
      <c r="O324" s="2"/>
      <c r="P324" s="2"/>
      <c r="Q324" s="2"/>
      <c r="R324" s="2"/>
      <c r="S324" s="2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19"/>
      <c r="D325" s="219"/>
      <c r="E325" s="2"/>
      <c r="F325" s="2"/>
      <c r="G325" s="4"/>
      <c r="H325" s="4"/>
      <c r="I325" s="4"/>
      <c r="J325" s="2"/>
      <c r="K325" s="7"/>
      <c r="L325" s="2"/>
      <c r="M325" s="2"/>
      <c r="N325" s="2"/>
      <c r="O325" s="2"/>
      <c r="P325" s="2"/>
      <c r="Q325" s="2"/>
      <c r="R325" s="2"/>
      <c r="S325" s="2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19"/>
      <c r="D326" s="219"/>
      <c r="E326" s="2"/>
      <c r="F326" s="2"/>
      <c r="G326" s="4"/>
      <c r="H326" s="4"/>
      <c r="I326" s="4"/>
      <c r="J326" s="2"/>
      <c r="K326" s="7"/>
      <c r="L326" s="2"/>
      <c r="M326" s="2"/>
      <c r="N326" s="2"/>
      <c r="O326" s="2"/>
      <c r="P326" s="2"/>
      <c r="Q326" s="2"/>
      <c r="R326" s="2"/>
      <c r="S326" s="2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19"/>
      <c r="D327" s="219"/>
      <c r="E327" s="2"/>
      <c r="F327" s="2"/>
      <c r="G327" s="4"/>
      <c r="H327" s="4"/>
      <c r="I327" s="4"/>
      <c r="J327" s="2"/>
      <c r="K327" s="7"/>
      <c r="L327" s="2"/>
      <c r="M327" s="2"/>
      <c r="N327" s="2"/>
      <c r="O327" s="2"/>
      <c r="P327" s="2"/>
      <c r="Q327" s="2"/>
      <c r="R327" s="2"/>
      <c r="S327" s="2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19"/>
      <c r="D328" s="219"/>
      <c r="E328" s="2"/>
      <c r="F328" s="2"/>
      <c r="G328" s="4"/>
      <c r="H328" s="4"/>
      <c r="I328" s="4"/>
      <c r="J328" s="2"/>
      <c r="K328" s="7"/>
      <c r="L328" s="2"/>
      <c r="M328" s="2"/>
      <c r="N328" s="2"/>
      <c r="O328" s="2"/>
      <c r="P328" s="2"/>
      <c r="Q328" s="2"/>
      <c r="R328" s="2"/>
      <c r="S328" s="2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19"/>
      <c r="D329" s="219"/>
      <c r="E329" s="2"/>
      <c r="F329" s="2"/>
      <c r="G329" s="4"/>
      <c r="H329" s="4"/>
      <c r="I329" s="4"/>
      <c r="J329" s="2"/>
      <c r="K329" s="7"/>
      <c r="L329" s="2"/>
      <c r="M329" s="2"/>
      <c r="N329" s="2"/>
      <c r="O329" s="2"/>
      <c r="P329" s="2"/>
      <c r="Q329" s="2"/>
      <c r="R329" s="2"/>
      <c r="S329" s="2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19"/>
      <c r="D330" s="219"/>
      <c r="E330" s="2"/>
      <c r="F330" s="2"/>
      <c r="G330" s="4"/>
      <c r="H330" s="4"/>
      <c r="I330" s="4"/>
      <c r="J330" s="2"/>
      <c r="K330" s="7"/>
      <c r="L330" s="2"/>
      <c r="M330" s="2"/>
      <c r="N330" s="2"/>
      <c r="O330" s="2"/>
      <c r="P330" s="2"/>
      <c r="Q330" s="2"/>
      <c r="R330" s="2"/>
      <c r="S330" s="2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19"/>
      <c r="D331" s="219"/>
      <c r="E331" s="2"/>
      <c r="F331" s="2"/>
      <c r="G331" s="4"/>
      <c r="H331" s="4"/>
      <c r="I331" s="4"/>
      <c r="J331" s="2"/>
      <c r="K331" s="7"/>
      <c r="L331" s="2"/>
      <c r="M331" s="2"/>
      <c r="N331" s="2"/>
      <c r="O331" s="2"/>
      <c r="P331" s="2"/>
      <c r="Q331" s="2"/>
      <c r="R331" s="2"/>
      <c r="S331" s="2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19"/>
      <c r="D332" s="219"/>
      <c r="E332" s="2"/>
      <c r="F332" s="2"/>
      <c r="G332" s="4"/>
      <c r="H332" s="4"/>
      <c r="I332" s="4"/>
      <c r="J332" s="2"/>
      <c r="K332" s="7"/>
      <c r="L332" s="2"/>
      <c r="M332" s="2"/>
      <c r="N332" s="2"/>
      <c r="O332" s="2"/>
      <c r="P332" s="2"/>
      <c r="Q332" s="2"/>
      <c r="R332" s="2"/>
      <c r="S332" s="2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19"/>
      <c r="D333" s="219"/>
      <c r="E333" s="2"/>
      <c r="F333" s="2"/>
      <c r="G333" s="4"/>
      <c r="H333" s="4"/>
      <c r="I333" s="4"/>
      <c r="J333" s="2"/>
      <c r="K333" s="7"/>
      <c r="L333" s="2"/>
      <c r="M333" s="2"/>
      <c r="N333" s="2"/>
      <c r="O333" s="2"/>
      <c r="P333" s="2"/>
      <c r="Q333" s="2"/>
      <c r="R333" s="2"/>
      <c r="S333" s="2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19"/>
      <c r="D334" s="219"/>
      <c r="E334" s="2"/>
      <c r="F334" s="2"/>
      <c r="G334" s="4"/>
      <c r="H334" s="4"/>
      <c r="I334" s="4"/>
      <c r="J334" s="2"/>
      <c r="K334" s="7"/>
      <c r="L334" s="2"/>
      <c r="M334" s="2"/>
      <c r="N334" s="2"/>
      <c r="O334" s="2"/>
      <c r="P334" s="2"/>
      <c r="Q334" s="2"/>
      <c r="R334" s="2"/>
      <c r="S334" s="2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19"/>
      <c r="D335" s="219"/>
      <c r="E335" s="2"/>
      <c r="F335" s="2"/>
      <c r="G335" s="4"/>
      <c r="H335" s="4"/>
      <c r="I335" s="4"/>
      <c r="J335" s="2"/>
      <c r="K335" s="7"/>
      <c r="L335" s="2"/>
      <c r="M335" s="2"/>
      <c r="N335" s="2"/>
      <c r="O335" s="2"/>
      <c r="P335" s="2"/>
      <c r="Q335" s="2"/>
      <c r="R335" s="2"/>
      <c r="S335" s="2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19"/>
      <c r="D336" s="219"/>
      <c r="E336" s="2"/>
      <c r="F336" s="2"/>
      <c r="G336" s="4"/>
      <c r="H336" s="4"/>
      <c r="I336" s="4"/>
      <c r="J336" s="2"/>
      <c r="K336" s="7"/>
      <c r="L336" s="2"/>
      <c r="M336" s="2"/>
      <c r="N336" s="2"/>
      <c r="O336" s="2"/>
      <c r="P336" s="2"/>
      <c r="Q336" s="2"/>
      <c r="R336" s="2"/>
      <c r="S336" s="2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19"/>
      <c r="D337" s="219"/>
      <c r="E337" s="2"/>
      <c r="F337" s="2"/>
      <c r="G337" s="4"/>
      <c r="H337" s="4"/>
      <c r="I337" s="4"/>
      <c r="J337" s="2"/>
      <c r="K337" s="7"/>
      <c r="L337" s="2"/>
      <c r="M337" s="2"/>
      <c r="N337" s="2"/>
      <c r="O337" s="2"/>
      <c r="P337" s="2"/>
      <c r="Q337" s="2"/>
      <c r="R337" s="2"/>
      <c r="S337" s="2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19"/>
      <c r="D338" s="219"/>
      <c r="E338" s="2"/>
      <c r="F338" s="2"/>
      <c r="G338" s="4"/>
      <c r="H338" s="4"/>
      <c r="I338" s="4"/>
      <c r="J338" s="2"/>
      <c r="K338" s="7"/>
      <c r="L338" s="2"/>
      <c r="M338" s="2"/>
      <c r="N338" s="2"/>
      <c r="O338" s="2"/>
      <c r="P338" s="2"/>
      <c r="Q338" s="2"/>
      <c r="R338" s="2"/>
      <c r="S338" s="2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19"/>
      <c r="D339" s="219"/>
      <c r="E339" s="2"/>
      <c r="F339" s="2"/>
      <c r="G339" s="4"/>
      <c r="H339" s="4"/>
      <c r="I339" s="4"/>
      <c r="J339" s="2"/>
      <c r="K339" s="7"/>
      <c r="L339" s="2"/>
      <c r="M339" s="2"/>
      <c r="N339" s="2"/>
      <c r="O339" s="2"/>
      <c r="P339" s="2"/>
      <c r="Q339" s="2"/>
      <c r="R339" s="2"/>
      <c r="S339" s="2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19"/>
      <c r="D340" s="219"/>
      <c r="E340" s="2"/>
      <c r="F340" s="2"/>
      <c r="G340" s="4"/>
      <c r="H340" s="4"/>
      <c r="I340" s="4"/>
      <c r="J340" s="2"/>
      <c r="K340" s="7"/>
      <c r="L340" s="2"/>
      <c r="M340" s="2"/>
      <c r="N340" s="2"/>
      <c r="O340" s="2"/>
      <c r="P340" s="2"/>
      <c r="Q340" s="2"/>
      <c r="R340" s="2"/>
      <c r="S340" s="2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19"/>
      <c r="D341" s="219"/>
      <c r="E341" s="2"/>
      <c r="F341" s="2"/>
      <c r="G341" s="4"/>
      <c r="H341" s="4"/>
      <c r="I341" s="4"/>
      <c r="J341" s="2"/>
      <c r="K341" s="7"/>
      <c r="L341" s="2"/>
      <c r="M341" s="2"/>
      <c r="N341" s="2"/>
      <c r="O341" s="2"/>
      <c r="P341" s="2"/>
      <c r="Q341" s="2"/>
      <c r="R341" s="2"/>
      <c r="S341" s="2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19"/>
      <c r="D342" s="219"/>
      <c r="E342" s="2"/>
      <c r="F342" s="2"/>
      <c r="G342" s="4"/>
      <c r="H342" s="4"/>
      <c r="I342" s="4"/>
      <c r="J342" s="2"/>
      <c r="K342" s="7"/>
      <c r="L342" s="2"/>
      <c r="M342" s="2"/>
      <c r="N342" s="2"/>
      <c r="O342" s="2"/>
      <c r="P342" s="2"/>
      <c r="Q342" s="2"/>
      <c r="R342" s="2"/>
      <c r="S342" s="2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19"/>
      <c r="D343" s="219"/>
      <c r="E343" s="2"/>
      <c r="F343" s="2"/>
      <c r="G343" s="4"/>
      <c r="H343" s="4"/>
      <c r="I343" s="4"/>
      <c r="J343" s="2"/>
      <c r="K343" s="7"/>
      <c r="L343" s="2"/>
      <c r="M343" s="2"/>
      <c r="N343" s="2"/>
      <c r="O343" s="2"/>
      <c r="P343" s="2"/>
      <c r="Q343" s="2"/>
      <c r="R343" s="2"/>
      <c r="S343" s="2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19"/>
      <c r="D344" s="219"/>
      <c r="E344" s="2"/>
      <c r="F344" s="2"/>
      <c r="G344" s="4"/>
      <c r="H344" s="4"/>
      <c r="I344" s="4"/>
      <c r="J344" s="2"/>
      <c r="K344" s="7"/>
      <c r="L344" s="2"/>
      <c r="M344" s="2"/>
      <c r="N344" s="2"/>
      <c r="O344" s="2"/>
      <c r="P344" s="2"/>
      <c r="Q344" s="2"/>
      <c r="R344" s="2"/>
      <c r="S344" s="2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19"/>
      <c r="D345" s="219"/>
      <c r="E345" s="2"/>
      <c r="F345" s="2"/>
      <c r="G345" s="4"/>
      <c r="H345" s="4"/>
      <c r="I345" s="4"/>
      <c r="J345" s="2"/>
      <c r="K345" s="7"/>
      <c r="L345" s="2"/>
      <c r="M345" s="2"/>
      <c r="N345" s="2"/>
      <c r="O345" s="2"/>
      <c r="P345" s="2"/>
      <c r="Q345" s="2"/>
      <c r="R345" s="2"/>
      <c r="S345" s="2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19"/>
      <c r="D346" s="219"/>
      <c r="E346" s="2"/>
      <c r="F346" s="2"/>
      <c r="G346" s="4"/>
      <c r="H346" s="4"/>
      <c r="I346" s="4"/>
      <c r="J346" s="2"/>
      <c r="K346" s="7"/>
      <c r="L346" s="2"/>
      <c r="M346" s="2"/>
      <c r="N346" s="2"/>
      <c r="O346" s="2"/>
      <c r="P346" s="2"/>
      <c r="Q346" s="2"/>
      <c r="R346" s="2"/>
      <c r="S346" s="2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19"/>
      <c r="D347" s="219"/>
      <c r="E347" s="2"/>
      <c r="F347" s="2"/>
      <c r="G347" s="4"/>
      <c r="H347" s="4"/>
      <c r="I347" s="4"/>
      <c r="J347" s="2"/>
      <c r="K347" s="7"/>
      <c r="L347" s="2"/>
      <c r="M347" s="2"/>
      <c r="N347" s="2"/>
      <c r="O347" s="2"/>
      <c r="P347" s="2"/>
      <c r="Q347" s="2"/>
      <c r="R347" s="2"/>
      <c r="S347" s="2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19"/>
      <c r="D348" s="219"/>
      <c r="E348" s="2"/>
      <c r="F348" s="2"/>
      <c r="G348" s="4"/>
      <c r="H348" s="4"/>
      <c r="I348" s="4"/>
      <c r="J348" s="2"/>
      <c r="K348" s="7"/>
      <c r="L348" s="2"/>
      <c r="M348" s="2"/>
      <c r="N348" s="2"/>
      <c r="O348" s="2"/>
      <c r="P348" s="2"/>
      <c r="Q348" s="2"/>
      <c r="R348" s="2"/>
      <c r="S348" s="2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19"/>
      <c r="D349" s="219"/>
      <c r="E349" s="2"/>
      <c r="F349" s="2"/>
      <c r="G349" s="4"/>
      <c r="H349" s="4"/>
      <c r="I349" s="4"/>
      <c r="J349" s="2"/>
      <c r="K349" s="7"/>
      <c r="L349" s="2"/>
      <c r="M349" s="2"/>
      <c r="N349" s="2"/>
      <c r="O349" s="2"/>
      <c r="P349" s="2"/>
      <c r="Q349" s="2"/>
      <c r="R349" s="2"/>
      <c r="S349" s="2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19"/>
      <c r="D350" s="219"/>
      <c r="E350" s="2"/>
      <c r="F350" s="2"/>
      <c r="G350" s="4"/>
      <c r="H350" s="4"/>
      <c r="I350" s="4"/>
      <c r="J350" s="2"/>
      <c r="K350" s="7"/>
      <c r="L350" s="2"/>
      <c r="M350" s="2"/>
      <c r="N350" s="2"/>
      <c r="O350" s="2"/>
      <c r="P350" s="2"/>
      <c r="Q350" s="2"/>
      <c r="R350" s="2"/>
      <c r="S350" s="2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19"/>
      <c r="D351" s="219"/>
      <c r="E351" s="2"/>
      <c r="F351" s="2"/>
      <c r="G351" s="4"/>
      <c r="H351" s="4"/>
      <c r="I351" s="4"/>
      <c r="J351" s="2"/>
      <c r="K351" s="7"/>
      <c r="L351" s="2"/>
      <c r="M351" s="2"/>
      <c r="N351" s="2"/>
      <c r="O351" s="2"/>
      <c r="P351" s="2"/>
      <c r="Q351" s="2"/>
      <c r="R351" s="2"/>
      <c r="S351" s="2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19"/>
      <c r="D352" s="219"/>
      <c r="E352" s="2"/>
      <c r="F352" s="2"/>
      <c r="G352" s="4"/>
      <c r="H352" s="4"/>
      <c r="I352" s="4"/>
      <c r="J352" s="2"/>
      <c r="K352" s="7"/>
      <c r="L352" s="2"/>
      <c r="M352" s="2"/>
      <c r="N352" s="2"/>
      <c r="O352" s="2"/>
      <c r="P352" s="2"/>
      <c r="Q352" s="2"/>
      <c r="R352" s="2"/>
      <c r="S352" s="2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19"/>
      <c r="D353" s="219"/>
      <c r="E353" s="2"/>
      <c r="F353" s="2"/>
      <c r="G353" s="4"/>
      <c r="H353" s="4"/>
      <c r="I353" s="4"/>
      <c r="J353" s="2"/>
      <c r="K353" s="7"/>
      <c r="L353" s="2"/>
      <c r="M353" s="2"/>
      <c r="N353" s="2"/>
      <c r="O353" s="2"/>
      <c r="P353" s="2"/>
      <c r="Q353" s="2"/>
      <c r="R353" s="2"/>
      <c r="S353" s="2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19"/>
      <c r="D354" s="219"/>
      <c r="E354" s="2"/>
      <c r="F354" s="2"/>
      <c r="G354" s="4"/>
      <c r="H354" s="4"/>
      <c r="I354" s="4"/>
      <c r="J354" s="2"/>
      <c r="K354" s="7"/>
      <c r="L354" s="2"/>
      <c r="M354" s="2"/>
      <c r="N354" s="2"/>
      <c r="O354" s="2"/>
      <c r="P354" s="2"/>
      <c r="Q354" s="2"/>
      <c r="R354" s="2"/>
      <c r="S354" s="2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19"/>
      <c r="D355" s="219"/>
      <c r="E355" s="2"/>
      <c r="F355" s="2"/>
      <c r="G355" s="4"/>
      <c r="H355" s="4"/>
      <c r="I355" s="4"/>
      <c r="J355" s="2"/>
      <c r="K355" s="7"/>
      <c r="L355" s="2"/>
      <c r="M355" s="2"/>
      <c r="N355" s="2"/>
      <c r="O355" s="2"/>
      <c r="P355" s="2"/>
      <c r="Q355" s="2"/>
      <c r="R355" s="2"/>
      <c r="S355" s="2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19"/>
      <c r="D356" s="219"/>
      <c r="E356" s="2"/>
      <c r="F356" s="2"/>
      <c r="G356" s="4"/>
      <c r="H356" s="4"/>
      <c r="I356" s="4"/>
      <c r="J356" s="2"/>
      <c r="K356" s="7"/>
      <c r="L356" s="2"/>
      <c r="M356" s="2"/>
      <c r="N356" s="2"/>
      <c r="O356" s="2"/>
      <c r="P356" s="2"/>
      <c r="Q356" s="2"/>
      <c r="R356" s="2"/>
      <c r="S356" s="2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19"/>
      <c r="D357" s="219"/>
      <c r="E357" s="2"/>
      <c r="F357" s="2"/>
      <c r="G357" s="4"/>
      <c r="H357" s="4"/>
      <c r="I357" s="4"/>
      <c r="J357" s="2"/>
      <c r="K357" s="7"/>
      <c r="L357" s="2"/>
      <c r="M357" s="2"/>
      <c r="N357" s="2"/>
      <c r="O357" s="2"/>
      <c r="P357" s="2"/>
      <c r="Q357" s="2"/>
      <c r="R357" s="2"/>
      <c r="S357" s="2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19"/>
      <c r="D358" s="219"/>
      <c r="E358" s="2"/>
      <c r="F358" s="2"/>
      <c r="G358" s="4"/>
      <c r="H358" s="4"/>
      <c r="I358" s="4"/>
      <c r="J358" s="2"/>
      <c r="K358" s="7"/>
      <c r="L358" s="2"/>
      <c r="M358" s="2"/>
      <c r="N358" s="2"/>
      <c r="O358" s="2"/>
      <c r="P358" s="2"/>
      <c r="Q358" s="2"/>
      <c r="R358" s="2"/>
      <c r="S358" s="2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19"/>
      <c r="D359" s="219"/>
      <c r="E359" s="2"/>
      <c r="F359" s="2"/>
      <c r="G359" s="4"/>
      <c r="H359" s="4"/>
      <c r="I359" s="4"/>
      <c r="J359" s="2"/>
      <c r="K359" s="7"/>
      <c r="L359" s="2"/>
      <c r="M359" s="2"/>
      <c r="N359" s="2"/>
      <c r="O359" s="2"/>
      <c r="P359" s="2"/>
      <c r="Q359" s="2"/>
      <c r="R359" s="2"/>
      <c r="S359" s="2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19"/>
      <c r="D360" s="219"/>
      <c r="E360" s="2"/>
      <c r="F360" s="2"/>
      <c r="G360" s="4"/>
      <c r="H360" s="4"/>
      <c r="I360" s="4"/>
      <c r="J360" s="2"/>
      <c r="K360" s="7"/>
      <c r="L360" s="2"/>
      <c r="M360" s="2"/>
      <c r="N360" s="2"/>
      <c r="O360" s="2"/>
      <c r="P360" s="2"/>
      <c r="Q360" s="2"/>
      <c r="R360" s="2"/>
      <c r="S360" s="2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19"/>
      <c r="D361" s="219"/>
      <c r="E361" s="2"/>
      <c r="F361" s="2"/>
      <c r="G361" s="4"/>
      <c r="H361" s="4"/>
      <c r="I361" s="4"/>
      <c r="J361" s="2"/>
      <c r="K361" s="7"/>
      <c r="L361" s="2"/>
      <c r="M361" s="2"/>
      <c r="N361" s="2"/>
      <c r="O361" s="2"/>
      <c r="P361" s="2"/>
      <c r="Q361" s="2"/>
      <c r="R361" s="2"/>
      <c r="S361" s="2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19"/>
      <c r="D362" s="219"/>
      <c r="E362" s="2"/>
      <c r="F362" s="2"/>
      <c r="G362" s="4"/>
      <c r="H362" s="4"/>
      <c r="I362" s="4"/>
      <c r="J362" s="2"/>
      <c r="K362" s="7"/>
      <c r="L362" s="2"/>
      <c r="M362" s="2"/>
      <c r="N362" s="2"/>
      <c r="O362" s="2"/>
      <c r="P362" s="2"/>
      <c r="Q362" s="2"/>
      <c r="R362" s="2"/>
      <c r="S362" s="2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19"/>
      <c r="D363" s="219"/>
      <c r="E363" s="2"/>
      <c r="F363" s="2"/>
      <c r="G363" s="4"/>
      <c r="H363" s="4"/>
      <c r="I363" s="4"/>
      <c r="J363" s="2"/>
      <c r="K363" s="7"/>
      <c r="L363" s="2"/>
      <c r="M363" s="2"/>
      <c r="N363" s="2"/>
      <c r="O363" s="2"/>
      <c r="P363" s="2"/>
      <c r="Q363" s="2"/>
      <c r="R363" s="2"/>
      <c r="S363" s="2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19"/>
      <c r="D364" s="219"/>
      <c r="E364" s="2"/>
      <c r="F364" s="2"/>
      <c r="G364" s="4"/>
      <c r="H364" s="4"/>
      <c r="I364" s="4"/>
      <c r="J364" s="2"/>
      <c r="K364" s="7"/>
      <c r="L364" s="2"/>
      <c r="M364" s="2"/>
      <c r="N364" s="2"/>
      <c r="O364" s="2"/>
      <c r="P364" s="2"/>
      <c r="Q364" s="2"/>
      <c r="R364" s="2"/>
      <c r="S364" s="2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19"/>
      <c r="D365" s="219"/>
      <c r="E365" s="2"/>
      <c r="F365" s="2"/>
      <c r="G365" s="4"/>
      <c r="H365" s="4"/>
      <c r="I365" s="4"/>
      <c r="J365" s="2"/>
      <c r="K365" s="7"/>
      <c r="L365" s="2"/>
      <c r="M365" s="2"/>
      <c r="N365" s="2"/>
      <c r="O365" s="2"/>
      <c r="P365" s="2"/>
      <c r="Q365" s="2"/>
      <c r="R365" s="2"/>
      <c r="S365" s="2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19"/>
      <c r="D366" s="219"/>
      <c r="E366" s="2"/>
      <c r="F366" s="2"/>
      <c r="G366" s="4"/>
      <c r="H366" s="4"/>
      <c r="I366" s="4"/>
      <c r="J366" s="2"/>
      <c r="K366" s="7"/>
      <c r="L366" s="2"/>
      <c r="M366" s="2"/>
      <c r="N366" s="2"/>
      <c r="O366" s="2"/>
      <c r="P366" s="2"/>
      <c r="Q366" s="2"/>
      <c r="R366" s="2"/>
      <c r="S366" s="2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19"/>
      <c r="D367" s="219"/>
      <c r="E367" s="2"/>
      <c r="F367" s="2"/>
      <c r="G367" s="4"/>
      <c r="H367" s="4"/>
      <c r="I367" s="4"/>
      <c r="J367" s="2"/>
      <c r="K367" s="7"/>
      <c r="L367" s="2"/>
      <c r="M367" s="2"/>
      <c r="N367" s="2"/>
      <c r="O367" s="2"/>
      <c r="P367" s="2"/>
      <c r="Q367" s="2"/>
      <c r="R367" s="2"/>
      <c r="S367" s="2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19"/>
      <c r="D368" s="219"/>
      <c r="E368" s="2"/>
      <c r="F368" s="2"/>
      <c r="G368" s="4"/>
      <c r="H368" s="4"/>
      <c r="I368" s="4"/>
      <c r="J368" s="2"/>
      <c r="K368" s="7"/>
      <c r="L368" s="2"/>
      <c r="M368" s="2"/>
      <c r="N368" s="2"/>
      <c r="O368" s="2"/>
      <c r="P368" s="2"/>
      <c r="Q368" s="2"/>
      <c r="R368" s="2"/>
      <c r="S368" s="2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19"/>
      <c r="D369" s="219"/>
      <c r="E369" s="2"/>
      <c r="F369" s="2"/>
      <c r="G369" s="4"/>
      <c r="H369" s="4"/>
      <c r="I369" s="4"/>
      <c r="J369" s="2"/>
      <c r="K369" s="7"/>
      <c r="L369" s="2"/>
      <c r="M369" s="2"/>
      <c r="N369" s="2"/>
      <c r="O369" s="2"/>
      <c r="P369" s="2"/>
      <c r="Q369" s="2"/>
      <c r="R369" s="2"/>
      <c r="S369" s="2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19"/>
      <c r="D370" s="219"/>
      <c r="E370" s="2"/>
      <c r="F370" s="2"/>
      <c r="G370" s="4"/>
      <c r="H370" s="4"/>
      <c r="I370" s="4"/>
      <c r="J370" s="2"/>
      <c r="K370" s="7"/>
      <c r="L370" s="2"/>
      <c r="M370" s="2"/>
      <c r="N370" s="2"/>
      <c r="O370" s="2"/>
      <c r="P370" s="2"/>
      <c r="Q370" s="2"/>
      <c r="R370" s="2"/>
      <c r="S370" s="2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19"/>
      <c r="D371" s="219"/>
      <c r="E371" s="2"/>
      <c r="F371" s="2"/>
      <c r="G371" s="4"/>
      <c r="H371" s="4"/>
      <c r="I371" s="4"/>
      <c r="J371" s="2"/>
      <c r="K371" s="7"/>
      <c r="L371" s="2"/>
      <c r="M371" s="2"/>
      <c r="N371" s="2"/>
      <c r="O371" s="2"/>
      <c r="P371" s="2"/>
      <c r="Q371" s="2"/>
      <c r="R371" s="2"/>
      <c r="S371" s="2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19"/>
      <c r="D372" s="219"/>
      <c r="E372" s="2"/>
      <c r="F372" s="2"/>
      <c r="G372" s="4"/>
      <c r="H372" s="4"/>
      <c r="I372" s="4"/>
      <c r="J372" s="2"/>
      <c r="K372" s="7"/>
      <c r="L372" s="2"/>
      <c r="M372" s="2"/>
      <c r="N372" s="2"/>
      <c r="O372" s="2"/>
      <c r="P372" s="2"/>
      <c r="Q372" s="2"/>
      <c r="R372" s="2"/>
      <c r="S372" s="2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19"/>
      <c r="D373" s="219"/>
      <c r="E373" s="2"/>
      <c r="F373" s="2"/>
      <c r="G373" s="4"/>
      <c r="H373" s="4"/>
      <c r="I373" s="4"/>
      <c r="J373" s="2"/>
      <c r="K373" s="7"/>
      <c r="L373" s="2"/>
      <c r="M373" s="2"/>
      <c r="N373" s="2"/>
      <c r="O373" s="2"/>
      <c r="P373" s="2"/>
      <c r="Q373" s="2"/>
      <c r="R373" s="2"/>
      <c r="S373" s="2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19"/>
      <c r="D374" s="219"/>
      <c r="E374" s="2"/>
      <c r="F374" s="2"/>
      <c r="G374" s="4"/>
      <c r="H374" s="4"/>
      <c r="I374" s="4"/>
      <c r="J374" s="2"/>
      <c r="K374" s="7"/>
      <c r="L374" s="2"/>
      <c r="M374" s="2"/>
      <c r="N374" s="2"/>
      <c r="O374" s="2"/>
      <c r="P374" s="2"/>
      <c r="Q374" s="2"/>
      <c r="R374" s="2"/>
      <c r="S374" s="2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19"/>
      <c r="D375" s="219"/>
      <c r="E375" s="2"/>
      <c r="F375" s="2"/>
      <c r="G375" s="4"/>
      <c r="H375" s="4"/>
      <c r="I375" s="4"/>
      <c r="J375" s="2"/>
      <c r="K375" s="7"/>
      <c r="L375" s="2"/>
      <c r="M375" s="2"/>
      <c r="N375" s="2"/>
      <c r="O375" s="2"/>
      <c r="P375" s="2"/>
      <c r="Q375" s="2"/>
      <c r="R375" s="2"/>
      <c r="S375" s="2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19"/>
      <c r="D376" s="219"/>
      <c r="E376" s="2"/>
      <c r="F376" s="2"/>
      <c r="G376" s="4"/>
      <c r="H376" s="4"/>
      <c r="I376" s="4"/>
      <c r="J376" s="2"/>
      <c r="K376" s="7"/>
      <c r="L376" s="2"/>
      <c r="M376" s="2"/>
      <c r="N376" s="2"/>
      <c r="O376" s="2"/>
      <c r="P376" s="2"/>
      <c r="Q376" s="2"/>
      <c r="R376" s="2"/>
      <c r="S376" s="2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19"/>
      <c r="D377" s="219"/>
      <c r="E377" s="2"/>
      <c r="F377" s="2"/>
      <c r="G377" s="4"/>
      <c r="H377" s="4"/>
      <c r="I377" s="4"/>
      <c r="J377" s="2"/>
      <c r="K377" s="7"/>
      <c r="L377" s="2"/>
      <c r="M377" s="2"/>
      <c r="N377" s="2"/>
      <c r="O377" s="2"/>
      <c r="P377" s="2"/>
      <c r="Q377" s="2"/>
      <c r="R377" s="2"/>
      <c r="S377" s="2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19"/>
      <c r="D378" s="219"/>
      <c r="E378" s="2"/>
      <c r="F378" s="2"/>
      <c r="G378" s="4"/>
      <c r="H378" s="4"/>
      <c r="I378" s="4"/>
      <c r="J378" s="2"/>
      <c r="K378" s="7"/>
      <c r="L378" s="2"/>
      <c r="M378" s="2"/>
      <c r="N378" s="2"/>
      <c r="O378" s="2"/>
      <c r="P378" s="2"/>
      <c r="Q378" s="2"/>
      <c r="R378" s="2"/>
      <c r="S378" s="2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19"/>
      <c r="D379" s="219"/>
      <c r="E379" s="2"/>
      <c r="F379" s="2"/>
      <c r="G379" s="4"/>
      <c r="H379" s="4"/>
      <c r="I379" s="4"/>
      <c r="J379" s="2"/>
      <c r="K379" s="7"/>
      <c r="L379" s="2"/>
      <c r="M379" s="2"/>
      <c r="N379" s="2"/>
      <c r="O379" s="2"/>
      <c r="P379" s="2"/>
      <c r="Q379" s="2"/>
      <c r="R379" s="2"/>
      <c r="S379" s="2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19"/>
      <c r="D380" s="219"/>
      <c r="E380" s="2"/>
      <c r="F380" s="2"/>
      <c r="G380" s="4"/>
      <c r="H380" s="4"/>
      <c r="I380" s="4"/>
      <c r="J380" s="2"/>
      <c r="K380" s="7"/>
      <c r="L380" s="2"/>
      <c r="M380" s="2"/>
      <c r="N380" s="2"/>
      <c r="O380" s="2"/>
      <c r="P380" s="2"/>
      <c r="Q380" s="2"/>
      <c r="R380" s="2"/>
      <c r="S380" s="2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19"/>
      <c r="D381" s="219"/>
      <c r="E381" s="2"/>
      <c r="F381" s="2"/>
      <c r="G381" s="4"/>
      <c r="H381" s="4"/>
      <c r="I381" s="4"/>
      <c r="J381" s="2"/>
      <c r="K381" s="7"/>
      <c r="L381" s="2"/>
      <c r="M381" s="2"/>
      <c r="N381" s="2"/>
      <c r="O381" s="2"/>
      <c r="P381" s="2"/>
      <c r="Q381" s="2"/>
      <c r="R381" s="2"/>
      <c r="S381" s="2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19"/>
      <c r="D382" s="219"/>
      <c r="E382" s="2"/>
      <c r="F382" s="2"/>
      <c r="G382" s="4"/>
      <c r="H382" s="4"/>
      <c r="I382" s="4"/>
      <c r="J382" s="2"/>
      <c r="K382" s="7"/>
      <c r="L382" s="2"/>
      <c r="M382" s="2"/>
      <c r="N382" s="2"/>
      <c r="O382" s="2"/>
      <c r="P382" s="2"/>
      <c r="Q382" s="2"/>
      <c r="R382" s="2"/>
      <c r="S382" s="2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19"/>
      <c r="D383" s="219"/>
      <c r="E383" s="2"/>
      <c r="F383" s="2"/>
      <c r="G383" s="4"/>
      <c r="H383" s="4"/>
      <c r="I383" s="4"/>
      <c r="J383" s="2"/>
      <c r="K383" s="7"/>
      <c r="L383" s="2"/>
      <c r="M383" s="2"/>
      <c r="N383" s="2"/>
      <c r="O383" s="2"/>
      <c r="P383" s="2"/>
      <c r="Q383" s="2"/>
      <c r="R383" s="2"/>
      <c r="S383" s="2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19"/>
      <c r="D384" s="219"/>
      <c r="E384" s="2"/>
      <c r="F384" s="2"/>
      <c r="G384" s="4"/>
      <c r="H384" s="4"/>
      <c r="I384" s="4"/>
      <c r="J384" s="2"/>
      <c r="K384" s="7"/>
      <c r="L384" s="2"/>
      <c r="M384" s="2"/>
      <c r="N384" s="2"/>
      <c r="O384" s="2"/>
      <c r="P384" s="2"/>
      <c r="Q384" s="2"/>
      <c r="R384" s="2"/>
      <c r="S384" s="2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19"/>
      <c r="D385" s="219"/>
      <c r="E385" s="2"/>
      <c r="F385" s="2"/>
      <c r="G385" s="4"/>
      <c r="H385" s="4"/>
      <c r="I385" s="4"/>
      <c r="J385" s="2"/>
      <c r="K385" s="7"/>
      <c r="L385" s="2"/>
      <c r="M385" s="2"/>
      <c r="N385" s="2"/>
      <c r="O385" s="2"/>
      <c r="P385" s="2"/>
      <c r="Q385" s="2"/>
      <c r="R385" s="2"/>
      <c r="S385" s="2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19"/>
      <c r="D386" s="219"/>
      <c r="E386" s="2"/>
      <c r="F386" s="2"/>
      <c r="G386" s="4"/>
      <c r="H386" s="4"/>
      <c r="I386" s="4"/>
      <c r="J386" s="2"/>
      <c r="K386" s="7"/>
      <c r="L386" s="2"/>
      <c r="M386" s="2"/>
      <c r="N386" s="2"/>
      <c r="O386" s="2"/>
      <c r="P386" s="2"/>
      <c r="Q386" s="2"/>
      <c r="R386" s="2"/>
      <c r="S386" s="2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19"/>
      <c r="D387" s="219"/>
      <c r="E387" s="2"/>
      <c r="F387" s="2"/>
      <c r="G387" s="4"/>
      <c r="H387" s="4"/>
      <c r="I387" s="4"/>
      <c r="J387" s="2"/>
      <c r="K387" s="7"/>
      <c r="L387" s="2"/>
      <c r="M387" s="2"/>
      <c r="N387" s="2"/>
      <c r="O387" s="2"/>
      <c r="P387" s="2"/>
      <c r="Q387" s="2"/>
      <c r="R387" s="2"/>
      <c r="S387" s="2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19"/>
      <c r="D388" s="219"/>
      <c r="E388" s="2"/>
      <c r="F388" s="2"/>
      <c r="G388" s="4"/>
      <c r="H388" s="4"/>
      <c r="I388" s="4"/>
      <c r="J388" s="2"/>
      <c r="K388" s="7"/>
      <c r="L388" s="2"/>
      <c r="M388" s="2"/>
      <c r="N388" s="2"/>
      <c r="O388" s="2"/>
      <c r="P388" s="2"/>
      <c r="Q388" s="2"/>
      <c r="R388" s="2"/>
      <c r="S388" s="2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19"/>
      <c r="D389" s="219"/>
      <c r="E389" s="2"/>
      <c r="F389" s="2"/>
      <c r="G389" s="4"/>
      <c r="H389" s="4"/>
      <c r="I389" s="4"/>
      <c r="J389" s="2"/>
      <c r="K389" s="7"/>
      <c r="L389" s="2"/>
      <c r="M389" s="2"/>
      <c r="N389" s="2"/>
      <c r="O389" s="2"/>
      <c r="P389" s="2"/>
      <c r="Q389" s="2"/>
      <c r="R389" s="2"/>
      <c r="S389" s="2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19"/>
      <c r="D390" s="219"/>
      <c r="E390" s="2"/>
      <c r="F390" s="2"/>
      <c r="G390" s="4"/>
      <c r="H390" s="4"/>
      <c r="I390" s="4"/>
      <c r="J390" s="2"/>
      <c r="K390" s="7"/>
      <c r="L390" s="2"/>
      <c r="M390" s="2"/>
      <c r="N390" s="2"/>
      <c r="O390" s="2"/>
      <c r="P390" s="2"/>
      <c r="Q390" s="2"/>
      <c r="R390" s="2"/>
      <c r="S390" s="2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19"/>
      <c r="D391" s="219"/>
      <c r="E391" s="2"/>
      <c r="F391" s="2"/>
      <c r="G391" s="4"/>
      <c r="H391" s="4"/>
      <c r="I391" s="4"/>
      <c r="J391" s="2"/>
      <c r="K391" s="7"/>
      <c r="L391" s="2"/>
      <c r="M391" s="2"/>
      <c r="N391" s="2"/>
      <c r="O391" s="2"/>
      <c r="P391" s="2"/>
      <c r="Q391" s="2"/>
      <c r="R391" s="2"/>
      <c r="S391" s="2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19"/>
      <c r="D392" s="219"/>
      <c r="E392" s="2"/>
      <c r="F392" s="2"/>
      <c r="G392" s="4"/>
      <c r="H392" s="4"/>
      <c r="I392" s="4"/>
      <c r="J392" s="2"/>
      <c r="K392" s="7"/>
      <c r="L392" s="2"/>
      <c r="M392" s="2"/>
      <c r="N392" s="2"/>
      <c r="O392" s="2"/>
      <c r="P392" s="2"/>
      <c r="Q392" s="2"/>
      <c r="R392" s="2"/>
      <c r="S392" s="2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19"/>
      <c r="D393" s="219"/>
      <c r="E393" s="2"/>
      <c r="F393" s="2"/>
      <c r="G393" s="4"/>
      <c r="H393" s="4"/>
      <c r="I393" s="4"/>
      <c r="J393" s="2"/>
      <c r="K393" s="7"/>
      <c r="L393" s="2"/>
      <c r="M393" s="2"/>
      <c r="N393" s="2"/>
      <c r="O393" s="2"/>
      <c r="P393" s="2"/>
      <c r="Q393" s="2"/>
      <c r="R393" s="2"/>
      <c r="S393" s="2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19"/>
      <c r="D394" s="219"/>
      <c r="E394" s="2"/>
      <c r="F394" s="2"/>
      <c r="G394" s="4"/>
      <c r="H394" s="4"/>
      <c r="I394" s="4"/>
      <c r="J394" s="2"/>
      <c r="K394" s="7"/>
      <c r="L394" s="2"/>
      <c r="M394" s="2"/>
      <c r="N394" s="2"/>
      <c r="O394" s="2"/>
      <c r="P394" s="2"/>
      <c r="Q394" s="2"/>
      <c r="R394" s="2"/>
      <c r="S394" s="2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19"/>
      <c r="D395" s="219"/>
      <c r="E395" s="2"/>
      <c r="F395" s="2"/>
      <c r="G395" s="4"/>
      <c r="H395" s="4"/>
      <c r="I395" s="4"/>
      <c r="J395" s="2"/>
      <c r="K395" s="7"/>
      <c r="L395" s="2"/>
      <c r="M395" s="2"/>
      <c r="N395" s="2"/>
      <c r="O395" s="2"/>
      <c r="P395" s="2"/>
      <c r="Q395" s="2"/>
      <c r="R395" s="2"/>
      <c r="S395" s="2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19"/>
      <c r="D396" s="219"/>
      <c r="E396" s="2"/>
      <c r="F396" s="2"/>
      <c r="G396" s="4"/>
      <c r="H396" s="4"/>
      <c r="I396" s="4"/>
      <c r="J396" s="2"/>
      <c r="K396" s="7"/>
      <c r="L396" s="2"/>
      <c r="M396" s="2"/>
      <c r="N396" s="2"/>
      <c r="O396" s="2"/>
      <c r="P396" s="2"/>
      <c r="Q396" s="2"/>
      <c r="R396" s="2"/>
      <c r="S396" s="2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19"/>
      <c r="D397" s="219"/>
      <c r="E397" s="2"/>
      <c r="F397" s="2"/>
      <c r="G397" s="4"/>
      <c r="H397" s="4"/>
      <c r="I397" s="4"/>
      <c r="J397" s="2"/>
      <c r="K397" s="7"/>
      <c r="L397" s="2"/>
      <c r="M397" s="2"/>
      <c r="N397" s="2"/>
      <c r="O397" s="2"/>
      <c r="P397" s="2"/>
      <c r="Q397" s="2"/>
      <c r="R397" s="2"/>
      <c r="S397" s="2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19"/>
      <c r="D398" s="219"/>
      <c r="E398" s="2"/>
      <c r="F398" s="2"/>
      <c r="G398" s="4"/>
      <c r="H398" s="4"/>
      <c r="I398" s="4"/>
      <c r="J398" s="2"/>
      <c r="K398" s="7"/>
      <c r="L398" s="2"/>
      <c r="M398" s="2"/>
      <c r="N398" s="2"/>
      <c r="O398" s="2"/>
      <c r="P398" s="2"/>
      <c r="Q398" s="2"/>
      <c r="R398" s="2"/>
      <c r="S398" s="2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19"/>
      <c r="D399" s="219"/>
      <c r="E399" s="2"/>
      <c r="F399" s="2"/>
      <c r="G399" s="4"/>
      <c r="H399" s="4"/>
      <c r="I399" s="4"/>
      <c r="J399" s="2"/>
      <c r="K399" s="7"/>
      <c r="L399" s="2"/>
      <c r="M399" s="2"/>
      <c r="N399" s="2"/>
      <c r="O399" s="2"/>
      <c r="P399" s="2"/>
      <c r="Q399" s="2"/>
      <c r="R399" s="2"/>
      <c r="S399" s="2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19"/>
      <c r="D400" s="219"/>
      <c r="E400" s="2"/>
      <c r="F400" s="2"/>
      <c r="G400" s="4"/>
      <c r="H400" s="4"/>
      <c r="I400" s="4"/>
      <c r="J400" s="2"/>
      <c r="K400" s="7"/>
      <c r="L400" s="2"/>
      <c r="M400" s="2"/>
      <c r="N400" s="2"/>
      <c r="O400" s="2"/>
      <c r="P400" s="2"/>
      <c r="Q400" s="2"/>
      <c r="R400" s="2"/>
      <c r="S400" s="2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19"/>
      <c r="D401" s="219"/>
      <c r="E401" s="2"/>
      <c r="F401" s="2"/>
      <c r="G401" s="4"/>
      <c r="H401" s="4"/>
      <c r="I401" s="4"/>
      <c r="J401" s="2"/>
      <c r="K401" s="7"/>
      <c r="L401" s="2"/>
      <c r="M401" s="2"/>
      <c r="N401" s="2"/>
      <c r="O401" s="2"/>
      <c r="P401" s="2"/>
      <c r="Q401" s="2"/>
      <c r="R401" s="2"/>
      <c r="S401" s="2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19"/>
      <c r="D402" s="219"/>
      <c r="E402" s="2"/>
      <c r="F402" s="2"/>
      <c r="G402" s="4"/>
      <c r="H402" s="4"/>
      <c r="I402" s="4"/>
      <c r="J402" s="2"/>
      <c r="K402" s="7"/>
      <c r="L402" s="2"/>
      <c r="M402" s="2"/>
      <c r="N402" s="2"/>
      <c r="O402" s="2"/>
      <c r="P402" s="2"/>
      <c r="Q402" s="2"/>
      <c r="R402" s="2"/>
      <c r="S402" s="2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19"/>
      <c r="D403" s="219"/>
      <c r="E403" s="2"/>
      <c r="F403" s="2"/>
      <c r="G403" s="4"/>
      <c r="H403" s="4"/>
      <c r="I403" s="4"/>
      <c r="J403" s="2"/>
      <c r="K403" s="7"/>
      <c r="L403" s="2"/>
      <c r="M403" s="2"/>
      <c r="N403" s="2"/>
      <c r="O403" s="2"/>
      <c r="P403" s="2"/>
      <c r="Q403" s="2"/>
      <c r="R403" s="2"/>
      <c r="S403" s="2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19"/>
      <c r="D404" s="219"/>
      <c r="E404" s="2"/>
      <c r="F404" s="2"/>
      <c r="G404" s="4"/>
      <c r="H404" s="4"/>
      <c r="I404" s="4"/>
      <c r="J404" s="2"/>
      <c r="K404" s="7"/>
      <c r="L404" s="2"/>
      <c r="M404" s="2"/>
      <c r="N404" s="2"/>
      <c r="O404" s="2"/>
      <c r="P404" s="2"/>
      <c r="Q404" s="2"/>
      <c r="R404" s="2"/>
      <c r="S404" s="2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19"/>
      <c r="D405" s="219"/>
      <c r="E405" s="2"/>
      <c r="F405" s="2"/>
      <c r="G405" s="4"/>
      <c r="H405" s="4"/>
      <c r="I405" s="4"/>
      <c r="J405" s="2"/>
      <c r="K405" s="7"/>
      <c r="L405" s="2"/>
      <c r="M405" s="2"/>
      <c r="N405" s="2"/>
      <c r="O405" s="2"/>
      <c r="P405" s="2"/>
      <c r="Q405" s="2"/>
      <c r="R405" s="2"/>
      <c r="S405" s="2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19"/>
      <c r="D406" s="219"/>
      <c r="E406" s="2"/>
      <c r="F406" s="2"/>
      <c r="G406" s="4"/>
      <c r="H406" s="4"/>
      <c r="I406" s="4"/>
      <c r="J406" s="2"/>
      <c r="K406" s="7"/>
      <c r="L406" s="2"/>
      <c r="M406" s="2"/>
      <c r="N406" s="2"/>
      <c r="O406" s="2"/>
      <c r="P406" s="2"/>
      <c r="Q406" s="2"/>
      <c r="R406" s="2"/>
      <c r="S406" s="2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19"/>
      <c r="D407" s="219"/>
      <c r="E407" s="2"/>
      <c r="F407" s="2"/>
      <c r="G407" s="4"/>
      <c r="H407" s="4"/>
      <c r="I407" s="4"/>
      <c r="J407" s="2"/>
      <c r="K407" s="7"/>
      <c r="L407" s="2"/>
      <c r="M407" s="2"/>
      <c r="N407" s="2"/>
      <c r="O407" s="2"/>
      <c r="P407" s="2"/>
      <c r="Q407" s="2"/>
      <c r="R407" s="2"/>
      <c r="S407" s="2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19"/>
      <c r="D408" s="219"/>
      <c r="E408" s="2"/>
      <c r="F408" s="2"/>
      <c r="G408" s="4"/>
      <c r="H408" s="4"/>
      <c r="I408" s="4"/>
      <c r="J408" s="2"/>
      <c r="K408" s="7"/>
      <c r="L408" s="2"/>
      <c r="M408" s="2"/>
      <c r="N408" s="2"/>
      <c r="O408" s="2"/>
      <c r="P408" s="2"/>
      <c r="Q408" s="2"/>
      <c r="R408" s="2"/>
      <c r="S408" s="2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19"/>
      <c r="D409" s="219"/>
      <c r="E409" s="2"/>
      <c r="F409" s="2"/>
      <c r="G409" s="4"/>
      <c r="H409" s="4"/>
      <c r="I409" s="4"/>
      <c r="J409" s="2"/>
      <c r="K409" s="7"/>
      <c r="L409" s="2"/>
      <c r="M409" s="2"/>
      <c r="N409" s="2"/>
      <c r="O409" s="2"/>
      <c r="P409" s="2"/>
      <c r="Q409" s="2"/>
      <c r="R409" s="2"/>
      <c r="S409" s="2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19"/>
      <c r="D410" s="219"/>
      <c r="E410" s="2"/>
      <c r="F410" s="2"/>
      <c r="G410" s="4"/>
      <c r="H410" s="4"/>
      <c r="I410" s="4"/>
      <c r="J410" s="2"/>
      <c r="K410" s="7"/>
      <c r="L410" s="2"/>
      <c r="M410" s="2"/>
      <c r="N410" s="2"/>
      <c r="O410" s="2"/>
      <c r="P410" s="2"/>
      <c r="Q410" s="2"/>
      <c r="R410" s="2"/>
      <c r="S410" s="2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19"/>
      <c r="D411" s="219"/>
      <c r="E411" s="2"/>
      <c r="F411" s="2"/>
      <c r="G411" s="4"/>
      <c r="H411" s="4"/>
      <c r="I411" s="4"/>
      <c r="J411" s="2"/>
      <c r="K411" s="7"/>
      <c r="L411" s="2"/>
      <c r="M411" s="2"/>
      <c r="N411" s="2"/>
      <c r="O411" s="2"/>
      <c r="P411" s="2"/>
      <c r="Q411" s="2"/>
      <c r="R411" s="2"/>
      <c r="S411" s="2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19"/>
      <c r="D412" s="219"/>
      <c r="E412" s="2"/>
      <c r="F412" s="2"/>
      <c r="G412" s="4"/>
      <c r="H412" s="4"/>
      <c r="I412" s="4"/>
      <c r="J412" s="2"/>
      <c r="K412" s="7"/>
      <c r="L412" s="2"/>
      <c r="M412" s="2"/>
      <c r="N412" s="2"/>
      <c r="O412" s="2"/>
      <c r="P412" s="2"/>
      <c r="Q412" s="2"/>
      <c r="R412" s="2"/>
      <c r="S412" s="2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19"/>
      <c r="D413" s="219"/>
      <c r="E413" s="2"/>
      <c r="F413" s="2"/>
      <c r="G413" s="4"/>
      <c r="H413" s="4"/>
      <c r="I413" s="4"/>
      <c r="J413" s="2"/>
      <c r="K413" s="7"/>
      <c r="L413" s="2"/>
      <c r="M413" s="2"/>
      <c r="N413" s="2"/>
      <c r="O413" s="2"/>
      <c r="P413" s="2"/>
      <c r="Q413" s="2"/>
      <c r="R413" s="2"/>
      <c r="S413" s="2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19"/>
      <c r="D414" s="219"/>
      <c r="E414" s="2"/>
      <c r="F414" s="2"/>
      <c r="G414" s="4"/>
      <c r="H414" s="4"/>
      <c r="I414" s="4"/>
      <c r="J414" s="2"/>
      <c r="K414" s="7"/>
      <c r="L414" s="2"/>
      <c r="M414" s="2"/>
      <c r="N414" s="2"/>
      <c r="O414" s="2"/>
      <c r="P414" s="2"/>
      <c r="Q414" s="2"/>
      <c r="R414" s="2"/>
      <c r="S414" s="2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19"/>
      <c r="D415" s="219"/>
      <c r="E415" s="2"/>
      <c r="F415" s="2"/>
      <c r="G415" s="4"/>
      <c r="H415" s="4"/>
      <c r="I415" s="4"/>
      <c r="J415" s="2"/>
      <c r="K415" s="7"/>
      <c r="L415" s="2"/>
      <c r="M415" s="2"/>
      <c r="N415" s="2"/>
      <c r="O415" s="2"/>
      <c r="P415" s="2"/>
      <c r="Q415" s="2"/>
      <c r="R415" s="2"/>
      <c r="S415" s="2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19"/>
      <c r="D416" s="219"/>
      <c r="E416" s="2"/>
      <c r="F416" s="2"/>
      <c r="G416" s="4"/>
      <c r="H416" s="4"/>
      <c r="I416" s="4"/>
      <c r="J416" s="2"/>
      <c r="K416" s="7"/>
      <c r="L416" s="2"/>
      <c r="M416" s="2"/>
      <c r="N416" s="2"/>
      <c r="O416" s="2"/>
      <c r="P416" s="2"/>
      <c r="Q416" s="2"/>
      <c r="R416" s="2"/>
      <c r="S416" s="2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19"/>
      <c r="D417" s="219"/>
      <c r="E417" s="2"/>
      <c r="F417" s="2"/>
      <c r="G417" s="4"/>
      <c r="H417" s="4"/>
      <c r="I417" s="4"/>
      <c r="J417" s="2"/>
      <c r="K417" s="7"/>
      <c r="L417" s="2"/>
      <c r="M417" s="2"/>
      <c r="N417" s="2"/>
      <c r="O417" s="2"/>
      <c r="P417" s="2"/>
      <c r="Q417" s="2"/>
      <c r="R417" s="2"/>
      <c r="S417" s="2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19"/>
      <c r="D418" s="219"/>
      <c r="E418" s="2"/>
      <c r="F418" s="2"/>
      <c r="G418" s="4"/>
      <c r="H418" s="4"/>
      <c r="I418" s="4"/>
      <c r="J418" s="2"/>
      <c r="K418" s="7"/>
      <c r="L418" s="2"/>
      <c r="M418" s="2"/>
      <c r="N418" s="2"/>
      <c r="O418" s="2"/>
      <c r="P418" s="2"/>
      <c r="Q418" s="2"/>
      <c r="R418" s="2"/>
      <c r="S418" s="2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19"/>
      <c r="D419" s="219"/>
      <c r="E419" s="2"/>
      <c r="F419" s="2"/>
      <c r="G419" s="4"/>
      <c r="H419" s="4"/>
      <c r="I419" s="4"/>
      <c r="J419" s="2"/>
      <c r="K419" s="7"/>
      <c r="L419" s="2"/>
      <c r="M419" s="2"/>
      <c r="N419" s="2"/>
      <c r="O419" s="2"/>
      <c r="P419" s="2"/>
      <c r="Q419" s="2"/>
      <c r="R419" s="2"/>
      <c r="S419" s="2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19"/>
      <c r="D420" s="219"/>
      <c r="E420" s="2"/>
      <c r="F420" s="2"/>
      <c r="G420" s="4"/>
      <c r="H420" s="4"/>
      <c r="I420" s="4"/>
      <c r="J420" s="2"/>
      <c r="K420" s="7"/>
      <c r="L420" s="2"/>
      <c r="M420" s="2"/>
      <c r="N420" s="2"/>
      <c r="O420" s="2"/>
      <c r="P420" s="2"/>
      <c r="Q420" s="2"/>
      <c r="R420" s="2"/>
      <c r="S420" s="2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19"/>
      <c r="D421" s="219"/>
      <c r="E421" s="2"/>
      <c r="F421" s="2"/>
      <c r="G421" s="4"/>
      <c r="H421" s="4"/>
      <c r="I421" s="4"/>
      <c r="J421" s="2"/>
      <c r="K421" s="7"/>
      <c r="L421" s="2"/>
      <c r="M421" s="2"/>
      <c r="N421" s="2"/>
      <c r="O421" s="2"/>
      <c r="P421" s="2"/>
      <c r="Q421" s="2"/>
      <c r="R421" s="2"/>
      <c r="S421" s="2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19"/>
      <c r="D422" s="219"/>
      <c r="E422" s="2"/>
      <c r="F422" s="2"/>
      <c r="G422" s="4"/>
      <c r="H422" s="4"/>
      <c r="I422" s="4"/>
      <c r="J422" s="2"/>
      <c r="K422" s="7"/>
      <c r="L422" s="2"/>
      <c r="M422" s="2"/>
      <c r="N422" s="2"/>
      <c r="O422" s="2"/>
      <c r="P422" s="2"/>
      <c r="Q422" s="2"/>
      <c r="R422" s="2"/>
      <c r="S422" s="2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19"/>
      <c r="D423" s="219"/>
      <c r="E423" s="2"/>
      <c r="F423" s="2"/>
      <c r="G423" s="4"/>
      <c r="H423" s="4"/>
      <c r="I423" s="4"/>
      <c r="J423" s="2"/>
      <c r="K423" s="7"/>
      <c r="L423" s="2"/>
      <c r="M423" s="2"/>
      <c r="N423" s="2"/>
      <c r="O423" s="2"/>
      <c r="P423" s="2"/>
      <c r="Q423" s="2"/>
      <c r="R423" s="2"/>
      <c r="S423" s="2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19"/>
      <c r="D424" s="219"/>
      <c r="E424" s="2"/>
      <c r="F424" s="2"/>
      <c r="G424" s="4"/>
      <c r="H424" s="4"/>
      <c r="I424" s="4"/>
      <c r="J424" s="2"/>
      <c r="K424" s="7"/>
      <c r="L424" s="2"/>
      <c r="M424" s="2"/>
      <c r="N424" s="2"/>
      <c r="O424" s="2"/>
      <c r="P424" s="2"/>
      <c r="Q424" s="2"/>
      <c r="R424" s="2"/>
      <c r="S424" s="2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19"/>
      <c r="D425" s="219"/>
      <c r="E425" s="2"/>
      <c r="F425" s="2"/>
      <c r="G425" s="4"/>
      <c r="H425" s="4"/>
      <c r="I425" s="4"/>
      <c r="J425" s="2"/>
      <c r="K425" s="7"/>
      <c r="L425" s="2"/>
      <c r="M425" s="2"/>
      <c r="N425" s="2"/>
      <c r="O425" s="2"/>
      <c r="P425" s="2"/>
      <c r="Q425" s="2"/>
      <c r="R425" s="2"/>
      <c r="S425" s="2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19"/>
      <c r="D426" s="219"/>
      <c r="E426" s="2"/>
      <c r="F426" s="2"/>
      <c r="G426" s="4"/>
      <c r="H426" s="4"/>
      <c r="I426" s="4"/>
      <c r="J426" s="2"/>
      <c r="K426" s="7"/>
      <c r="L426" s="2"/>
      <c r="M426" s="2"/>
      <c r="N426" s="2"/>
      <c r="O426" s="2"/>
      <c r="P426" s="2"/>
      <c r="Q426" s="2"/>
      <c r="R426" s="2"/>
      <c r="S426" s="2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19"/>
      <c r="D427" s="219"/>
      <c r="E427" s="2"/>
      <c r="F427" s="2"/>
      <c r="G427" s="4"/>
      <c r="H427" s="4"/>
      <c r="I427" s="4"/>
      <c r="J427" s="2"/>
      <c r="K427" s="7"/>
      <c r="L427" s="2"/>
      <c r="M427" s="2"/>
      <c r="N427" s="2"/>
      <c r="O427" s="2"/>
      <c r="P427" s="2"/>
      <c r="Q427" s="2"/>
      <c r="R427" s="2"/>
      <c r="S427" s="2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19"/>
      <c r="D428" s="219"/>
      <c r="E428" s="2"/>
      <c r="F428" s="2"/>
      <c r="G428" s="4"/>
      <c r="H428" s="4"/>
      <c r="I428" s="4"/>
      <c r="J428" s="2"/>
      <c r="K428" s="7"/>
      <c r="L428" s="2"/>
      <c r="M428" s="2"/>
      <c r="N428" s="2"/>
      <c r="O428" s="2"/>
      <c r="P428" s="2"/>
      <c r="Q428" s="2"/>
      <c r="R428" s="2"/>
      <c r="S428" s="2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19"/>
      <c r="D429" s="219"/>
      <c r="E429" s="2"/>
      <c r="F429" s="2"/>
      <c r="G429" s="4"/>
      <c r="H429" s="4"/>
      <c r="I429" s="4"/>
      <c r="J429" s="2"/>
      <c r="K429" s="7"/>
      <c r="L429" s="2"/>
      <c r="M429" s="2"/>
      <c r="N429" s="2"/>
      <c r="O429" s="2"/>
      <c r="P429" s="2"/>
      <c r="Q429" s="2"/>
      <c r="R429" s="2"/>
      <c r="S429" s="2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19"/>
      <c r="D430" s="219"/>
      <c r="E430" s="2"/>
      <c r="F430" s="2"/>
      <c r="G430" s="4"/>
      <c r="H430" s="4"/>
      <c r="I430" s="4"/>
      <c r="J430" s="2"/>
      <c r="K430" s="7"/>
      <c r="L430" s="2"/>
      <c r="M430" s="2"/>
      <c r="N430" s="2"/>
      <c r="O430" s="2"/>
      <c r="P430" s="2"/>
      <c r="Q430" s="2"/>
      <c r="R430" s="2"/>
      <c r="S430" s="2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19"/>
      <c r="D431" s="219"/>
      <c r="E431" s="2"/>
      <c r="F431" s="2"/>
      <c r="G431" s="4"/>
      <c r="H431" s="4"/>
      <c r="I431" s="4"/>
      <c r="J431" s="2"/>
      <c r="K431" s="7"/>
      <c r="L431" s="2"/>
      <c r="M431" s="2"/>
      <c r="N431" s="2"/>
      <c r="O431" s="2"/>
      <c r="P431" s="2"/>
      <c r="Q431" s="2"/>
      <c r="R431" s="2"/>
      <c r="S431" s="2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19"/>
      <c r="D432" s="219"/>
      <c r="E432" s="2"/>
      <c r="F432" s="2"/>
      <c r="G432" s="4"/>
      <c r="H432" s="4"/>
      <c r="I432" s="4"/>
      <c r="J432" s="2"/>
      <c r="K432" s="7"/>
      <c r="L432" s="2"/>
      <c r="M432" s="2"/>
      <c r="N432" s="2"/>
      <c r="O432" s="2"/>
      <c r="P432" s="2"/>
      <c r="Q432" s="2"/>
      <c r="R432" s="2"/>
      <c r="S432" s="2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19"/>
      <c r="D433" s="219"/>
      <c r="E433" s="2"/>
      <c r="F433" s="2"/>
      <c r="G433" s="4"/>
      <c r="H433" s="4"/>
      <c r="I433" s="4"/>
      <c r="J433" s="2"/>
      <c r="K433" s="7"/>
      <c r="L433" s="2"/>
      <c r="M433" s="2"/>
      <c r="N433" s="2"/>
      <c r="O433" s="2"/>
      <c r="P433" s="2"/>
      <c r="Q433" s="2"/>
      <c r="R433" s="2"/>
      <c r="S433" s="2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19"/>
      <c r="D434" s="219"/>
      <c r="E434" s="2"/>
      <c r="F434" s="2"/>
      <c r="G434" s="4"/>
      <c r="H434" s="4"/>
      <c r="I434" s="4"/>
      <c r="J434" s="2"/>
      <c r="K434" s="7"/>
      <c r="L434" s="2"/>
      <c r="M434" s="2"/>
      <c r="N434" s="2"/>
      <c r="O434" s="2"/>
      <c r="P434" s="2"/>
      <c r="Q434" s="2"/>
      <c r="R434" s="2"/>
      <c r="S434" s="2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19"/>
      <c r="D435" s="219"/>
      <c r="E435" s="2"/>
      <c r="F435" s="2"/>
      <c r="G435" s="4"/>
      <c r="H435" s="4"/>
      <c r="I435" s="4"/>
      <c r="J435" s="2"/>
      <c r="K435" s="7"/>
      <c r="L435" s="2"/>
      <c r="M435" s="2"/>
      <c r="N435" s="2"/>
      <c r="O435" s="2"/>
      <c r="P435" s="2"/>
      <c r="Q435" s="2"/>
      <c r="R435" s="2"/>
      <c r="S435" s="2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19"/>
      <c r="D436" s="219"/>
      <c r="E436" s="2"/>
      <c r="F436" s="2"/>
      <c r="G436" s="4"/>
      <c r="H436" s="4"/>
      <c r="I436" s="4"/>
      <c r="J436" s="2"/>
      <c r="K436" s="7"/>
      <c r="L436" s="2"/>
      <c r="M436" s="2"/>
      <c r="N436" s="2"/>
      <c r="O436" s="2"/>
      <c r="P436" s="2"/>
      <c r="Q436" s="2"/>
      <c r="R436" s="2"/>
      <c r="S436" s="2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19"/>
      <c r="D437" s="219"/>
      <c r="E437" s="2"/>
      <c r="F437" s="2"/>
      <c r="G437" s="4"/>
      <c r="H437" s="4"/>
      <c r="I437" s="4"/>
      <c r="J437" s="2"/>
      <c r="K437" s="7"/>
      <c r="L437" s="2"/>
      <c r="M437" s="2"/>
      <c r="N437" s="2"/>
      <c r="O437" s="2"/>
      <c r="P437" s="2"/>
      <c r="Q437" s="2"/>
      <c r="R437" s="2"/>
      <c r="S437" s="2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19"/>
      <c r="D438" s="219"/>
      <c r="E438" s="2"/>
      <c r="F438" s="2"/>
      <c r="G438" s="4"/>
      <c r="H438" s="4"/>
      <c r="I438" s="4"/>
      <c r="J438" s="2"/>
      <c r="K438" s="7"/>
      <c r="L438" s="2"/>
      <c r="M438" s="2"/>
      <c r="N438" s="2"/>
      <c r="O438" s="2"/>
      <c r="P438" s="2"/>
      <c r="Q438" s="2"/>
      <c r="R438" s="2"/>
      <c r="S438" s="2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19"/>
      <c r="D439" s="219"/>
      <c r="E439" s="2"/>
      <c r="F439" s="2"/>
      <c r="G439" s="4"/>
      <c r="H439" s="4"/>
      <c r="I439" s="4"/>
      <c r="J439" s="2"/>
      <c r="K439" s="7"/>
      <c r="L439" s="2"/>
      <c r="M439" s="2"/>
      <c r="N439" s="2"/>
      <c r="O439" s="2"/>
      <c r="P439" s="2"/>
      <c r="Q439" s="2"/>
      <c r="R439" s="2"/>
      <c r="S439" s="2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19"/>
      <c r="D440" s="219"/>
      <c r="E440" s="2"/>
      <c r="F440" s="2"/>
      <c r="G440" s="4"/>
      <c r="H440" s="4"/>
      <c r="I440" s="4"/>
      <c r="J440" s="2"/>
      <c r="K440" s="7"/>
      <c r="L440" s="2"/>
      <c r="M440" s="2"/>
      <c r="N440" s="2"/>
      <c r="O440" s="2"/>
      <c r="P440" s="2"/>
      <c r="Q440" s="2"/>
      <c r="R440" s="2"/>
      <c r="S440" s="2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19"/>
      <c r="D441" s="219"/>
      <c r="E441" s="2"/>
      <c r="F441" s="2"/>
      <c r="G441" s="4"/>
      <c r="H441" s="4"/>
      <c r="I441" s="4"/>
      <c r="J441" s="2"/>
      <c r="K441" s="7"/>
      <c r="L441" s="2"/>
      <c r="M441" s="2"/>
      <c r="N441" s="2"/>
      <c r="O441" s="2"/>
      <c r="P441" s="2"/>
      <c r="Q441" s="2"/>
      <c r="R441" s="2"/>
      <c r="S441" s="2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19"/>
      <c r="D442" s="219"/>
      <c r="E442" s="2"/>
      <c r="F442" s="2"/>
      <c r="G442" s="4"/>
      <c r="H442" s="4"/>
      <c r="I442" s="4"/>
      <c r="J442" s="2"/>
      <c r="K442" s="7"/>
      <c r="L442" s="2"/>
      <c r="M442" s="2"/>
      <c r="N442" s="2"/>
      <c r="O442" s="2"/>
      <c r="P442" s="2"/>
      <c r="Q442" s="2"/>
      <c r="R442" s="2"/>
      <c r="S442" s="2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19"/>
      <c r="D443" s="219"/>
      <c r="E443" s="2"/>
      <c r="F443" s="2"/>
      <c r="G443" s="4"/>
      <c r="H443" s="4"/>
      <c r="I443" s="4"/>
      <c r="J443" s="2"/>
      <c r="K443" s="7"/>
      <c r="L443" s="2"/>
      <c r="M443" s="2"/>
      <c r="N443" s="2"/>
      <c r="O443" s="2"/>
      <c r="P443" s="2"/>
      <c r="Q443" s="2"/>
      <c r="R443" s="2"/>
      <c r="S443" s="2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19"/>
      <c r="D444" s="219"/>
      <c r="E444" s="2"/>
      <c r="F444" s="2"/>
      <c r="G444" s="4"/>
      <c r="H444" s="4"/>
      <c r="I444" s="4"/>
      <c r="J444" s="2"/>
      <c r="K444" s="7"/>
      <c r="L444" s="2"/>
      <c r="M444" s="2"/>
      <c r="N444" s="2"/>
      <c r="O444" s="2"/>
      <c r="P444" s="2"/>
      <c r="Q444" s="2"/>
      <c r="R444" s="2"/>
      <c r="S444" s="2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19"/>
      <c r="D445" s="219"/>
      <c r="E445" s="2"/>
      <c r="F445" s="2"/>
      <c r="G445" s="4"/>
      <c r="H445" s="4"/>
      <c r="I445" s="4"/>
      <c r="J445" s="2"/>
      <c r="K445" s="7"/>
      <c r="L445" s="2"/>
      <c r="M445" s="2"/>
      <c r="N445" s="2"/>
      <c r="O445" s="2"/>
      <c r="P445" s="2"/>
      <c r="Q445" s="2"/>
      <c r="R445" s="2"/>
      <c r="S445" s="2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19"/>
      <c r="D446" s="219"/>
      <c r="E446" s="2"/>
      <c r="F446" s="2"/>
      <c r="G446" s="4"/>
      <c r="H446" s="4"/>
      <c r="I446" s="4"/>
      <c r="J446" s="2"/>
      <c r="K446" s="7"/>
      <c r="L446" s="2"/>
      <c r="M446" s="2"/>
      <c r="N446" s="2"/>
      <c r="O446" s="2"/>
      <c r="P446" s="2"/>
      <c r="Q446" s="2"/>
      <c r="R446" s="2"/>
      <c r="S446" s="2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19"/>
      <c r="D447" s="219"/>
      <c r="E447" s="2"/>
      <c r="F447" s="2"/>
      <c r="G447" s="4"/>
      <c r="H447" s="4"/>
      <c r="I447" s="4"/>
      <c r="J447" s="2"/>
      <c r="K447" s="7"/>
      <c r="L447" s="2"/>
      <c r="M447" s="2"/>
      <c r="N447" s="2"/>
      <c r="O447" s="2"/>
      <c r="P447" s="2"/>
      <c r="Q447" s="2"/>
      <c r="R447" s="2"/>
      <c r="S447" s="2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19"/>
      <c r="D448" s="219"/>
      <c r="E448" s="2"/>
      <c r="F448" s="2"/>
      <c r="G448" s="4"/>
      <c r="H448" s="4"/>
      <c r="I448" s="4"/>
      <c r="J448" s="2"/>
      <c r="K448" s="7"/>
      <c r="L448" s="2"/>
      <c r="M448" s="2"/>
      <c r="N448" s="2"/>
      <c r="O448" s="2"/>
      <c r="P448" s="2"/>
      <c r="Q448" s="2"/>
      <c r="R448" s="2"/>
      <c r="S448" s="2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19"/>
      <c r="D449" s="219"/>
      <c r="E449" s="2"/>
      <c r="F449" s="2"/>
      <c r="G449" s="4"/>
      <c r="H449" s="4"/>
      <c r="I449" s="4"/>
      <c r="J449" s="2"/>
      <c r="K449" s="7"/>
      <c r="L449" s="2"/>
      <c r="M449" s="2"/>
      <c r="N449" s="2"/>
      <c r="O449" s="2"/>
      <c r="P449" s="2"/>
      <c r="Q449" s="2"/>
      <c r="R449" s="2"/>
      <c r="S449" s="2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19"/>
      <c r="D450" s="219"/>
      <c r="E450" s="2"/>
      <c r="F450" s="2"/>
      <c r="G450" s="4"/>
      <c r="H450" s="4"/>
      <c r="I450" s="4"/>
      <c r="J450" s="2"/>
      <c r="K450" s="7"/>
      <c r="L450" s="2"/>
      <c r="M450" s="2"/>
      <c r="N450" s="2"/>
      <c r="O450" s="2"/>
      <c r="P450" s="2"/>
      <c r="Q450" s="2"/>
      <c r="R450" s="2"/>
      <c r="S450" s="2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19"/>
      <c r="D451" s="219"/>
      <c r="E451" s="2"/>
      <c r="F451" s="2"/>
      <c r="G451" s="4"/>
      <c r="H451" s="4"/>
      <c r="I451" s="4"/>
      <c r="J451" s="2"/>
      <c r="K451" s="7"/>
      <c r="L451" s="2"/>
      <c r="M451" s="2"/>
      <c r="N451" s="2"/>
      <c r="O451" s="2"/>
      <c r="P451" s="2"/>
      <c r="Q451" s="2"/>
      <c r="R451" s="2"/>
      <c r="S451" s="2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19"/>
      <c r="D452" s="219"/>
      <c r="E452" s="2"/>
      <c r="F452" s="2"/>
      <c r="G452" s="4"/>
      <c r="H452" s="4"/>
      <c r="I452" s="4"/>
      <c r="J452" s="2"/>
      <c r="K452" s="7"/>
      <c r="L452" s="2"/>
      <c r="M452" s="2"/>
      <c r="N452" s="2"/>
      <c r="O452" s="2"/>
      <c r="P452" s="2"/>
      <c r="Q452" s="2"/>
      <c r="R452" s="2"/>
      <c r="S452" s="2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19"/>
      <c r="D453" s="219"/>
      <c r="E453" s="2"/>
      <c r="F453" s="2"/>
      <c r="G453" s="4"/>
      <c r="H453" s="4"/>
      <c r="I453" s="4"/>
      <c r="J453" s="2"/>
      <c r="K453" s="7"/>
      <c r="L453" s="2"/>
      <c r="M453" s="2"/>
      <c r="N453" s="2"/>
      <c r="O453" s="2"/>
      <c r="P453" s="2"/>
      <c r="Q453" s="2"/>
      <c r="R453" s="2"/>
      <c r="S453" s="2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19"/>
      <c r="D454" s="219"/>
      <c r="E454" s="2"/>
      <c r="F454" s="2"/>
      <c r="G454" s="4"/>
      <c r="H454" s="4"/>
      <c r="I454" s="4"/>
      <c r="J454" s="2"/>
      <c r="K454" s="7"/>
      <c r="L454" s="2"/>
      <c r="M454" s="2"/>
      <c r="N454" s="2"/>
      <c r="O454" s="2"/>
      <c r="P454" s="2"/>
      <c r="Q454" s="2"/>
      <c r="R454" s="2"/>
      <c r="S454" s="2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19"/>
      <c r="D455" s="219"/>
      <c r="E455" s="2"/>
      <c r="F455" s="2"/>
      <c r="G455" s="4"/>
      <c r="H455" s="4"/>
      <c r="I455" s="4"/>
      <c r="J455" s="2"/>
      <c r="K455" s="7"/>
      <c r="L455" s="2"/>
      <c r="M455" s="2"/>
      <c r="N455" s="2"/>
      <c r="O455" s="2"/>
      <c r="P455" s="2"/>
      <c r="Q455" s="2"/>
      <c r="R455" s="2"/>
      <c r="S455" s="2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19"/>
      <c r="D456" s="219"/>
      <c r="E456" s="2"/>
      <c r="F456" s="2"/>
      <c r="G456" s="4"/>
      <c r="H456" s="4"/>
      <c r="I456" s="4"/>
      <c r="J456" s="2"/>
      <c r="K456" s="7"/>
      <c r="L456" s="2"/>
      <c r="M456" s="2"/>
      <c r="N456" s="2"/>
      <c r="O456" s="2"/>
      <c r="P456" s="2"/>
      <c r="Q456" s="2"/>
      <c r="R456" s="2"/>
      <c r="S456" s="2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19"/>
      <c r="D457" s="219"/>
      <c r="E457" s="2"/>
      <c r="F457" s="2"/>
      <c r="G457" s="4"/>
      <c r="H457" s="4"/>
      <c r="I457" s="4"/>
      <c r="J457" s="2"/>
      <c r="K457" s="7"/>
      <c r="L457" s="2"/>
      <c r="M457" s="2"/>
      <c r="N457" s="2"/>
      <c r="O457" s="2"/>
      <c r="P457" s="2"/>
      <c r="Q457" s="2"/>
      <c r="R457" s="2"/>
      <c r="S457" s="2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19"/>
      <c r="D458" s="219"/>
      <c r="E458" s="2"/>
      <c r="F458" s="2"/>
      <c r="G458" s="4"/>
      <c r="H458" s="4"/>
      <c r="I458" s="4"/>
      <c r="J458" s="2"/>
      <c r="K458" s="7"/>
      <c r="L458" s="2"/>
      <c r="M458" s="2"/>
      <c r="N458" s="2"/>
      <c r="O458" s="2"/>
      <c r="P458" s="2"/>
      <c r="Q458" s="2"/>
      <c r="R458" s="2"/>
      <c r="S458" s="2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19"/>
      <c r="D459" s="219"/>
      <c r="E459" s="2"/>
      <c r="F459" s="2"/>
      <c r="G459" s="4"/>
      <c r="H459" s="4"/>
      <c r="I459" s="4"/>
      <c r="J459" s="2"/>
      <c r="K459" s="7"/>
      <c r="L459" s="2"/>
      <c r="M459" s="2"/>
      <c r="N459" s="2"/>
      <c r="O459" s="2"/>
      <c r="P459" s="2"/>
      <c r="Q459" s="2"/>
      <c r="R459" s="2"/>
      <c r="S459" s="2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19"/>
      <c r="D460" s="219"/>
      <c r="E460" s="2"/>
      <c r="F460" s="2"/>
      <c r="G460" s="4"/>
      <c r="H460" s="4"/>
      <c r="I460" s="4"/>
      <c r="J460" s="2"/>
      <c r="K460" s="7"/>
      <c r="L460" s="2"/>
      <c r="M460" s="2"/>
      <c r="N460" s="2"/>
      <c r="O460" s="2"/>
      <c r="P460" s="2"/>
      <c r="Q460" s="2"/>
      <c r="R460" s="2"/>
      <c r="S460" s="2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19"/>
      <c r="D461" s="219"/>
      <c r="E461" s="2"/>
      <c r="F461" s="2"/>
      <c r="G461" s="4"/>
      <c r="H461" s="4"/>
      <c r="I461" s="4"/>
      <c r="J461" s="2"/>
      <c r="K461" s="7"/>
      <c r="L461" s="2"/>
      <c r="M461" s="2"/>
      <c r="N461" s="2"/>
      <c r="O461" s="2"/>
      <c r="P461" s="2"/>
      <c r="Q461" s="2"/>
      <c r="R461" s="2"/>
      <c r="S461" s="2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19"/>
      <c r="D462" s="219"/>
      <c r="E462" s="2"/>
      <c r="F462" s="2"/>
      <c r="G462" s="4"/>
      <c r="H462" s="4"/>
      <c r="I462" s="4"/>
      <c r="J462" s="2"/>
      <c r="K462" s="7"/>
      <c r="L462" s="2"/>
      <c r="M462" s="2"/>
      <c r="N462" s="2"/>
      <c r="O462" s="2"/>
      <c r="P462" s="2"/>
      <c r="Q462" s="2"/>
      <c r="R462" s="2"/>
      <c r="S462" s="2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19"/>
      <c r="D463" s="219"/>
      <c r="E463" s="2"/>
      <c r="F463" s="2"/>
      <c r="G463" s="4"/>
      <c r="H463" s="4"/>
      <c r="I463" s="4"/>
      <c r="J463" s="2"/>
      <c r="K463" s="7"/>
      <c r="L463" s="2"/>
      <c r="M463" s="2"/>
      <c r="N463" s="2"/>
      <c r="O463" s="2"/>
      <c r="P463" s="2"/>
      <c r="Q463" s="2"/>
      <c r="R463" s="2"/>
      <c r="S463" s="2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19"/>
      <c r="D464" s="219"/>
      <c r="E464" s="2"/>
      <c r="F464" s="2"/>
      <c r="G464" s="4"/>
      <c r="H464" s="4"/>
      <c r="I464" s="4"/>
      <c r="J464" s="2"/>
      <c r="K464" s="7"/>
      <c r="L464" s="2"/>
      <c r="M464" s="2"/>
      <c r="N464" s="2"/>
      <c r="O464" s="2"/>
      <c r="P464" s="2"/>
      <c r="Q464" s="2"/>
      <c r="R464" s="2"/>
      <c r="S464" s="2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19"/>
      <c r="D465" s="219"/>
      <c r="E465" s="2"/>
      <c r="F465" s="2"/>
      <c r="G465" s="4"/>
      <c r="H465" s="4"/>
      <c r="I465" s="4"/>
      <c r="J465" s="2"/>
      <c r="K465" s="7"/>
      <c r="L465" s="2"/>
      <c r="M465" s="2"/>
      <c r="N465" s="2"/>
      <c r="O465" s="2"/>
      <c r="P465" s="2"/>
      <c r="Q465" s="2"/>
      <c r="R465" s="2"/>
      <c r="S465" s="2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19"/>
      <c r="D466" s="219"/>
      <c r="E466" s="2"/>
      <c r="F466" s="2"/>
      <c r="G466" s="4"/>
      <c r="H466" s="4"/>
      <c r="I466" s="4"/>
      <c r="J466" s="2"/>
      <c r="K466" s="7"/>
      <c r="L466" s="2"/>
      <c r="M466" s="2"/>
      <c r="N466" s="2"/>
      <c r="O466" s="2"/>
      <c r="P466" s="2"/>
      <c r="Q466" s="2"/>
      <c r="R466" s="2"/>
      <c r="S466" s="2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19"/>
      <c r="D467" s="219"/>
      <c r="E467" s="2"/>
      <c r="F467" s="2"/>
      <c r="G467" s="4"/>
      <c r="H467" s="4"/>
      <c r="I467" s="4"/>
      <c r="J467" s="2"/>
      <c r="K467" s="7"/>
      <c r="L467" s="2"/>
      <c r="M467" s="2"/>
      <c r="N467" s="2"/>
      <c r="O467" s="2"/>
      <c r="P467" s="2"/>
      <c r="Q467" s="2"/>
      <c r="R467" s="2"/>
      <c r="S467" s="2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19"/>
      <c r="D468" s="219"/>
      <c r="E468" s="2"/>
      <c r="F468" s="2"/>
      <c r="G468" s="4"/>
      <c r="H468" s="4"/>
      <c r="I468" s="4"/>
      <c r="J468" s="2"/>
      <c r="K468" s="7"/>
      <c r="L468" s="2"/>
      <c r="M468" s="2"/>
      <c r="N468" s="2"/>
      <c r="O468" s="2"/>
      <c r="P468" s="2"/>
      <c r="Q468" s="2"/>
      <c r="R468" s="2"/>
      <c r="S468" s="2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19"/>
      <c r="D469" s="219"/>
      <c r="E469" s="2"/>
      <c r="F469" s="2"/>
      <c r="G469" s="4"/>
      <c r="H469" s="4"/>
      <c r="I469" s="4"/>
      <c r="J469" s="2"/>
      <c r="K469" s="7"/>
      <c r="L469" s="2"/>
      <c r="M469" s="2"/>
      <c r="N469" s="2"/>
      <c r="O469" s="2"/>
      <c r="P469" s="2"/>
      <c r="Q469" s="2"/>
      <c r="R469" s="2"/>
      <c r="S469" s="2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19"/>
      <c r="D470" s="219"/>
      <c r="E470" s="2"/>
      <c r="F470" s="2"/>
      <c r="G470" s="4"/>
      <c r="H470" s="4"/>
      <c r="I470" s="4"/>
      <c r="J470" s="2"/>
      <c r="K470" s="7"/>
      <c r="L470" s="2"/>
      <c r="M470" s="2"/>
      <c r="N470" s="2"/>
      <c r="O470" s="2"/>
      <c r="P470" s="2"/>
      <c r="Q470" s="2"/>
      <c r="R470" s="2"/>
      <c r="S470" s="2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19"/>
      <c r="D471" s="219"/>
      <c r="E471" s="2"/>
      <c r="F471" s="2"/>
      <c r="G471" s="4"/>
      <c r="H471" s="4"/>
      <c r="I471" s="4"/>
      <c r="J471" s="2"/>
      <c r="K471" s="7"/>
      <c r="L471" s="2"/>
      <c r="M471" s="2"/>
      <c r="N471" s="2"/>
      <c r="O471" s="2"/>
      <c r="P471" s="2"/>
      <c r="Q471" s="2"/>
      <c r="R471" s="2"/>
      <c r="S471" s="2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19"/>
      <c r="D472" s="219"/>
      <c r="E472" s="2"/>
      <c r="F472" s="2"/>
      <c r="G472" s="4"/>
      <c r="H472" s="4"/>
      <c r="I472" s="4"/>
      <c r="J472" s="2"/>
      <c r="K472" s="7"/>
      <c r="L472" s="2"/>
      <c r="M472" s="2"/>
      <c r="N472" s="2"/>
      <c r="O472" s="2"/>
      <c r="P472" s="2"/>
      <c r="Q472" s="2"/>
      <c r="R472" s="2"/>
      <c r="S472" s="2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19"/>
      <c r="D473" s="219"/>
      <c r="E473" s="2"/>
      <c r="F473" s="2"/>
      <c r="G473" s="4"/>
      <c r="H473" s="4"/>
      <c r="I473" s="4"/>
      <c r="J473" s="2"/>
      <c r="K473" s="7"/>
      <c r="L473" s="2"/>
      <c r="M473" s="2"/>
      <c r="N473" s="2"/>
      <c r="O473" s="2"/>
      <c r="P473" s="2"/>
      <c r="Q473" s="2"/>
      <c r="R473" s="2"/>
      <c r="S473" s="2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19"/>
      <c r="D474" s="219"/>
      <c r="E474" s="2"/>
      <c r="F474" s="2"/>
      <c r="G474" s="4"/>
      <c r="H474" s="4"/>
      <c r="I474" s="4"/>
      <c r="J474" s="2"/>
      <c r="K474" s="7"/>
      <c r="L474" s="2"/>
      <c r="M474" s="2"/>
      <c r="N474" s="2"/>
      <c r="O474" s="2"/>
      <c r="P474" s="2"/>
      <c r="Q474" s="2"/>
      <c r="R474" s="2"/>
      <c r="S474" s="2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19"/>
      <c r="D475" s="219"/>
      <c r="E475" s="2"/>
      <c r="F475" s="2"/>
      <c r="G475" s="4"/>
      <c r="H475" s="4"/>
      <c r="I475" s="4"/>
      <c r="J475" s="2"/>
      <c r="K475" s="7"/>
      <c r="L475" s="2"/>
      <c r="M475" s="2"/>
      <c r="N475" s="2"/>
      <c r="O475" s="2"/>
      <c r="P475" s="2"/>
      <c r="Q475" s="2"/>
      <c r="R475" s="2"/>
      <c r="S475" s="2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19"/>
      <c r="D476" s="219"/>
      <c r="E476" s="2"/>
      <c r="F476" s="2"/>
      <c r="G476" s="4"/>
      <c r="H476" s="4"/>
      <c r="I476" s="4"/>
      <c r="J476" s="2"/>
      <c r="K476" s="7"/>
      <c r="L476" s="2"/>
      <c r="M476" s="2"/>
      <c r="N476" s="2"/>
      <c r="O476" s="2"/>
      <c r="P476" s="2"/>
      <c r="Q476" s="2"/>
      <c r="R476" s="2"/>
      <c r="S476" s="2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19"/>
      <c r="D477" s="219"/>
      <c r="E477" s="2"/>
      <c r="F477" s="2"/>
      <c r="G477" s="4"/>
      <c r="H477" s="4"/>
      <c r="I477" s="4"/>
      <c r="J477" s="2"/>
      <c r="K477" s="7"/>
      <c r="L477" s="2"/>
      <c r="M477" s="2"/>
      <c r="N477" s="2"/>
      <c r="O477" s="2"/>
      <c r="P477" s="2"/>
      <c r="Q477" s="2"/>
      <c r="R477" s="2"/>
      <c r="S477" s="2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19"/>
      <c r="D478" s="219"/>
      <c r="E478" s="2"/>
      <c r="F478" s="2"/>
      <c r="G478" s="4"/>
      <c r="H478" s="4"/>
      <c r="I478" s="4"/>
      <c r="J478" s="2"/>
      <c r="K478" s="7"/>
      <c r="L478" s="2"/>
      <c r="M478" s="2"/>
      <c r="N478" s="2"/>
      <c r="O478" s="2"/>
      <c r="P478" s="2"/>
      <c r="Q478" s="2"/>
      <c r="R478" s="2"/>
      <c r="S478" s="2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19"/>
      <c r="D479" s="219"/>
      <c r="E479" s="2"/>
      <c r="F479" s="2"/>
      <c r="G479" s="4"/>
      <c r="H479" s="4"/>
      <c r="I479" s="4"/>
      <c r="J479" s="2"/>
      <c r="K479" s="7"/>
      <c r="L479" s="2"/>
      <c r="M479" s="2"/>
      <c r="N479" s="2"/>
      <c r="O479" s="2"/>
      <c r="P479" s="2"/>
      <c r="Q479" s="2"/>
      <c r="R479" s="2"/>
      <c r="S479" s="2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19"/>
      <c r="D480" s="219"/>
      <c r="E480" s="2"/>
      <c r="F480" s="2"/>
      <c r="G480" s="4"/>
      <c r="H480" s="4"/>
      <c r="I480" s="4"/>
      <c r="J480" s="2"/>
      <c r="K480" s="7"/>
      <c r="L480" s="2"/>
      <c r="M480" s="2"/>
      <c r="N480" s="2"/>
      <c r="O480" s="2"/>
      <c r="P480" s="2"/>
      <c r="Q480" s="2"/>
      <c r="R480" s="2"/>
      <c r="S480" s="2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19"/>
      <c r="D481" s="219"/>
      <c r="E481" s="2"/>
      <c r="F481" s="2"/>
      <c r="G481" s="4"/>
      <c r="H481" s="4"/>
      <c r="I481" s="4"/>
      <c r="J481" s="2"/>
      <c r="K481" s="7"/>
      <c r="L481" s="2"/>
      <c r="M481" s="2"/>
      <c r="N481" s="2"/>
      <c r="O481" s="2"/>
      <c r="P481" s="2"/>
      <c r="Q481" s="2"/>
      <c r="R481" s="2"/>
      <c r="S481" s="2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19"/>
      <c r="D482" s="219"/>
      <c r="E482" s="2"/>
      <c r="F482" s="2"/>
      <c r="G482" s="4"/>
      <c r="H482" s="4"/>
      <c r="I482" s="4"/>
      <c r="J482" s="2"/>
      <c r="K482" s="7"/>
      <c r="L482" s="2"/>
      <c r="M482" s="2"/>
      <c r="N482" s="2"/>
      <c r="O482" s="2"/>
      <c r="P482" s="2"/>
      <c r="Q482" s="2"/>
      <c r="R482" s="2"/>
      <c r="S482" s="2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19"/>
      <c r="D483" s="219"/>
      <c r="E483" s="2"/>
      <c r="F483" s="2"/>
      <c r="G483" s="4"/>
      <c r="H483" s="4"/>
      <c r="I483" s="4"/>
      <c r="J483" s="2"/>
      <c r="K483" s="7"/>
      <c r="L483" s="2"/>
      <c r="M483" s="2"/>
      <c r="N483" s="2"/>
      <c r="O483" s="2"/>
      <c r="P483" s="2"/>
      <c r="Q483" s="2"/>
      <c r="R483" s="2"/>
      <c r="S483" s="2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19"/>
      <c r="D484" s="219"/>
      <c r="E484" s="2"/>
      <c r="F484" s="2"/>
      <c r="G484" s="4"/>
      <c r="H484" s="4"/>
      <c r="I484" s="4"/>
      <c r="J484" s="2"/>
      <c r="K484" s="7"/>
      <c r="L484" s="2"/>
      <c r="M484" s="2"/>
      <c r="N484" s="2"/>
      <c r="O484" s="2"/>
      <c r="P484" s="2"/>
      <c r="Q484" s="2"/>
      <c r="R484" s="2"/>
      <c r="S484" s="2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19"/>
      <c r="D485" s="219"/>
      <c r="E485" s="2"/>
      <c r="F485" s="2"/>
      <c r="G485" s="4"/>
      <c r="H485" s="4"/>
      <c r="I485" s="4"/>
      <c r="J485" s="2"/>
      <c r="K485" s="7"/>
      <c r="L485" s="2"/>
      <c r="M485" s="2"/>
      <c r="N485" s="2"/>
      <c r="O485" s="2"/>
      <c r="P485" s="2"/>
      <c r="Q485" s="2"/>
      <c r="R485" s="2"/>
      <c r="S485" s="2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19"/>
      <c r="D486" s="219"/>
      <c r="E486" s="2"/>
      <c r="F486" s="2"/>
      <c r="G486" s="4"/>
      <c r="H486" s="4"/>
      <c r="I486" s="4"/>
      <c r="J486" s="2"/>
      <c r="K486" s="7"/>
      <c r="L486" s="2"/>
      <c r="M486" s="2"/>
      <c r="N486" s="2"/>
      <c r="O486" s="2"/>
      <c r="P486" s="2"/>
      <c r="Q486" s="2"/>
      <c r="R486" s="2"/>
      <c r="S486" s="2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19"/>
      <c r="D487" s="219"/>
      <c r="E487" s="2"/>
      <c r="F487" s="2"/>
      <c r="G487" s="4"/>
      <c r="H487" s="4"/>
      <c r="I487" s="4"/>
      <c r="J487" s="2"/>
      <c r="K487" s="7"/>
      <c r="L487" s="2"/>
      <c r="M487" s="2"/>
      <c r="N487" s="2"/>
      <c r="O487" s="2"/>
      <c r="P487" s="2"/>
      <c r="Q487" s="2"/>
      <c r="R487" s="2"/>
      <c r="S487" s="2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19"/>
      <c r="D488" s="219"/>
      <c r="E488" s="2"/>
      <c r="F488" s="2"/>
      <c r="G488" s="4"/>
      <c r="H488" s="4"/>
      <c r="I488" s="4"/>
      <c r="J488" s="2"/>
      <c r="K488" s="7"/>
      <c r="L488" s="2"/>
      <c r="M488" s="2"/>
      <c r="N488" s="2"/>
      <c r="O488" s="2"/>
      <c r="P488" s="2"/>
      <c r="Q488" s="2"/>
      <c r="R488" s="2"/>
      <c r="S488" s="2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19"/>
      <c r="D489" s="219"/>
      <c r="E489" s="2"/>
      <c r="F489" s="2"/>
      <c r="G489" s="4"/>
      <c r="H489" s="4"/>
      <c r="I489" s="4"/>
      <c r="J489" s="2"/>
      <c r="K489" s="7"/>
      <c r="L489" s="2"/>
      <c r="M489" s="2"/>
      <c r="N489" s="2"/>
      <c r="O489" s="2"/>
      <c r="P489" s="2"/>
      <c r="Q489" s="2"/>
      <c r="R489" s="2"/>
      <c r="S489" s="2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19"/>
      <c r="D490" s="219"/>
      <c r="E490" s="2"/>
      <c r="F490" s="2"/>
      <c r="G490" s="4"/>
      <c r="H490" s="4"/>
      <c r="I490" s="4"/>
      <c r="J490" s="2"/>
      <c r="K490" s="7"/>
      <c r="L490" s="2"/>
      <c r="M490" s="2"/>
      <c r="N490" s="2"/>
      <c r="O490" s="2"/>
      <c r="P490" s="2"/>
      <c r="Q490" s="2"/>
      <c r="R490" s="2"/>
      <c r="S490" s="2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19"/>
      <c r="D491" s="219"/>
      <c r="E491" s="2"/>
      <c r="F491" s="2"/>
      <c r="G491" s="4"/>
      <c r="H491" s="4"/>
      <c r="I491" s="4"/>
      <c r="J491" s="2"/>
      <c r="K491" s="7"/>
      <c r="L491" s="2"/>
      <c r="M491" s="2"/>
      <c r="N491" s="2"/>
      <c r="O491" s="2"/>
      <c r="P491" s="2"/>
      <c r="Q491" s="2"/>
      <c r="R491" s="2"/>
      <c r="S491" s="2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19"/>
      <c r="D492" s="219"/>
      <c r="E492" s="2"/>
      <c r="F492" s="2"/>
      <c r="G492" s="4"/>
      <c r="H492" s="4"/>
      <c r="I492" s="4"/>
      <c r="J492" s="2"/>
      <c r="K492" s="7"/>
      <c r="L492" s="2"/>
      <c r="M492" s="2"/>
      <c r="N492" s="2"/>
      <c r="O492" s="2"/>
      <c r="P492" s="2"/>
      <c r="Q492" s="2"/>
      <c r="R492" s="2"/>
      <c r="S492" s="2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19"/>
      <c r="D493" s="219"/>
      <c r="E493" s="2"/>
      <c r="F493" s="2"/>
      <c r="G493" s="4"/>
      <c r="H493" s="4"/>
      <c r="I493" s="4"/>
      <c r="J493" s="2"/>
      <c r="K493" s="7"/>
      <c r="L493" s="2"/>
      <c r="M493" s="2"/>
      <c r="N493" s="2"/>
      <c r="O493" s="2"/>
      <c r="P493" s="2"/>
      <c r="Q493" s="2"/>
      <c r="R493" s="2"/>
      <c r="S493" s="2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19"/>
      <c r="D494" s="219"/>
      <c r="E494" s="2"/>
      <c r="F494" s="2"/>
      <c r="G494" s="4"/>
      <c r="H494" s="4"/>
      <c r="I494" s="4"/>
      <c r="J494" s="2"/>
      <c r="K494" s="7"/>
      <c r="L494" s="2"/>
      <c r="M494" s="2"/>
      <c r="N494" s="2"/>
      <c r="O494" s="2"/>
      <c r="P494" s="2"/>
      <c r="Q494" s="2"/>
      <c r="R494" s="2"/>
      <c r="S494" s="2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19"/>
      <c r="D495" s="219"/>
      <c r="E495" s="2"/>
      <c r="F495" s="2"/>
      <c r="G495" s="4"/>
      <c r="H495" s="4"/>
      <c r="I495" s="4"/>
      <c r="J495" s="2"/>
      <c r="K495" s="7"/>
      <c r="L495" s="2"/>
      <c r="M495" s="2"/>
      <c r="N495" s="2"/>
      <c r="O495" s="2"/>
      <c r="P495" s="2"/>
      <c r="Q495" s="2"/>
      <c r="R495" s="2"/>
      <c r="S495" s="2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19"/>
      <c r="D496" s="219"/>
      <c r="E496" s="2"/>
      <c r="F496" s="2"/>
      <c r="G496" s="4"/>
      <c r="H496" s="4"/>
      <c r="I496" s="4"/>
      <c r="J496" s="2"/>
      <c r="K496" s="7"/>
      <c r="L496" s="2"/>
      <c r="M496" s="2"/>
      <c r="N496" s="2"/>
      <c r="O496" s="2"/>
      <c r="P496" s="2"/>
      <c r="Q496" s="2"/>
      <c r="R496" s="2"/>
      <c r="S496" s="2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19"/>
      <c r="D497" s="219"/>
      <c r="E497" s="2"/>
      <c r="F497" s="2"/>
      <c r="G497" s="4"/>
      <c r="H497" s="4"/>
      <c r="I497" s="4"/>
      <c r="J497" s="2"/>
      <c r="K497" s="7"/>
      <c r="L497" s="2"/>
      <c r="M497" s="2"/>
      <c r="N497" s="2"/>
      <c r="O497" s="2"/>
      <c r="P497" s="2"/>
      <c r="Q497" s="2"/>
      <c r="R497" s="2"/>
      <c r="S497" s="2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19"/>
      <c r="D498" s="219"/>
      <c r="E498" s="2"/>
      <c r="F498" s="2"/>
      <c r="G498" s="4"/>
      <c r="H498" s="4"/>
      <c r="I498" s="4"/>
      <c r="J498" s="2"/>
      <c r="K498" s="7"/>
      <c r="L498" s="2"/>
      <c r="M498" s="2"/>
      <c r="N498" s="2"/>
      <c r="O498" s="2"/>
      <c r="P498" s="2"/>
      <c r="Q498" s="2"/>
      <c r="R498" s="2"/>
      <c r="S498" s="2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19"/>
      <c r="D499" s="219"/>
      <c r="E499" s="2"/>
      <c r="F499" s="2"/>
      <c r="G499" s="4"/>
      <c r="H499" s="4"/>
      <c r="I499" s="4"/>
      <c r="J499" s="2"/>
      <c r="K499" s="7"/>
      <c r="L499" s="2"/>
      <c r="M499" s="2"/>
      <c r="N499" s="2"/>
      <c r="O499" s="2"/>
      <c r="P499" s="2"/>
      <c r="Q499" s="2"/>
      <c r="R499" s="2"/>
      <c r="S499" s="2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19"/>
      <c r="D500" s="219"/>
      <c r="E500" s="2"/>
      <c r="F500" s="2"/>
      <c r="G500" s="4"/>
      <c r="H500" s="4"/>
      <c r="I500" s="4"/>
      <c r="J500" s="2"/>
      <c r="K500" s="7"/>
      <c r="L500" s="2"/>
      <c r="M500" s="2"/>
      <c r="N500" s="2"/>
      <c r="O500" s="2"/>
      <c r="P500" s="2"/>
      <c r="Q500" s="2"/>
      <c r="R500" s="2"/>
      <c r="S500" s="2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19"/>
      <c r="D501" s="219"/>
      <c r="E501" s="2"/>
      <c r="F501" s="2"/>
      <c r="G501" s="4"/>
      <c r="H501" s="4"/>
      <c r="I501" s="4"/>
      <c r="J501" s="2"/>
      <c r="K501" s="7"/>
      <c r="L501" s="2"/>
      <c r="M501" s="2"/>
      <c r="N501" s="2"/>
      <c r="O501" s="2"/>
      <c r="P501" s="2"/>
      <c r="Q501" s="2"/>
      <c r="R501" s="2"/>
      <c r="S501" s="2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19"/>
      <c r="D502" s="219"/>
      <c r="E502" s="2"/>
      <c r="F502" s="2"/>
      <c r="G502" s="4"/>
      <c r="H502" s="4"/>
      <c r="I502" s="4"/>
      <c r="J502" s="2"/>
      <c r="K502" s="7"/>
      <c r="L502" s="2"/>
      <c r="M502" s="2"/>
      <c r="N502" s="2"/>
      <c r="O502" s="2"/>
      <c r="P502" s="2"/>
      <c r="Q502" s="2"/>
      <c r="R502" s="2"/>
      <c r="S502" s="2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19"/>
      <c r="D503" s="219"/>
      <c r="E503" s="2"/>
      <c r="F503" s="2"/>
      <c r="G503" s="4"/>
      <c r="H503" s="4"/>
      <c r="I503" s="4"/>
      <c r="J503" s="2"/>
      <c r="K503" s="7"/>
      <c r="L503" s="2"/>
      <c r="M503" s="2"/>
      <c r="N503" s="2"/>
      <c r="O503" s="2"/>
      <c r="P503" s="2"/>
      <c r="Q503" s="2"/>
      <c r="R503" s="2"/>
      <c r="S503" s="2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19"/>
      <c r="D504" s="219"/>
      <c r="E504" s="2"/>
      <c r="F504" s="2"/>
      <c r="G504" s="4"/>
      <c r="H504" s="4"/>
      <c r="I504" s="4"/>
      <c r="J504" s="2"/>
      <c r="K504" s="7"/>
      <c r="L504" s="2"/>
      <c r="M504" s="2"/>
      <c r="N504" s="2"/>
      <c r="O504" s="2"/>
      <c r="P504" s="2"/>
      <c r="Q504" s="2"/>
      <c r="R504" s="2"/>
      <c r="S504" s="2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19"/>
      <c r="D505" s="219"/>
      <c r="E505" s="2"/>
      <c r="F505" s="2"/>
      <c r="G505" s="4"/>
      <c r="H505" s="4"/>
      <c r="I505" s="4"/>
      <c r="J505" s="2"/>
      <c r="K505" s="7"/>
      <c r="L505" s="2"/>
      <c r="M505" s="2"/>
      <c r="N505" s="2"/>
      <c r="O505" s="2"/>
      <c r="P505" s="2"/>
      <c r="Q505" s="2"/>
      <c r="R505" s="2"/>
      <c r="S505" s="2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19"/>
      <c r="D506" s="219"/>
      <c r="E506" s="2"/>
      <c r="F506" s="2"/>
      <c r="G506" s="4"/>
      <c r="H506" s="4"/>
      <c r="I506" s="4"/>
      <c r="J506" s="2"/>
      <c r="K506" s="7"/>
      <c r="L506" s="2"/>
      <c r="M506" s="2"/>
      <c r="N506" s="2"/>
      <c r="O506" s="2"/>
      <c r="P506" s="2"/>
      <c r="Q506" s="2"/>
      <c r="R506" s="2"/>
      <c r="S506" s="2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19"/>
      <c r="D507" s="219"/>
      <c r="E507" s="2"/>
      <c r="F507" s="2"/>
      <c r="G507" s="4"/>
      <c r="H507" s="4"/>
      <c r="I507" s="4"/>
      <c r="J507" s="2"/>
      <c r="K507" s="7"/>
      <c r="L507" s="2"/>
      <c r="M507" s="2"/>
      <c r="N507" s="2"/>
      <c r="O507" s="2"/>
      <c r="P507" s="2"/>
      <c r="Q507" s="2"/>
      <c r="R507" s="2"/>
      <c r="S507" s="2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19"/>
      <c r="D508" s="219"/>
      <c r="E508" s="2"/>
      <c r="F508" s="2"/>
      <c r="G508" s="4"/>
      <c r="H508" s="4"/>
      <c r="I508" s="4"/>
      <c r="J508" s="2"/>
      <c r="K508" s="7"/>
      <c r="L508" s="2"/>
      <c r="M508" s="2"/>
      <c r="N508" s="2"/>
      <c r="O508" s="2"/>
      <c r="P508" s="2"/>
      <c r="Q508" s="2"/>
      <c r="R508" s="2"/>
      <c r="S508" s="2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19"/>
      <c r="D509" s="219"/>
      <c r="E509" s="2"/>
      <c r="F509" s="2"/>
      <c r="G509" s="4"/>
      <c r="H509" s="4"/>
      <c r="I509" s="4"/>
      <c r="J509" s="2"/>
      <c r="K509" s="7"/>
      <c r="L509" s="2"/>
      <c r="M509" s="2"/>
      <c r="N509" s="2"/>
      <c r="O509" s="2"/>
      <c r="P509" s="2"/>
      <c r="Q509" s="2"/>
      <c r="R509" s="2"/>
      <c r="S509" s="2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19"/>
      <c r="D510" s="219"/>
      <c r="E510" s="2"/>
      <c r="F510" s="2"/>
      <c r="G510" s="4"/>
      <c r="H510" s="4"/>
      <c r="I510" s="4"/>
      <c r="J510" s="2"/>
      <c r="K510" s="7"/>
      <c r="L510" s="2"/>
      <c r="M510" s="2"/>
      <c r="N510" s="2"/>
      <c r="O510" s="2"/>
      <c r="P510" s="2"/>
      <c r="Q510" s="2"/>
      <c r="R510" s="2"/>
      <c r="S510" s="2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19"/>
      <c r="D511" s="219"/>
      <c r="E511" s="2"/>
      <c r="F511" s="2"/>
      <c r="G511" s="4"/>
      <c r="H511" s="4"/>
      <c r="I511" s="4"/>
      <c r="J511" s="2"/>
      <c r="K511" s="7"/>
      <c r="L511" s="2"/>
      <c r="M511" s="2"/>
      <c r="N511" s="2"/>
      <c r="O511" s="2"/>
      <c r="P511" s="2"/>
      <c r="Q511" s="2"/>
      <c r="R511" s="2"/>
      <c r="S511" s="2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19"/>
      <c r="D512" s="219"/>
      <c r="E512" s="2"/>
      <c r="F512" s="2"/>
      <c r="G512" s="4"/>
      <c r="H512" s="4"/>
      <c r="I512" s="4"/>
      <c r="J512" s="2"/>
      <c r="K512" s="7"/>
      <c r="L512" s="2"/>
      <c r="M512" s="2"/>
      <c r="N512" s="2"/>
      <c r="O512" s="2"/>
      <c r="P512" s="2"/>
      <c r="Q512" s="2"/>
      <c r="R512" s="2"/>
      <c r="S512" s="2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19"/>
      <c r="D513" s="219"/>
      <c r="E513" s="2"/>
      <c r="F513" s="2"/>
      <c r="G513" s="4"/>
      <c r="H513" s="4"/>
      <c r="I513" s="4"/>
      <c r="J513" s="2"/>
      <c r="K513" s="7"/>
      <c r="L513" s="2"/>
      <c r="M513" s="2"/>
      <c r="N513" s="2"/>
      <c r="O513" s="2"/>
      <c r="P513" s="2"/>
      <c r="Q513" s="2"/>
      <c r="R513" s="2"/>
      <c r="S513" s="2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19"/>
      <c r="D514" s="219"/>
      <c r="E514" s="2"/>
      <c r="F514" s="2"/>
      <c r="G514" s="4"/>
      <c r="H514" s="4"/>
      <c r="I514" s="4"/>
      <c r="J514" s="2"/>
      <c r="K514" s="7"/>
      <c r="L514" s="2"/>
      <c r="M514" s="2"/>
      <c r="N514" s="2"/>
      <c r="O514" s="2"/>
      <c r="P514" s="2"/>
      <c r="Q514" s="2"/>
      <c r="R514" s="2"/>
      <c r="S514" s="2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19"/>
      <c r="D515" s="219"/>
      <c r="E515" s="2"/>
      <c r="F515" s="2"/>
      <c r="G515" s="4"/>
      <c r="H515" s="4"/>
      <c r="I515" s="4"/>
      <c r="J515" s="2"/>
      <c r="K515" s="7"/>
      <c r="L515" s="2"/>
      <c r="M515" s="2"/>
      <c r="N515" s="2"/>
      <c r="O515" s="2"/>
      <c r="P515" s="2"/>
      <c r="Q515" s="2"/>
      <c r="R515" s="2"/>
      <c r="S515" s="2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19"/>
      <c r="D516" s="219"/>
      <c r="E516" s="2"/>
      <c r="F516" s="2"/>
      <c r="G516" s="4"/>
      <c r="H516" s="4"/>
      <c r="I516" s="4"/>
      <c r="J516" s="2"/>
      <c r="K516" s="7"/>
      <c r="L516" s="2"/>
      <c r="M516" s="2"/>
      <c r="N516" s="2"/>
      <c r="O516" s="2"/>
      <c r="P516" s="2"/>
      <c r="Q516" s="2"/>
      <c r="R516" s="2"/>
      <c r="S516" s="2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19"/>
      <c r="D517" s="219"/>
      <c r="E517" s="2"/>
      <c r="F517" s="2"/>
      <c r="G517" s="4"/>
      <c r="H517" s="4"/>
      <c r="I517" s="4"/>
      <c r="J517" s="2"/>
      <c r="K517" s="7"/>
      <c r="L517" s="2"/>
      <c r="M517" s="2"/>
      <c r="N517" s="2"/>
      <c r="O517" s="2"/>
      <c r="P517" s="2"/>
      <c r="Q517" s="2"/>
      <c r="R517" s="2"/>
      <c r="S517" s="2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19"/>
      <c r="D518" s="219"/>
      <c r="E518" s="2"/>
      <c r="F518" s="2"/>
      <c r="G518" s="4"/>
      <c r="H518" s="4"/>
      <c r="I518" s="4"/>
      <c r="J518" s="2"/>
      <c r="K518" s="7"/>
      <c r="L518" s="2"/>
      <c r="M518" s="2"/>
      <c r="N518" s="2"/>
      <c r="O518" s="2"/>
      <c r="P518" s="2"/>
      <c r="Q518" s="2"/>
      <c r="R518" s="2"/>
      <c r="S518" s="2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19"/>
      <c r="D519" s="219"/>
      <c r="E519" s="2"/>
      <c r="F519" s="2"/>
      <c r="G519" s="4"/>
      <c r="H519" s="4"/>
      <c r="I519" s="4"/>
      <c r="J519" s="2"/>
      <c r="K519" s="7"/>
      <c r="L519" s="2"/>
      <c r="M519" s="2"/>
      <c r="N519" s="2"/>
      <c r="O519" s="2"/>
      <c r="P519" s="2"/>
      <c r="Q519" s="2"/>
      <c r="R519" s="2"/>
      <c r="S519" s="2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19"/>
      <c r="D520" s="219"/>
      <c r="E520" s="2"/>
      <c r="F520" s="2"/>
      <c r="G520" s="4"/>
      <c r="H520" s="4"/>
      <c r="I520" s="4"/>
      <c r="J520" s="2"/>
      <c r="K520" s="7"/>
      <c r="L520" s="2"/>
      <c r="M520" s="2"/>
      <c r="N520" s="2"/>
      <c r="O520" s="2"/>
      <c r="P520" s="2"/>
      <c r="Q520" s="2"/>
      <c r="R520" s="2"/>
      <c r="S520" s="2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19"/>
      <c r="D521" s="219"/>
      <c r="E521" s="2"/>
      <c r="F521" s="2"/>
      <c r="G521" s="4"/>
      <c r="H521" s="4"/>
      <c r="I521" s="4"/>
      <c r="J521" s="2"/>
      <c r="K521" s="7"/>
      <c r="L521" s="2"/>
      <c r="M521" s="2"/>
      <c r="N521" s="2"/>
      <c r="O521" s="2"/>
      <c r="P521" s="2"/>
      <c r="Q521" s="2"/>
      <c r="R521" s="2"/>
      <c r="S521" s="2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19"/>
      <c r="D522" s="219"/>
      <c r="E522" s="2"/>
      <c r="F522" s="2"/>
      <c r="G522" s="4"/>
      <c r="H522" s="4"/>
      <c r="I522" s="4"/>
      <c r="J522" s="2"/>
      <c r="K522" s="7"/>
      <c r="L522" s="2"/>
      <c r="M522" s="2"/>
      <c r="N522" s="2"/>
      <c r="O522" s="2"/>
      <c r="P522" s="2"/>
      <c r="Q522" s="2"/>
      <c r="R522" s="2"/>
      <c r="S522" s="2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19"/>
      <c r="D523" s="219"/>
      <c r="E523" s="2"/>
      <c r="F523" s="2"/>
      <c r="G523" s="4"/>
      <c r="H523" s="4"/>
      <c r="I523" s="4"/>
      <c r="J523" s="2"/>
      <c r="K523" s="7"/>
      <c r="L523" s="2"/>
      <c r="M523" s="2"/>
      <c r="N523" s="2"/>
      <c r="O523" s="2"/>
      <c r="P523" s="2"/>
      <c r="Q523" s="2"/>
      <c r="R523" s="2"/>
      <c r="S523" s="2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19"/>
      <c r="D524" s="219"/>
      <c r="E524" s="2"/>
      <c r="F524" s="2"/>
      <c r="G524" s="4"/>
      <c r="H524" s="4"/>
      <c r="I524" s="4"/>
      <c r="J524" s="2"/>
      <c r="K524" s="7"/>
      <c r="L524" s="2"/>
      <c r="M524" s="2"/>
      <c r="N524" s="2"/>
      <c r="O524" s="2"/>
      <c r="P524" s="2"/>
      <c r="Q524" s="2"/>
      <c r="R524" s="2"/>
      <c r="S524" s="2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19"/>
      <c r="D525" s="219"/>
      <c r="E525" s="2"/>
      <c r="F525" s="2"/>
      <c r="G525" s="4"/>
      <c r="H525" s="4"/>
      <c r="I525" s="4"/>
      <c r="J525" s="2"/>
      <c r="K525" s="7"/>
      <c r="L525" s="2"/>
      <c r="M525" s="2"/>
      <c r="N525" s="2"/>
      <c r="O525" s="2"/>
      <c r="P525" s="2"/>
      <c r="Q525" s="2"/>
      <c r="R525" s="2"/>
      <c r="S525" s="2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19"/>
      <c r="D526" s="219"/>
      <c r="E526" s="2"/>
      <c r="F526" s="2"/>
      <c r="G526" s="4"/>
      <c r="H526" s="4"/>
      <c r="I526" s="4"/>
      <c r="J526" s="2"/>
      <c r="K526" s="7"/>
      <c r="L526" s="2"/>
      <c r="M526" s="2"/>
      <c r="N526" s="2"/>
      <c r="O526" s="2"/>
      <c r="P526" s="2"/>
      <c r="Q526" s="2"/>
      <c r="R526" s="2"/>
      <c r="S526" s="2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19"/>
      <c r="D527" s="219"/>
      <c r="E527" s="2"/>
      <c r="F527" s="2"/>
      <c r="G527" s="4"/>
      <c r="H527" s="4"/>
      <c r="I527" s="4"/>
      <c r="J527" s="2"/>
      <c r="K527" s="7"/>
      <c r="L527" s="2"/>
      <c r="M527" s="2"/>
      <c r="N527" s="2"/>
      <c r="O527" s="2"/>
      <c r="P527" s="2"/>
      <c r="Q527" s="2"/>
      <c r="R527" s="2"/>
      <c r="S527" s="2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19"/>
      <c r="D528" s="219"/>
      <c r="E528" s="2"/>
      <c r="F528" s="2"/>
      <c r="G528" s="4"/>
      <c r="H528" s="4"/>
      <c r="I528" s="4"/>
      <c r="J528" s="2"/>
      <c r="K528" s="7"/>
      <c r="L528" s="2"/>
      <c r="M528" s="2"/>
      <c r="N528" s="2"/>
      <c r="O528" s="2"/>
      <c r="P528" s="2"/>
      <c r="Q528" s="2"/>
      <c r="R528" s="2"/>
      <c r="S528" s="2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19"/>
      <c r="D529" s="219"/>
      <c r="E529" s="2"/>
      <c r="F529" s="2"/>
      <c r="G529" s="4"/>
      <c r="H529" s="4"/>
      <c r="I529" s="4"/>
      <c r="J529" s="2"/>
      <c r="K529" s="7"/>
      <c r="L529" s="2"/>
      <c r="M529" s="2"/>
      <c r="N529" s="2"/>
      <c r="O529" s="2"/>
      <c r="P529" s="2"/>
      <c r="Q529" s="2"/>
      <c r="R529" s="2"/>
      <c r="S529" s="2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19"/>
      <c r="D530" s="219"/>
      <c r="E530" s="2"/>
      <c r="F530" s="2"/>
      <c r="G530" s="4"/>
      <c r="H530" s="4"/>
      <c r="I530" s="4"/>
      <c r="J530" s="2"/>
      <c r="K530" s="7"/>
      <c r="L530" s="2"/>
      <c r="M530" s="2"/>
      <c r="N530" s="2"/>
      <c r="O530" s="2"/>
      <c r="P530" s="2"/>
      <c r="Q530" s="2"/>
      <c r="R530" s="2"/>
      <c r="S530" s="2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19"/>
      <c r="D531" s="219"/>
      <c r="E531" s="2"/>
      <c r="F531" s="2"/>
      <c r="G531" s="4"/>
      <c r="H531" s="4"/>
      <c r="I531" s="4"/>
      <c r="J531" s="2"/>
      <c r="K531" s="7"/>
      <c r="L531" s="2"/>
      <c r="M531" s="2"/>
      <c r="N531" s="2"/>
      <c r="O531" s="2"/>
      <c r="P531" s="2"/>
      <c r="Q531" s="2"/>
      <c r="R531" s="2"/>
      <c r="S531" s="2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19"/>
      <c r="D532" s="219"/>
      <c r="E532" s="2"/>
      <c r="F532" s="2"/>
      <c r="G532" s="4"/>
      <c r="H532" s="4"/>
      <c r="I532" s="4"/>
      <c r="J532" s="2"/>
      <c r="K532" s="7"/>
      <c r="L532" s="2"/>
      <c r="M532" s="2"/>
      <c r="N532" s="2"/>
      <c r="O532" s="2"/>
      <c r="P532" s="2"/>
      <c r="Q532" s="2"/>
      <c r="R532" s="2"/>
      <c r="S532" s="2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19"/>
      <c r="D533" s="219"/>
      <c r="E533" s="2"/>
      <c r="F533" s="2"/>
      <c r="G533" s="4"/>
      <c r="H533" s="4"/>
      <c r="I533" s="4"/>
      <c r="J533" s="2"/>
      <c r="K533" s="7"/>
      <c r="L533" s="2"/>
      <c r="M533" s="2"/>
      <c r="N533" s="2"/>
      <c r="O533" s="2"/>
      <c r="P533" s="2"/>
      <c r="Q533" s="2"/>
      <c r="R533" s="2"/>
      <c r="S533" s="2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19"/>
      <c r="D534" s="219"/>
      <c r="E534" s="2"/>
      <c r="F534" s="2"/>
      <c r="G534" s="4"/>
      <c r="H534" s="4"/>
      <c r="I534" s="4"/>
      <c r="J534" s="2"/>
      <c r="K534" s="7"/>
      <c r="L534" s="2"/>
      <c r="M534" s="2"/>
      <c r="N534" s="2"/>
      <c r="O534" s="2"/>
      <c r="P534" s="2"/>
      <c r="Q534" s="2"/>
      <c r="R534" s="2"/>
      <c r="S534" s="2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19"/>
      <c r="D535" s="219"/>
      <c r="E535" s="2"/>
      <c r="F535" s="2"/>
      <c r="G535" s="4"/>
      <c r="H535" s="4"/>
      <c r="I535" s="4"/>
      <c r="J535" s="2"/>
      <c r="K535" s="7"/>
      <c r="L535" s="2"/>
      <c r="M535" s="2"/>
      <c r="N535" s="2"/>
      <c r="O535" s="2"/>
      <c r="P535" s="2"/>
      <c r="Q535" s="2"/>
      <c r="R535" s="2"/>
      <c r="S535" s="2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19"/>
      <c r="D536" s="219"/>
      <c r="E536" s="2"/>
      <c r="F536" s="2"/>
      <c r="G536" s="4"/>
      <c r="H536" s="4"/>
      <c r="I536" s="4"/>
      <c r="J536" s="2"/>
      <c r="K536" s="7"/>
      <c r="L536" s="2"/>
      <c r="M536" s="2"/>
      <c r="N536" s="2"/>
      <c r="O536" s="2"/>
      <c r="P536" s="2"/>
      <c r="Q536" s="2"/>
      <c r="R536" s="2"/>
      <c r="S536" s="2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19"/>
      <c r="D537" s="219"/>
      <c r="E537" s="2"/>
      <c r="F537" s="2"/>
      <c r="G537" s="4"/>
      <c r="H537" s="4"/>
      <c r="I537" s="4"/>
      <c r="J537" s="2"/>
      <c r="K537" s="7"/>
      <c r="L537" s="2"/>
      <c r="M537" s="2"/>
      <c r="N537" s="2"/>
      <c r="O537" s="2"/>
      <c r="P537" s="2"/>
      <c r="Q537" s="2"/>
      <c r="R537" s="2"/>
      <c r="S537" s="2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19"/>
      <c r="D538" s="219"/>
      <c r="E538" s="2"/>
      <c r="F538" s="2"/>
      <c r="G538" s="4"/>
      <c r="H538" s="4"/>
      <c r="I538" s="4"/>
      <c r="J538" s="2"/>
      <c r="K538" s="7"/>
      <c r="L538" s="2"/>
      <c r="M538" s="2"/>
      <c r="N538" s="2"/>
      <c r="O538" s="2"/>
      <c r="P538" s="2"/>
      <c r="Q538" s="2"/>
      <c r="R538" s="2"/>
      <c r="S538" s="2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19"/>
      <c r="D539" s="219"/>
      <c r="E539" s="2"/>
      <c r="F539" s="2"/>
      <c r="G539" s="4"/>
      <c r="H539" s="4"/>
      <c r="I539" s="4"/>
      <c r="J539" s="2"/>
      <c r="K539" s="7"/>
      <c r="L539" s="2"/>
      <c r="M539" s="2"/>
      <c r="N539" s="2"/>
      <c r="O539" s="2"/>
      <c r="P539" s="2"/>
      <c r="Q539" s="2"/>
      <c r="R539" s="2"/>
      <c r="S539" s="2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19"/>
      <c r="D540" s="219"/>
      <c r="E540" s="2"/>
      <c r="F540" s="2"/>
      <c r="G540" s="4"/>
      <c r="H540" s="4"/>
      <c r="I540" s="4"/>
      <c r="J540" s="2"/>
      <c r="K540" s="7"/>
      <c r="L540" s="2"/>
      <c r="M540" s="2"/>
      <c r="N540" s="2"/>
      <c r="O540" s="2"/>
      <c r="P540" s="2"/>
      <c r="Q540" s="2"/>
      <c r="R540" s="2"/>
      <c r="S540" s="2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19"/>
      <c r="D541" s="219"/>
      <c r="E541" s="2"/>
      <c r="F541" s="2"/>
      <c r="G541" s="4"/>
      <c r="H541" s="4"/>
      <c r="I541" s="4"/>
      <c r="J541" s="2"/>
      <c r="K541" s="7"/>
      <c r="L541" s="2"/>
      <c r="M541" s="2"/>
      <c r="N541" s="2"/>
      <c r="O541" s="2"/>
      <c r="P541" s="2"/>
      <c r="Q541" s="2"/>
      <c r="R541" s="2"/>
      <c r="S541" s="2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19"/>
      <c r="D542" s="219"/>
      <c r="E542" s="2"/>
      <c r="F542" s="2"/>
      <c r="G542" s="4"/>
      <c r="H542" s="4"/>
      <c r="I542" s="4"/>
      <c r="J542" s="2"/>
      <c r="K542" s="7"/>
      <c r="L542" s="2"/>
      <c r="M542" s="2"/>
      <c r="N542" s="2"/>
      <c r="O542" s="2"/>
      <c r="P542" s="2"/>
      <c r="Q542" s="2"/>
      <c r="R542" s="2"/>
      <c r="S542" s="2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19"/>
      <c r="D543" s="219"/>
      <c r="E543" s="2"/>
      <c r="F543" s="2"/>
      <c r="G543" s="4"/>
      <c r="H543" s="4"/>
      <c r="I543" s="4"/>
      <c r="J543" s="2"/>
      <c r="K543" s="7"/>
      <c r="L543" s="2"/>
      <c r="M543" s="2"/>
      <c r="N543" s="2"/>
      <c r="O543" s="2"/>
      <c r="P543" s="2"/>
      <c r="Q543" s="2"/>
      <c r="R543" s="2"/>
      <c r="S543" s="2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19"/>
      <c r="D544" s="219"/>
      <c r="E544" s="2"/>
      <c r="F544" s="2"/>
      <c r="G544" s="4"/>
      <c r="H544" s="4"/>
      <c r="I544" s="4"/>
      <c r="J544" s="2"/>
      <c r="K544" s="7"/>
      <c r="L544" s="2"/>
      <c r="M544" s="2"/>
      <c r="N544" s="2"/>
      <c r="O544" s="2"/>
      <c r="P544" s="2"/>
      <c r="Q544" s="2"/>
      <c r="R544" s="2"/>
      <c r="S544" s="2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19"/>
      <c r="D545" s="219"/>
      <c r="E545" s="2"/>
      <c r="F545" s="2"/>
      <c r="G545" s="4"/>
      <c r="H545" s="4"/>
      <c r="I545" s="4"/>
      <c r="J545" s="2"/>
      <c r="K545" s="7"/>
      <c r="L545" s="2"/>
      <c r="M545" s="2"/>
      <c r="N545" s="2"/>
      <c r="O545" s="2"/>
      <c r="P545" s="2"/>
      <c r="Q545" s="2"/>
      <c r="R545" s="2"/>
      <c r="S545" s="2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19"/>
      <c r="D546" s="219"/>
      <c r="E546" s="2"/>
      <c r="F546" s="2"/>
      <c r="G546" s="4"/>
      <c r="H546" s="4"/>
      <c r="I546" s="4"/>
      <c r="J546" s="2"/>
      <c r="K546" s="7"/>
      <c r="L546" s="2"/>
      <c r="M546" s="2"/>
      <c r="N546" s="2"/>
      <c r="O546" s="2"/>
      <c r="P546" s="2"/>
      <c r="Q546" s="2"/>
      <c r="R546" s="2"/>
      <c r="S546" s="2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19"/>
      <c r="D547" s="219"/>
      <c r="E547" s="2"/>
      <c r="F547" s="2"/>
      <c r="G547" s="4"/>
      <c r="H547" s="4"/>
      <c r="I547" s="4"/>
      <c r="J547" s="2"/>
      <c r="K547" s="7"/>
      <c r="L547" s="2"/>
      <c r="M547" s="2"/>
      <c r="N547" s="2"/>
      <c r="O547" s="2"/>
      <c r="P547" s="2"/>
      <c r="Q547" s="2"/>
      <c r="R547" s="2"/>
      <c r="S547" s="2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19"/>
      <c r="D548" s="219"/>
      <c r="E548" s="2"/>
      <c r="F548" s="2"/>
      <c r="G548" s="4"/>
      <c r="H548" s="4"/>
      <c r="I548" s="4"/>
      <c r="J548" s="2"/>
      <c r="K548" s="7"/>
      <c r="L548" s="2"/>
      <c r="M548" s="2"/>
      <c r="N548" s="2"/>
      <c r="O548" s="2"/>
      <c r="P548" s="2"/>
      <c r="Q548" s="2"/>
      <c r="R548" s="2"/>
      <c r="S548" s="2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19"/>
      <c r="D549" s="219"/>
      <c r="E549" s="2"/>
      <c r="F549" s="2"/>
      <c r="G549" s="4"/>
      <c r="H549" s="4"/>
      <c r="I549" s="4"/>
      <c r="J549" s="2"/>
      <c r="K549" s="7"/>
      <c r="L549" s="2"/>
      <c r="M549" s="2"/>
      <c r="N549" s="2"/>
      <c r="O549" s="2"/>
      <c r="P549" s="2"/>
      <c r="Q549" s="2"/>
      <c r="R549" s="2"/>
      <c r="S549" s="2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19"/>
      <c r="D550" s="219"/>
      <c r="E550" s="2"/>
      <c r="F550" s="2"/>
      <c r="G550" s="4"/>
      <c r="H550" s="4"/>
      <c r="I550" s="4"/>
      <c r="J550" s="2"/>
      <c r="K550" s="7"/>
      <c r="L550" s="2"/>
      <c r="M550" s="2"/>
      <c r="N550" s="2"/>
      <c r="O550" s="2"/>
      <c r="P550" s="2"/>
      <c r="Q550" s="2"/>
      <c r="R550" s="2"/>
      <c r="S550" s="2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19"/>
      <c r="D551" s="219"/>
      <c r="E551" s="2"/>
      <c r="F551" s="2"/>
      <c r="G551" s="4"/>
      <c r="H551" s="4"/>
      <c r="I551" s="4"/>
      <c r="J551" s="2"/>
      <c r="K551" s="7"/>
      <c r="L551" s="2"/>
      <c r="M551" s="2"/>
      <c r="N551" s="2"/>
      <c r="O551" s="2"/>
      <c r="P551" s="2"/>
      <c r="Q551" s="2"/>
      <c r="R551" s="2"/>
      <c r="S551" s="2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19"/>
      <c r="D552" s="219"/>
      <c r="E552" s="2"/>
      <c r="F552" s="2"/>
      <c r="G552" s="4"/>
      <c r="H552" s="4"/>
      <c r="I552" s="4"/>
      <c r="J552" s="2"/>
      <c r="K552" s="7"/>
      <c r="L552" s="2"/>
      <c r="M552" s="2"/>
      <c r="N552" s="2"/>
      <c r="O552" s="2"/>
      <c r="P552" s="2"/>
      <c r="Q552" s="2"/>
      <c r="R552" s="2"/>
      <c r="S552" s="2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19"/>
      <c r="D553" s="219"/>
      <c r="E553" s="2"/>
      <c r="F553" s="2"/>
      <c r="G553" s="4"/>
      <c r="H553" s="4"/>
      <c r="I553" s="4"/>
      <c r="J553" s="2"/>
      <c r="K553" s="7"/>
      <c r="L553" s="2"/>
      <c r="M553" s="2"/>
      <c r="N553" s="2"/>
      <c r="O553" s="2"/>
      <c r="P553" s="2"/>
      <c r="Q553" s="2"/>
      <c r="R553" s="2"/>
      <c r="S553" s="2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19"/>
      <c r="D554" s="219"/>
      <c r="E554" s="2"/>
      <c r="F554" s="2"/>
      <c r="G554" s="4"/>
      <c r="H554" s="4"/>
      <c r="I554" s="4"/>
      <c r="J554" s="2"/>
      <c r="K554" s="7"/>
      <c r="L554" s="2"/>
      <c r="M554" s="2"/>
      <c r="N554" s="2"/>
      <c r="O554" s="2"/>
      <c r="P554" s="2"/>
      <c r="Q554" s="2"/>
      <c r="R554" s="2"/>
      <c r="S554" s="2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19"/>
      <c r="D555" s="219"/>
      <c r="E555" s="2"/>
      <c r="F555" s="2"/>
      <c r="G555" s="4"/>
      <c r="H555" s="4"/>
      <c r="I555" s="4"/>
      <c r="J555" s="2"/>
      <c r="K555" s="7"/>
      <c r="L555" s="2"/>
      <c r="M555" s="2"/>
      <c r="N555" s="2"/>
      <c r="O555" s="2"/>
      <c r="P555" s="2"/>
      <c r="Q555" s="2"/>
      <c r="R555" s="2"/>
      <c r="S555" s="2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19"/>
      <c r="D556" s="219"/>
      <c r="E556" s="2"/>
      <c r="F556" s="2"/>
      <c r="G556" s="4"/>
      <c r="H556" s="4"/>
      <c r="I556" s="4"/>
      <c r="J556" s="2"/>
      <c r="K556" s="7"/>
      <c r="L556" s="2"/>
      <c r="M556" s="2"/>
      <c r="N556" s="2"/>
      <c r="O556" s="2"/>
      <c r="P556" s="2"/>
      <c r="Q556" s="2"/>
      <c r="R556" s="2"/>
      <c r="S556" s="2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19"/>
      <c r="D557" s="219"/>
      <c r="E557" s="2"/>
      <c r="F557" s="2"/>
      <c r="G557" s="4"/>
      <c r="H557" s="4"/>
      <c r="I557" s="4"/>
      <c r="J557" s="2"/>
      <c r="K557" s="7"/>
      <c r="L557" s="2"/>
      <c r="M557" s="2"/>
      <c r="N557" s="2"/>
      <c r="O557" s="2"/>
      <c r="P557" s="2"/>
      <c r="Q557" s="2"/>
      <c r="R557" s="2"/>
      <c r="S557" s="2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19"/>
      <c r="D558" s="219"/>
      <c r="E558" s="2"/>
      <c r="F558" s="2"/>
      <c r="G558" s="4"/>
      <c r="H558" s="4"/>
      <c r="I558" s="4"/>
      <c r="J558" s="2"/>
      <c r="K558" s="7"/>
      <c r="L558" s="2"/>
      <c r="M558" s="2"/>
      <c r="N558" s="2"/>
      <c r="O558" s="2"/>
      <c r="P558" s="2"/>
      <c r="Q558" s="2"/>
      <c r="R558" s="2"/>
      <c r="S558" s="2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19"/>
      <c r="D559" s="219"/>
      <c r="E559" s="2"/>
      <c r="F559" s="2"/>
      <c r="G559" s="4"/>
      <c r="H559" s="4"/>
      <c r="I559" s="4"/>
      <c r="J559" s="2"/>
      <c r="K559" s="7"/>
      <c r="L559" s="2"/>
      <c r="M559" s="2"/>
      <c r="N559" s="2"/>
      <c r="O559" s="2"/>
      <c r="P559" s="2"/>
      <c r="Q559" s="2"/>
      <c r="R559" s="2"/>
      <c r="S559" s="2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19"/>
      <c r="D560" s="219"/>
      <c r="E560" s="2"/>
      <c r="F560" s="2"/>
      <c r="G560" s="4"/>
      <c r="H560" s="4"/>
      <c r="I560" s="4"/>
      <c r="J560" s="2"/>
      <c r="K560" s="7"/>
      <c r="L560" s="2"/>
      <c r="M560" s="2"/>
      <c r="N560" s="2"/>
      <c r="O560" s="2"/>
      <c r="P560" s="2"/>
      <c r="Q560" s="2"/>
      <c r="R560" s="2"/>
      <c r="S560" s="2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19"/>
      <c r="D561" s="219"/>
      <c r="E561" s="2"/>
      <c r="F561" s="2"/>
      <c r="G561" s="4"/>
      <c r="H561" s="4"/>
      <c r="I561" s="4"/>
      <c r="J561" s="2"/>
      <c r="K561" s="7"/>
      <c r="L561" s="2"/>
      <c r="M561" s="2"/>
      <c r="N561" s="2"/>
      <c r="O561" s="2"/>
      <c r="P561" s="2"/>
      <c r="Q561" s="2"/>
      <c r="R561" s="2"/>
      <c r="S561" s="2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19"/>
      <c r="D562" s="219"/>
      <c r="E562" s="2"/>
      <c r="F562" s="2"/>
      <c r="G562" s="4"/>
      <c r="H562" s="4"/>
      <c r="I562" s="4"/>
      <c r="J562" s="2"/>
      <c r="K562" s="7"/>
      <c r="L562" s="2"/>
      <c r="M562" s="2"/>
      <c r="N562" s="2"/>
      <c r="O562" s="2"/>
      <c r="P562" s="2"/>
      <c r="Q562" s="2"/>
      <c r="R562" s="2"/>
      <c r="S562" s="2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19"/>
      <c r="D563" s="219"/>
      <c r="E563" s="2"/>
      <c r="F563" s="2"/>
      <c r="G563" s="4"/>
      <c r="H563" s="4"/>
      <c r="I563" s="4"/>
      <c r="J563" s="2"/>
      <c r="K563" s="7"/>
      <c r="L563" s="2"/>
      <c r="M563" s="2"/>
      <c r="N563" s="2"/>
      <c r="O563" s="2"/>
      <c r="P563" s="2"/>
      <c r="Q563" s="2"/>
      <c r="R563" s="2"/>
      <c r="S563" s="2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19"/>
      <c r="D564" s="219"/>
      <c r="E564" s="2"/>
      <c r="F564" s="2"/>
      <c r="G564" s="4"/>
      <c r="H564" s="4"/>
      <c r="I564" s="4"/>
      <c r="J564" s="2"/>
      <c r="K564" s="7"/>
      <c r="L564" s="2"/>
      <c r="M564" s="2"/>
      <c r="N564" s="2"/>
      <c r="O564" s="2"/>
      <c r="P564" s="2"/>
      <c r="Q564" s="2"/>
      <c r="R564" s="2"/>
      <c r="S564" s="2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19"/>
      <c r="D565" s="219"/>
      <c r="E565" s="2"/>
      <c r="F565" s="2"/>
      <c r="G565" s="4"/>
      <c r="H565" s="4"/>
      <c r="I565" s="4"/>
      <c r="J565" s="2"/>
      <c r="K565" s="7"/>
      <c r="L565" s="2"/>
      <c r="M565" s="2"/>
      <c r="N565" s="2"/>
      <c r="O565" s="2"/>
      <c r="P565" s="2"/>
      <c r="Q565" s="2"/>
      <c r="R565" s="2"/>
      <c r="S565" s="2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19"/>
      <c r="D566" s="219"/>
      <c r="E566" s="2"/>
      <c r="F566" s="2"/>
      <c r="G566" s="4"/>
      <c r="H566" s="4"/>
      <c r="I566" s="4"/>
      <c r="J566" s="2"/>
      <c r="K566" s="7"/>
      <c r="L566" s="2"/>
      <c r="M566" s="2"/>
      <c r="N566" s="2"/>
      <c r="O566" s="2"/>
      <c r="P566" s="2"/>
      <c r="Q566" s="2"/>
      <c r="R566" s="2"/>
      <c r="S566" s="2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19"/>
      <c r="D567" s="219"/>
      <c r="E567" s="2"/>
      <c r="F567" s="2"/>
      <c r="G567" s="4"/>
      <c r="H567" s="4"/>
      <c r="I567" s="4"/>
      <c r="J567" s="2"/>
      <c r="K567" s="7"/>
      <c r="L567" s="2"/>
      <c r="M567" s="2"/>
      <c r="N567" s="2"/>
      <c r="O567" s="2"/>
      <c r="P567" s="2"/>
      <c r="Q567" s="2"/>
      <c r="R567" s="2"/>
      <c r="S567" s="2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19"/>
      <c r="D568" s="219"/>
      <c r="E568" s="2"/>
      <c r="F568" s="2"/>
      <c r="G568" s="4"/>
      <c r="H568" s="4"/>
      <c r="I568" s="4"/>
      <c r="J568" s="2"/>
      <c r="K568" s="7"/>
      <c r="L568" s="2"/>
      <c r="M568" s="2"/>
      <c r="N568" s="2"/>
      <c r="O568" s="2"/>
      <c r="P568" s="2"/>
      <c r="Q568" s="2"/>
      <c r="R568" s="2"/>
      <c r="S568" s="2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19"/>
      <c r="D569" s="219"/>
      <c r="E569" s="2"/>
      <c r="F569" s="2"/>
      <c r="G569" s="4"/>
      <c r="H569" s="4"/>
      <c r="I569" s="4"/>
      <c r="J569" s="2"/>
      <c r="K569" s="7"/>
      <c r="L569" s="2"/>
      <c r="M569" s="2"/>
      <c r="N569" s="2"/>
      <c r="O569" s="2"/>
      <c r="P569" s="2"/>
      <c r="Q569" s="2"/>
      <c r="R569" s="2"/>
      <c r="S569" s="2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19"/>
      <c r="D570" s="219"/>
      <c r="E570" s="2"/>
      <c r="F570" s="2"/>
      <c r="G570" s="4"/>
      <c r="H570" s="4"/>
      <c r="I570" s="4"/>
      <c r="J570" s="2"/>
      <c r="K570" s="7"/>
      <c r="L570" s="2"/>
      <c r="M570" s="2"/>
      <c r="N570" s="2"/>
      <c r="O570" s="2"/>
      <c r="P570" s="2"/>
      <c r="Q570" s="2"/>
      <c r="R570" s="2"/>
      <c r="S570" s="2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19"/>
      <c r="D571" s="219"/>
      <c r="E571" s="2"/>
      <c r="F571" s="2"/>
      <c r="G571" s="4"/>
      <c r="H571" s="4"/>
      <c r="I571" s="4"/>
      <c r="J571" s="2"/>
      <c r="K571" s="7"/>
      <c r="L571" s="2"/>
      <c r="M571" s="2"/>
      <c r="N571" s="2"/>
      <c r="O571" s="2"/>
      <c r="P571" s="2"/>
      <c r="Q571" s="2"/>
      <c r="R571" s="2"/>
      <c r="S571" s="2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19"/>
      <c r="D572" s="219"/>
      <c r="E572" s="2"/>
      <c r="F572" s="2"/>
      <c r="G572" s="4"/>
      <c r="H572" s="4"/>
      <c r="I572" s="4"/>
      <c r="J572" s="2"/>
      <c r="K572" s="7"/>
      <c r="L572" s="2"/>
      <c r="M572" s="2"/>
      <c r="N572" s="2"/>
      <c r="O572" s="2"/>
      <c r="P572" s="2"/>
      <c r="Q572" s="2"/>
      <c r="R572" s="2"/>
      <c r="S572" s="2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19"/>
      <c r="D573" s="219"/>
      <c r="E573" s="2"/>
      <c r="F573" s="2"/>
      <c r="G573" s="4"/>
      <c r="H573" s="4"/>
      <c r="I573" s="4"/>
      <c r="J573" s="2"/>
      <c r="K573" s="7"/>
      <c r="L573" s="2"/>
      <c r="M573" s="2"/>
      <c r="N573" s="2"/>
      <c r="O573" s="2"/>
      <c r="P573" s="2"/>
      <c r="Q573" s="2"/>
      <c r="R573" s="2"/>
      <c r="S573" s="2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19"/>
      <c r="D574" s="219"/>
      <c r="E574" s="2"/>
      <c r="F574" s="2"/>
      <c r="G574" s="4"/>
      <c r="H574" s="4"/>
      <c r="I574" s="4"/>
      <c r="J574" s="2"/>
      <c r="K574" s="7"/>
      <c r="L574" s="2"/>
      <c r="M574" s="2"/>
      <c r="N574" s="2"/>
      <c r="O574" s="2"/>
      <c r="P574" s="2"/>
      <c r="Q574" s="2"/>
      <c r="R574" s="2"/>
      <c r="S574" s="2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19"/>
      <c r="D575" s="219"/>
      <c r="E575" s="2"/>
      <c r="F575" s="2"/>
      <c r="G575" s="4"/>
      <c r="H575" s="4"/>
      <c r="I575" s="4"/>
      <c r="J575" s="2"/>
      <c r="K575" s="7"/>
      <c r="L575" s="2"/>
      <c r="M575" s="2"/>
      <c r="N575" s="2"/>
      <c r="O575" s="2"/>
      <c r="P575" s="2"/>
      <c r="Q575" s="2"/>
      <c r="R575" s="2"/>
      <c r="S575" s="2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19"/>
      <c r="D576" s="219"/>
      <c r="E576" s="2"/>
      <c r="F576" s="2"/>
      <c r="G576" s="4"/>
      <c r="H576" s="4"/>
      <c r="I576" s="4"/>
      <c r="J576" s="2"/>
      <c r="K576" s="7"/>
      <c r="L576" s="2"/>
      <c r="M576" s="2"/>
      <c r="N576" s="2"/>
      <c r="O576" s="2"/>
      <c r="P576" s="2"/>
      <c r="Q576" s="2"/>
      <c r="R576" s="2"/>
      <c r="S576" s="2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19"/>
      <c r="D577" s="219"/>
      <c r="E577" s="2"/>
      <c r="F577" s="2"/>
      <c r="G577" s="4"/>
      <c r="H577" s="4"/>
      <c r="I577" s="4"/>
      <c r="J577" s="2"/>
      <c r="K577" s="7"/>
      <c r="L577" s="2"/>
      <c r="M577" s="2"/>
      <c r="N577" s="2"/>
      <c r="O577" s="2"/>
      <c r="P577" s="2"/>
      <c r="Q577" s="2"/>
      <c r="R577" s="2"/>
      <c r="S577" s="2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19"/>
      <c r="D578" s="219"/>
      <c r="E578" s="2"/>
      <c r="F578" s="2"/>
      <c r="G578" s="4"/>
      <c r="H578" s="4"/>
      <c r="I578" s="4"/>
      <c r="J578" s="2"/>
      <c r="K578" s="7"/>
      <c r="L578" s="2"/>
      <c r="M578" s="2"/>
      <c r="N578" s="2"/>
      <c r="O578" s="2"/>
      <c r="P578" s="2"/>
      <c r="Q578" s="2"/>
      <c r="R578" s="2"/>
      <c r="S578" s="2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19"/>
      <c r="D579" s="219"/>
      <c r="E579" s="2"/>
      <c r="F579" s="2"/>
      <c r="G579" s="4"/>
      <c r="H579" s="4"/>
      <c r="I579" s="4"/>
      <c r="J579" s="2"/>
      <c r="K579" s="7"/>
      <c r="L579" s="2"/>
      <c r="M579" s="2"/>
      <c r="N579" s="2"/>
      <c r="O579" s="2"/>
      <c r="P579" s="2"/>
      <c r="Q579" s="2"/>
      <c r="R579" s="2"/>
      <c r="S579" s="2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19"/>
      <c r="D580" s="219"/>
      <c r="E580" s="2"/>
      <c r="F580" s="2"/>
      <c r="G580" s="4"/>
      <c r="H580" s="4"/>
      <c r="I580" s="4"/>
      <c r="J580" s="2"/>
      <c r="K580" s="7"/>
      <c r="L580" s="2"/>
      <c r="M580" s="2"/>
      <c r="N580" s="2"/>
      <c r="O580" s="2"/>
      <c r="P580" s="2"/>
      <c r="Q580" s="2"/>
      <c r="R580" s="2"/>
      <c r="S580" s="2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19"/>
      <c r="D581" s="219"/>
      <c r="E581" s="2"/>
      <c r="F581" s="2"/>
      <c r="G581" s="4"/>
      <c r="H581" s="4"/>
      <c r="I581" s="4"/>
      <c r="J581" s="2"/>
      <c r="K581" s="7"/>
      <c r="L581" s="2"/>
      <c r="M581" s="2"/>
      <c r="N581" s="2"/>
      <c r="O581" s="2"/>
      <c r="P581" s="2"/>
      <c r="Q581" s="2"/>
      <c r="R581" s="2"/>
      <c r="S581" s="2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19"/>
      <c r="D582" s="219"/>
      <c r="E582" s="2"/>
      <c r="F582" s="2"/>
      <c r="G582" s="4"/>
      <c r="H582" s="4"/>
      <c r="I582" s="4"/>
      <c r="J582" s="2"/>
      <c r="K582" s="7"/>
      <c r="L582" s="2"/>
      <c r="M582" s="2"/>
      <c r="N582" s="2"/>
      <c r="O582" s="2"/>
      <c r="P582" s="2"/>
      <c r="Q582" s="2"/>
      <c r="R582" s="2"/>
      <c r="S582" s="2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19"/>
      <c r="D583" s="219"/>
      <c r="E583" s="2"/>
      <c r="F583" s="2"/>
      <c r="G583" s="4"/>
      <c r="H583" s="4"/>
      <c r="I583" s="4"/>
      <c r="J583" s="2"/>
      <c r="K583" s="7"/>
      <c r="L583" s="2"/>
      <c r="M583" s="2"/>
      <c r="N583" s="2"/>
      <c r="O583" s="2"/>
      <c r="P583" s="2"/>
      <c r="Q583" s="2"/>
      <c r="R583" s="2"/>
      <c r="S583" s="2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19"/>
      <c r="D584" s="219"/>
      <c r="E584" s="2"/>
      <c r="F584" s="2"/>
      <c r="G584" s="4"/>
      <c r="H584" s="4"/>
      <c r="I584" s="4"/>
      <c r="J584" s="2"/>
      <c r="K584" s="7"/>
      <c r="L584" s="2"/>
      <c r="M584" s="2"/>
      <c r="N584" s="2"/>
      <c r="O584" s="2"/>
      <c r="P584" s="2"/>
      <c r="Q584" s="2"/>
      <c r="R584" s="2"/>
      <c r="S584" s="2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19"/>
      <c r="D585" s="219"/>
      <c r="E585" s="2"/>
      <c r="F585" s="2"/>
      <c r="G585" s="4"/>
      <c r="H585" s="4"/>
      <c r="I585" s="4"/>
      <c r="J585" s="2"/>
      <c r="K585" s="7"/>
      <c r="L585" s="2"/>
      <c r="M585" s="2"/>
      <c r="N585" s="2"/>
      <c r="O585" s="2"/>
      <c r="P585" s="2"/>
      <c r="Q585" s="2"/>
      <c r="R585" s="2"/>
      <c r="S585" s="2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19"/>
      <c r="D586" s="219"/>
      <c r="E586" s="2"/>
      <c r="F586" s="2"/>
      <c r="G586" s="4"/>
      <c r="H586" s="4"/>
      <c r="I586" s="4"/>
      <c r="J586" s="2"/>
      <c r="K586" s="7"/>
      <c r="L586" s="2"/>
      <c r="M586" s="2"/>
      <c r="N586" s="2"/>
      <c r="O586" s="2"/>
      <c r="P586" s="2"/>
      <c r="Q586" s="2"/>
      <c r="R586" s="2"/>
      <c r="S586" s="2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19"/>
      <c r="D587" s="219"/>
      <c r="E587" s="2"/>
      <c r="F587" s="2"/>
      <c r="G587" s="4"/>
      <c r="H587" s="4"/>
      <c r="I587" s="4"/>
      <c r="J587" s="2"/>
      <c r="K587" s="7"/>
      <c r="L587" s="2"/>
      <c r="M587" s="2"/>
      <c r="N587" s="2"/>
      <c r="O587" s="2"/>
      <c r="P587" s="2"/>
      <c r="Q587" s="2"/>
      <c r="R587" s="2"/>
      <c r="S587" s="2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19"/>
      <c r="D588" s="219"/>
      <c r="E588" s="2"/>
      <c r="F588" s="2"/>
      <c r="G588" s="4"/>
      <c r="H588" s="4"/>
      <c r="I588" s="4"/>
      <c r="J588" s="2"/>
      <c r="K588" s="7"/>
      <c r="L588" s="2"/>
      <c r="M588" s="2"/>
      <c r="N588" s="2"/>
      <c r="O588" s="2"/>
      <c r="P588" s="2"/>
      <c r="Q588" s="2"/>
      <c r="R588" s="2"/>
      <c r="S588" s="2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19"/>
      <c r="D589" s="219"/>
      <c r="E589" s="2"/>
      <c r="F589" s="2"/>
      <c r="G589" s="4"/>
      <c r="H589" s="4"/>
      <c r="I589" s="4"/>
      <c r="J589" s="2"/>
      <c r="K589" s="7"/>
      <c r="L589" s="2"/>
      <c r="M589" s="2"/>
      <c r="N589" s="2"/>
      <c r="O589" s="2"/>
      <c r="P589" s="2"/>
      <c r="Q589" s="2"/>
      <c r="R589" s="2"/>
      <c r="S589" s="2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19"/>
      <c r="D590" s="219"/>
      <c r="E590" s="2"/>
      <c r="F590" s="2"/>
      <c r="G590" s="4"/>
      <c r="H590" s="4"/>
      <c r="I590" s="4"/>
      <c r="J590" s="2"/>
      <c r="K590" s="7"/>
      <c r="L590" s="2"/>
      <c r="M590" s="2"/>
      <c r="N590" s="2"/>
      <c r="O590" s="2"/>
      <c r="P590" s="2"/>
      <c r="Q590" s="2"/>
      <c r="R590" s="2"/>
      <c r="S590" s="2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19"/>
      <c r="D591" s="219"/>
      <c r="E591" s="2"/>
      <c r="F591" s="2"/>
      <c r="G591" s="4"/>
      <c r="H591" s="4"/>
      <c r="I591" s="4"/>
      <c r="J591" s="2"/>
      <c r="K591" s="7"/>
      <c r="L591" s="2"/>
      <c r="M591" s="2"/>
      <c r="N591" s="2"/>
      <c r="O591" s="2"/>
      <c r="P591" s="2"/>
      <c r="Q591" s="2"/>
      <c r="R591" s="2"/>
      <c r="S591" s="2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19"/>
      <c r="D592" s="219"/>
      <c r="E592" s="2"/>
      <c r="F592" s="2"/>
      <c r="G592" s="4"/>
      <c r="H592" s="4"/>
      <c r="I592" s="4"/>
      <c r="J592" s="2"/>
      <c r="K592" s="7"/>
      <c r="L592" s="2"/>
      <c r="M592" s="2"/>
      <c r="N592" s="2"/>
      <c r="O592" s="2"/>
      <c r="P592" s="2"/>
      <c r="Q592" s="2"/>
      <c r="R592" s="2"/>
      <c r="S592" s="2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19"/>
      <c r="D593" s="219"/>
      <c r="E593" s="2"/>
      <c r="F593" s="2"/>
      <c r="G593" s="4"/>
      <c r="H593" s="4"/>
      <c r="I593" s="4"/>
      <c r="J593" s="2"/>
      <c r="K593" s="7"/>
      <c r="L593" s="2"/>
      <c r="M593" s="2"/>
      <c r="N593" s="2"/>
      <c r="O593" s="2"/>
      <c r="P593" s="2"/>
      <c r="Q593" s="2"/>
      <c r="R593" s="2"/>
      <c r="S593" s="2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19"/>
      <c r="D594" s="219"/>
      <c r="E594" s="2"/>
      <c r="F594" s="2"/>
      <c r="G594" s="4"/>
      <c r="H594" s="4"/>
      <c r="I594" s="4"/>
      <c r="J594" s="2"/>
      <c r="K594" s="7"/>
      <c r="L594" s="2"/>
      <c r="M594" s="2"/>
      <c r="N594" s="2"/>
      <c r="O594" s="2"/>
      <c r="P594" s="2"/>
      <c r="Q594" s="2"/>
      <c r="R594" s="2"/>
      <c r="S594" s="2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19"/>
      <c r="D595" s="219"/>
      <c r="E595" s="2"/>
      <c r="F595" s="2"/>
      <c r="G595" s="4"/>
      <c r="H595" s="4"/>
      <c r="I595" s="4"/>
      <c r="J595" s="2"/>
      <c r="K595" s="7"/>
      <c r="L595" s="2"/>
      <c r="M595" s="2"/>
      <c r="N595" s="2"/>
      <c r="O595" s="2"/>
      <c r="P595" s="2"/>
      <c r="Q595" s="2"/>
      <c r="R595" s="2"/>
      <c r="S595" s="2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19"/>
      <c r="D596" s="219"/>
      <c r="E596" s="2"/>
      <c r="F596" s="2"/>
      <c r="G596" s="4"/>
      <c r="H596" s="4"/>
      <c r="I596" s="4"/>
      <c r="J596" s="2"/>
      <c r="K596" s="7"/>
      <c r="L596" s="2"/>
      <c r="M596" s="2"/>
      <c r="N596" s="2"/>
      <c r="O596" s="2"/>
      <c r="P596" s="2"/>
      <c r="Q596" s="2"/>
      <c r="R596" s="2"/>
      <c r="S596" s="2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19"/>
      <c r="D597" s="219"/>
      <c r="E597" s="2"/>
      <c r="F597" s="2"/>
      <c r="G597" s="4"/>
      <c r="H597" s="4"/>
      <c r="I597" s="4"/>
      <c r="J597" s="2"/>
      <c r="K597" s="7"/>
      <c r="L597" s="2"/>
      <c r="M597" s="2"/>
      <c r="N597" s="2"/>
      <c r="O597" s="2"/>
      <c r="P597" s="2"/>
      <c r="Q597" s="2"/>
      <c r="R597" s="2"/>
      <c r="S597" s="2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19"/>
      <c r="D598" s="219"/>
      <c r="E598" s="2"/>
      <c r="F598" s="2"/>
      <c r="G598" s="4"/>
      <c r="H598" s="4"/>
      <c r="I598" s="4"/>
      <c r="J598" s="2"/>
      <c r="K598" s="7"/>
      <c r="L598" s="2"/>
      <c r="M598" s="2"/>
      <c r="N598" s="2"/>
      <c r="O598" s="2"/>
      <c r="P598" s="2"/>
      <c r="Q598" s="2"/>
      <c r="R598" s="2"/>
      <c r="S598" s="2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19"/>
      <c r="D599" s="219"/>
      <c r="E599" s="2"/>
      <c r="F599" s="2"/>
      <c r="G599" s="4"/>
      <c r="H599" s="4"/>
      <c r="I599" s="4"/>
      <c r="J599" s="2"/>
      <c r="K599" s="7"/>
      <c r="L599" s="2"/>
      <c r="M599" s="2"/>
      <c r="N599" s="2"/>
      <c r="O599" s="2"/>
      <c r="P599" s="2"/>
      <c r="Q599" s="2"/>
      <c r="R599" s="2"/>
      <c r="S599" s="2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19"/>
      <c r="D600" s="219"/>
      <c r="E600" s="2"/>
      <c r="F600" s="2"/>
      <c r="G600" s="4"/>
      <c r="H600" s="4"/>
      <c r="I600" s="4"/>
      <c r="J600" s="2"/>
      <c r="K600" s="7"/>
      <c r="L600" s="2"/>
      <c r="M600" s="2"/>
      <c r="N600" s="2"/>
      <c r="O600" s="2"/>
      <c r="P600" s="2"/>
      <c r="Q600" s="2"/>
      <c r="R600" s="2"/>
      <c r="S600" s="2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19"/>
      <c r="D601" s="219"/>
      <c r="E601" s="2"/>
      <c r="F601" s="2"/>
      <c r="G601" s="4"/>
      <c r="H601" s="4"/>
      <c r="I601" s="4"/>
      <c r="J601" s="2"/>
      <c r="K601" s="7"/>
      <c r="L601" s="2"/>
      <c r="M601" s="2"/>
      <c r="N601" s="2"/>
      <c r="O601" s="2"/>
      <c r="P601" s="2"/>
      <c r="Q601" s="2"/>
      <c r="R601" s="2"/>
      <c r="S601" s="2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19"/>
      <c r="D602" s="219"/>
      <c r="E602" s="2"/>
      <c r="F602" s="2"/>
      <c r="G602" s="4"/>
      <c r="H602" s="4"/>
      <c r="I602" s="4"/>
      <c r="J602" s="2"/>
      <c r="K602" s="7"/>
      <c r="L602" s="2"/>
      <c r="M602" s="2"/>
      <c r="N602" s="2"/>
      <c r="O602" s="2"/>
      <c r="P602" s="2"/>
      <c r="Q602" s="2"/>
      <c r="R602" s="2"/>
      <c r="S602" s="2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19"/>
      <c r="D603" s="219"/>
      <c r="E603" s="2"/>
      <c r="F603" s="2"/>
      <c r="G603" s="4"/>
      <c r="H603" s="4"/>
      <c r="I603" s="4"/>
      <c r="J603" s="2"/>
      <c r="K603" s="7"/>
      <c r="L603" s="2"/>
      <c r="M603" s="2"/>
      <c r="N603" s="2"/>
      <c r="O603" s="2"/>
      <c r="P603" s="2"/>
      <c r="Q603" s="2"/>
      <c r="R603" s="2"/>
      <c r="S603" s="2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19"/>
      <c r="D604" s="219"/>
      <c r="E604" s="2"/>
      <c r="F604" s="2"/>
      <c r="G604" s="4"/>
      <c r="H604" s="4"/>
      <c r="I604" s="4"/>
      <c r="J604" s="2"/>
      <c r="K604" s="7"/>
      <c r="L604" s="2"/>
      <c r="M604" s="2"/>
      <c r="N604" s="2"/>
      <c r="O604" s="2"/>
      <c r="P604" s="2"/>
      <c r="Q604" s="2"/>
      <c r="R604" s="2"/>
      <c r="S604" s="2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19"/>
      <c r="D605" s="219"/>
      <c r="E605" s="2"/>
      <c r="F605" s="2"/>
      <c r="G605" s="4"/>
      <c r="H605" s="4"/>
      <c r="I605" s="4"/>
      <c r="J605" s="2"/>
      <c r="K605" s="7"/>
      <c r="L605" s="2"/>
      <c r="M605" s="2"/>
      <c r="N605" s="2"/>
      <c r="O605" s="2"/>
      <c r="P605" s="2"/>
      <c r="Q605" s="2"/>
      <c r="R605" s="2"/>
      <c r="S605" s="2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19"/>
      <c r="D606" s="219"/>
      <c r="E606" s="2"/>
      <c r="F606" s="2"/>
      <c r="G606" s="4"/>
      <c r="H606" s="4"/>
      <c r="I606" s="4"/>
      <c r="J606" s="2"/>
      <c r="K606" s="7"/>
      <c r="L606" s="2"/>
      <c r="M606" s="2"/>
      <c r="N606" s="2"/>
      <c r="O606" s="2"/>
      <c r="P606" s="2"/>
      <c r="Q606" s="2"/>
      <c r="R606" s="2"/>
      <c r="S606" s="2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19"/>
      <c r="D607" s="219"/>
      <c r="E607" s="2"/>
      <c r="F607" s="2"/>
      <c r="G607" s="4"/>
      <c r="H607" s="4"/>
      <c r="I607" s="4"/>
      <c r="J607" s="2"/>
      <c r="K607" s="7"/>
      <c r="L607" s="2"/>
      <c r="M607" s="2"/>
      <c r="N607" s="2"/>
      <c r="O607" s="2"/>
      <c r="P607" s="2"/>
      <c r="Q607" s="2"/>
      <c r="R607" s="2"/>
      <c r="S607" s="2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19"/>
      <c r="D608" s="219"/>
      <c r="E608" s="2"/>
      <c r="F608" s="2"/>
      <c r="G608" s="4"/>
      <c r="H608" s="4"/>
      <c r="I608" s="4"/>
      <c r="J608" s="2"/>
      <c r="K608" s="7"/>
      <c r="L608" s="2"/>
      <c r="M608" s="2"/>
      <c r="N608" s="2"/>
      <c r="O608" s="2"/>
      <c r="P608" s="2"/>
      <c r="Q608" s="2"/>
      <c r="R608" s="2"/>
      <c r="S608" s="2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19"/>
      <c r="D609" s="219"/>
      <c r="E609" s="2"/>
      <c r="F609" s="2"/>
      <c r="G609" s="4"/>
      <c r="H609" s="4"/>
      <c r="I609" s="4"/>
      <c r="J609" s="2"/>
      <c r="K609" s="7"/>
      <c r="L609" s="2"/>
      <c r="M609" s="2"/>
      <c r="N609" s="2"/>
      <c r="O609" s="2"/>
      <c r="P609" s="2"/>
      <c r="Q609" s="2"/>
      <c r="R609" s="2"/>
      <c r="S609" s="2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19"/>
      <c r="D610" s="219"/>
      <c r="E610" s="2"/>
      <c r="F610" s="2"/>
      <c r="G610" s="4"/>
      <c r="H610" s="4"/>
      <c r="I610" s="4"/>
      <c r="J610" s="2"/>
      <c r="K610" s="7"/>
      <c r="L610" s="2"/>
      <c r="M610" s="2"/>
      <c r="N610" s="2"/>
      <c r="O610" s="2"/>
      <c r="P610" s="2"/>
      <c r="Q610" s="2"/>
      <c r="R610" s="2"/>
      <c r="S610" s="2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19"/>
      <c r="D611" s="219"/>
      <c r="E611" s="2"/>
      <c r="F611" s="2"/>
      <c r="G611" s="4"/>
      <c r="H611" s="4"/>
      <c r="I611" s="4"/>
      <c r="J611" s="2"/>
      <c r="K611" s="7"/>
      <c r="L611" s="2"/>
      <c r="M611" s="2"/>
      <c r="N611" s="2"/>
      <c r="O611" s="2"/>
      <c r="P611" s="2"/>
      <c r="Q611" s="2"/>
      <c r="R611" s="2"/>
      <c r="S611" s="2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19"/>
      <c r="D612" s="219"/>
      <c r="E612" s="2"/>
      <c r="F612" s="2"/>
      <c r="G612" s="4"/>
      <c r="H612" s="4"/>
      <c r="I612" s="4"/>
      <c r="J612" s="2"/>
      <c r="K612" s="7"/>
      <c r="L612" s="2"/>
      <c r="M612" s="2"/>
      <c r="N612" s="2"/>
      <c r="O612" s="2"/>
      <c r="P612" s="2"/>
      <c r="Q612" s="2"/>
      <c r="R612" s="2"/>
      <c r="S612" s="2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19"/>
      <c r="D613" s="219"/>
      <c r="E613" s="2"/>
      <c r="F613" s="2"/>
      <c r="G613" s="4"/>
      <c r="H613" s="4"/>
      <c r="I613" s="4"/>
      <c r="J613" s="2"/>
      <c r="K613" s="7"/>
      <c r="L613" s="2"/>
      <c r="M613" s="2"/>
      <c r="N613" s="2"/>
      <c r="O613" s="2"/>
      <c r="P613" s="2"/>
      <c r="Q613" s="2"/>
      <c r="R613" s="2"/>
      <c r="S613" s="2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19"/>
      <c r="D614" s="219"/>
      <c r="E614" s="2"/>
      <c r="F614" s="2"/>
      <c r="G614" s="4"/>
      <c r="H614" s="4"/>
      <c r="I614" s="4"/>
      <c r="J614" s="2"/>
      <c r="K614" s="7"/>
      <c r="L614" s="2"/>
      <c r="M614" s="2"/>
      <c r="N614" s="2"/>
      <c r="O614" s="2"/>
      <c r="P614" s="2"/>
      <c r="Q614" s="2"/>
      <c r="R614" s="2"/>
      <c r="S614" s="2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19"/>
      <c r="D615" s="219"/>
      <c r="E615" s="2"/>
      <c r="F615" s="2"/>
      <c r="G615" s="4"/>
      <c r="H615" s="4"/>
      <c r="I615" s="4"/>
      <c r="J615" s="2"/>
      <c r="K615" s="7"/>
      <c r="L615" s="2"/>
      <c r="M615" s="2"/>
      <c r="N615" s="2"/>
      <c r="O615" s="2"/>
      <c r="P615" s="2"/>
      <c r="Q615" s="2"/>
      <c r="R615" s="2"/>
      <c r="S615" s="2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19"/>
      <c r="D616" s="219"/>
      <c r="E616" s="2"/>
      <c r="F616" s="2"/>
      <c r="G616" s="4"/>
      <c r="H616" s="4"/>
      <c r="I616" s="4"/>
      <c r="J616" s="2"/>
      <c r="K616" s="7"/>
      <c r="L616" s="2"/>
      <c r="M616" s="2"/>
      <c r="N616" s="2"/>
      <c r="O616" s="2"/>
      <c r="P616" s="2"/>
      <c r="Q616" s="2"/>
      <c r="R616" s="2"/>
      <c r="S616" s="2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19"/>
      <c r="D617" s="219"/>
      <c r="E617" s="2"/>
      <c r="F617" s="2"/>
      <c r="G617" s="4"/>
      <c r="H617" s="4"/>
      <c r="I617" s="4"/>
      <c r="J617" s="2"/>
      <c r="K617" s="7"/>
      <c r="L617" s="2"/>
      <c r="M617" s="2"/>
      <c r="N617" s="2"/>
      <c r="O617" s="2"/>
      <c r="P617" s="2"/>
      <c r="Q617" s="2"/>
      <c r="R617" s="2"/>
      <c r="S617" s="2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19"/>
      <c r="D618" s="219"/>
      <c r="E618" s="2"/>
      <c r="F618" s="2"/>
      <c r="G618" s="4"/>
      <c r="H618" s="4"/>
      <c r="I618" s="4"/>
      <c r="J618" s="2"/>
      <c r="K618" s="7"/>
      <c r="L618" s="2"/>
      <c r="M618" s="2"/>
      <c r="N618" s="2"/>
      <c r="O618" s="2"/>
      <c r="P618" s="2"/>
      <c r="Q618" s="2"/>
      <c r="R618" s="2"/>
      <c r="S618" s="2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19"/>
      <c r="D619" s="219"/>
      <c r="E619" s="2"/>
      <c r="F619" s="2"/>
      <c r="G619" s="4"/>
      <c r="H619" s="4"/>
      <c r="I619" s="4"/>
      <c r="J619" s="2"/>
      <c r="K619" s="7"/>
      <c r="L619" s="2"/>
      <c r="M619" s="2"/>
      <c r="N619" s="2"/>
      <c r="O619" s="2"/>
      <c r="P619" s="2"/>
      <c r="Q619" s="2"/>
      <c r="R619" s="2"/>
      <c r="S619" s="2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19"/>
      <c r="D620" s="219"/>
      <c r="E620" s="2"/>
      <c r="F620" s="2"/>
      <c r="G620" s="4"/>
      <c r="H620" s="4"/>
      <c r="I620" s="4"/>
      <c r="J620" s="2"/>
      <c r="K620" s="7"/>
      <c r="L620" s="2"/>
      <c r="M620" s="2"/>
      <c r="N620" s="2"/>
      <c r="O620" s="2"/>
      <c r="P620" s="2"/>
      <c r="Q620" s="2"/>
      <c r="R620" s="2"/>
      <c r="S620" s="2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19"/>
      <c r="D621" s="219"/>
      <c r="E621" s="2"/>
      <c r="F621" s="2"/>
      <c r="G621" s="4"/>
      <c r="H621" s="4"/>
      <c r="I621" s="4"/>
      <c r="J621" s="2"/>
      <c r="K621" s="7"/>
      <c r="L621" s="2"/>
      <c r="M621" s="2"/>
      <c r="N621" s="2"/>
      <c r="O621" s="2"/>
      <c r="P621" s="2"/>
      <c r="Q621" s="2"/>
      <c r="R621" s="2"/>
      <c r="S621" s="2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19"/>
      <c r="D622" s="219"/>
      <c r="E622" s="2"/>
      <c r="F622" s="2"/>
      <c r="G622" s="4"/>
      <c r="H622" s="4"/>
      <c r="I622" s="4"/>
      <c r="J622" s="2"/>
      <c r="K622" s="7"/>
      <c r="L622" s="2"/>
      <c r="M622" s="2"/>
      <c r="N622" s="2"/>
      <c r="O622" s="2"/>
      <c r="P622" s="2"/>
      <c r="Q622" s="2"/>
      <c r="R622" s="2"/>
      <c r="S622" s="2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19"/>
      <c r="D623" s="219"/>
      <c r="E623" s="2"/>
      <c r="F623" s="2"/>
      <c r="G623" s="4"/>
      <c r="H623" s="4"/>
      <c r="I623" s="4"/>
      <c r="J623" s="2"/>
      <c r="K623" s="7"/>
      <c r="L623" s="2"/>
      <c r="M623" s="2"/>
      <c r="N623" s="2"/>
      <c r="O623" s="2"/>
      <c r="P623" s="2"/>
      <c r="Q623" s="2"/>
      <c r="R623" s="2"/>
      <c r="S623" s="2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19"/>
      <c r="D624" s="219"/>
      <c r="E624" s="2"/>
      <c r="F624" s="2"/>
      <c r="G624" s="4"/>
      <c r="H624" s="4"/>
      <c r="I624" s="4"/>
      <c r="J624" s="2"/>
      <c r="K624" s="7"/>
      <c r="L624" s="2"/>
      <c r="M624" s="2"/>
      <c r="N624" s="2"/>
      <c r="O624" s="2"/>
      <c r="P624" s="2"/>
      <c r="Q624" s="2"/>
      <c r="R624" s="2"/>
      <c r="S624" s="2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19"/>
      <c r="D625" s="219"/>
      <c r="E625" s="2"/>
      <c r="F625" s="2"/>
      <c r="G625" s="4"/>
      <c r="H625" s="4"/>
      <c r="I625" s="4"/>
      <c r="J625" s="2"/>
      <c r="K625" s="7"/>
      <c r="L625" s="2"/>
      <c r="M625" s="2"/>
      <c r="N625" s="2"/>
      <c r="O625" s="2"/>
      <c r="P625" s="2"/>
      <c r="Q625" s="2"/>
      <c r="R625" s="2"/>
      <c r="S625" s="2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19"/>
      <c r="D626" s="219"/>
      <c r="E626" s="2"/>
      <c r="F626" s="2"/>
      <c r="G626" s="4"/>
      <c r="H626" s="4"/>
      <c r="I626" s="4"/>
      <c r="J626" s="2"/>
      <c r="K626" s="7"/>
      <c r="L626" s="2"/>
      <c r="M626" s="2"/>
      <c r="N626" s="2"/>
      <c r="O626" s="2"/>
      <c r="P626" s="2"/>
      <c r="Q626" s="2"/>
      <c r="R626" s="2"/>
      <c r="S626" s="2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19"/>
      <c r="D627" s="219"/>
      <c r="E627" s="2"/>
      <c r="F627" s="2"/>
      <c r="G627" s="4"/>
      <c r="H627" s="4"/>
      <c r="I627" s="4"/>
      <c r="J627" s="2"/>
      <c r="K627" s="7"/>
      <c r="L627" s="2"/>
      <c r="M627" s="2"/>
      <c r="N627" s="2"/>
      <c r="O627" s="2"/>
      <c r="P627" s="2"/>
      <c r="Q627" s="2"/>
      <c r="R627" s="2"/>
      <c r="S627" s="2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19"/>
      <c r="D628" s="219"/>
      <c r="E628" s="2"/>
      <c r="F628" s="2"/>
      <c r="G628" s="4"/>
      <c r="H628" s="4"/>
      <c r="I628" s="4"/>
      <c r="J628" s="2"/>
      <c r="K628" s="7"/>
      <c r="L628" s="2"/>
      <c r="M628" s="2"/>
      <c r="N628" s="2"/>
      <c r="O628" s="2"/>
      <c r="P628" s="2"/>
      <c r="Q628" s="2"/>
      <c r="R628" s="2"/>
      <c r="S628" s="2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19"/>
      <c r="D629" s="219"/>
      <c r="E629" s="2"/>
      <c r="F629" s="2"/>
      <c r="G629" s="4"/>
      <c r="H629" s="4"/>
      <c r="I629" s="4"/>
      <c r="J629" s="2"/>
      <c r="K629" s="7"/>
      <c r="L629" s="2"/>
      <c r="M629" s="2"/>
      <c r="N629" s="2"/>
      <c r="O629" s="2"/>
      <c r="P629" s="2"/>
      <c r="Q629" s="2"/>
      <c r="R629" s="2"/>
      <c r="S629" s="2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19"/>
      <c r="D630" s="219"/>
      <c r="E630" s="2"/>
      <c r="F630" s="2"/>
      <c r="G630" s="4"/>
      <c r="H630" s="4"/>
      <c r="I630" s="4"/>
      <c r="J630" s="2"/>
      <c r="K630" s="7"/>
      <c r="L630" s="2"/>
      <c r="M630" s="2"/>
      <c r="N630" s="2"/>
      <c r="O630" s="2"/>
      <c r="P630" s="2"/>
      <c r="Q630" s="2"/>
      <c r="R630" s="2"/>
      <c r="S630" s="2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19"/>
      <c r="D631" s="219"/>
      <c r="E631" s="2"/>
      <c r="F631" s="2"/>
      <c r="G631" s="4"/>
      <c r="H631" s="4"/>
      <c r="I631" s="4"/>
      <c r="J631" s="2"/>
      <c r="K631" s="7"/>
      <c r="L631" s="2"/>
      <c r="M631" s="2"/>
      <c r="N631" s="2"/>
      <c r="O631" s="2"/>
      <c r="P631" s="2"/>
      <c r="Q631" s="2"/>
      <c r="R631" s="2"/>
      <c r="S631" s="2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19"/>
      <c r="D632" s="219"/>
      <c r="E632" s="2"/>
      <c r="F632" s="2"/>
      <c r="G632" s="4"/>
      <c r="H632" s="4"/>
      <c r="I632" s="4"/>
      <c r="J632" s="2"/>
      <c r="K632" s="7"/>
      <c r="L632" s="2"/>
      <c r="M632" s="2"/>
      <c r="N632" s="2"/>
      <c r="O632" s="2"/>
      <c r="P632" s="2"/>
      <c r="Q632" s="2"/>
      <c r="R632" s="2"/>
      <c r="S632" s="2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19"/>
      <c r="D633" s="219"/>
      <c r="E633" s="2"/>
      <c r="F633" s="2"/>
      <c r="G633" s="4"/>
      <c r="H633" s="4"/>
      <c r="I633" s="4"/>
      <c r="J633" s="2"/>
      <c r="K633" s="7"/>
      <c r="L633" s="2"/>
      <c r="M633" s="2"/>
      <c r="N633" s="2"/>
      <c r="O633" s="2"/>
      <c r="P633" s="2"/>
      <c r="Q633" s="2"/>
      <c r="R633" s="2"/>
      <c r="S633" s="2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19"/>
      <c r="D634" s="219"/>
      <c r="E634" s="2"/>
      <c r="F634" s="2"/>
      <c r="G634" s="4"/>
      <c r="H634" s="4"/>
      <c r="I634" s="4"/>
      <c r="J634" s="2"/>
      <c r="K634" s="7"/>
      <c r="L634" s="2"/>
      <c r="M634" s="2"/>
      <c r="N634" s="2"/>
      <c r="O634" s="2"/>
      <c r="P634" s="2"/>
      <c r="Q634" s="2"/>
      <c r="R634" s="2"/>
      <c r="S634" s="2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19"/>
      <c r="D635" s="219"/>
      <c r="E635" s="2"/>
      <c r="F635" s="2"/>
      <c r="G635" s="4"/>
      <c r="H635" s="4"/>
      <c r="I635" s="4"/>
      <c r="J635" s="2"/>
      <c r="K635" s="7"/>
      <c r="L635" s="2"/>
      <c r="M635" s="2"/>
      <c r="N635" s="2"/>
      <c r="O635" s="2"/>
      <c r="P635" s="2"/>
      <c r="Q635" s="2"/>
      <c r="R635" s="2"/>
      <c r="S635" s="2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19"/>
      <c r="D636" s="219"/>
      <c r="E636" s="2"/>
      <c r="F636" s="2"/>
      <c r="G636" s="4"/>
      <c r="H636" s="4"/>
      <c r="I636" s="4"/>
      <c r="J636" s="2"/>
      <c r="K636" s="7"/>
      <c r="L636" s="2"/>
      <c r="M636" s="2"/>
      <c r="N636" s="2"/>
      <c r="O636" s="2"/>
      <c r="P636" s="2"/>
      <c r="Q636" s="2"/>
      <c r="R636" s="2"/>
      <c r="S636" s="2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19"/>
      <c r="D637" s="219"/>
      <c r="E637" s="2"/>
      <c r="F637" s="2"/>
      <c r="G637" s="4"/>
      <c r="H637" s="4"/>
      <c r="I637" s="4"/>
      <c r="J637" s="2"/>
      <c r="K637" s="7"/>
      <c r="L637" s="2"/>
      <c r="M637" s="2"/>
      <c r="N637" s="2"/>
      <c r="O637" s="2"/>
      <c r="P637" s="2"/>
      <c r="Q637" s="2"/>
      <c r="R637" s="2"/>
      <c r="S637" s="2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19"/>
      <c r="D638" s="219"/>
      <c r="E638" s="2"/>
      <c r="F638" s="2"/>
      <c r="G638" s="4"/>
      <c r="H638" s="4"/>
      <c r="I638" s="4"/>
      <c r="J638" s="2"/>
      <c r="K638" s="7"/>
      <c r="L638" s="2"/>
      <c r="M638" s="2"/>
      <c r="N638" s="2"/>
      <c r="O638" s="2"/>
      <c r="P638" s="2"/>
      <c r="Q638" s="2"/>
      <c r="R638" s="2"/>
      <c r="S638" s="2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19"/>
      <c r="D639" s="219"/>
      <c r="E639" s="2"/>
      <c r="F639" s="2"/>
      <c r="G639" s="4"/>
      <c r="H639" s="4"/>
      <c r="I639" s="4"/>
      <c r="J639" s="2"/>
      <c r="K639" s="7"/>
      <c r="L639" s="2"/>
      <c r="M639" s="2"/>
      <c r="N639" s="2"/>
      <c r="O639" s="2"/>
      <c r="P639" s="2"/>
      <c r="Q639" s="2"/>
      <c r="R639" s="2"/>
      <c r="S639" s="2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19"/>
      <c r="D640" s="219"/>
      <c r="E640" s="2"/>
      <c r="F640" s="2"/>
      <c r="G640" s="4"/>
      <c r="H640" s="4"/>
      <c r="I640" s="4"/>
      <c r="J640" s="2"/>
      <c r="K640" s="7"/>
      <c r="L640" s="2"/>
      <c r="M640" s="2"/>
      <c r="N640" s="2"/>
      <c r="O640" s="2"/>
      <c r="P640" s="2"/>
      <c r="Q640" s="2"/>
      <c r="R640" s="2"/>
      <c r="S640" s="2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19"/>
      <c r="D641" s="219"/>
      <c r="E641" s="2"/>
      <c r="F641" s="2"/>
      <c r="G641" s="4"/>
      <c r="H641" s="4"/>
      <c r="I641" s="4"/>
      <c r="J641" s="2"/>
      <c r="K641" s="7"/>
      <c r="L641" s="2"/>
      <c r="M641" s="2"/>
      <c r="N641" s="2"/>
      <c r="O641" s="2"/>
      <c r="P641" s="2"/>
      <c r="Q641" s="2"/>
      <c r="R641" s="2"/>
      <c r="S641" s="2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19"/>
      <c r="D642" s="219"/>
      <c r="E642" s="2"/>
      <c r="F642" s="2"/>
      <c r="G642" s="4"/>
      <c r="H642" s="4"/>
      <c r="I642" s="4"/>
      <c r="J642" s="2"/>
      <c r="K642" s="7"/>
      <c r="L642" s="2"/>
      <c r="M642" s="2"/>
      <c r="N642" s="2"/>
      <c r="O642" s="2"/>
      <c r="P642" s="2"/>
      <c r="Q642" s="2"/>
      <c r="R642" s="2"/>
      <c r="S642" s="2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19"/>
      <c r="D643" s="219"/>
      <c r="E643" s="2"/>
      <c r="F643" s="2"/>
      <c r="G643" s="4"/>
      <c r="H643" s="4"/>
      <c r="I643" s="4"/>
      <c r="J643" s="2"/>
      <c r="K643" s="7"/>
      <c r="L643" s="2"/>
      <c r="M643" s="2"/>
      <c r="N643" s="2"/>
      <c r="O643" s="2"/>
      <c r="P643" s="2"/>
      <c r="Q643" s="2"/>
      <c r="R643" s="2"/>
      <c r="S643" s="2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19"/>
      <c r="D644" s="219"/>
      <c r="E644" s="2"/>
      <c r="F644" s="2"/>
      <c r="G644" s="4"/>
      <c r="H644" s="4"/>
      <c r="I644" s="4"/>
      <c r="J644" s="2"/>
      <c r="K644" s="7"/>
      <c r="L644" s="2"/>
      <c r="M644" s="2"/>
      <c r="N644" s="2"/>
      <c r="O644" s="2"/>
      <c r="P644" s="2"/>
      <c r="Q644" s="2"/>
      <c r="R644" s="2"/>
      <c r="S644" s="2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19"/>
      <c r="D645" s="219"/>
      <c r="E645" s="2"/>
      <c r="F645" s="2"/>
      <c r="G645" s="4"/>
      <c r="H645" s="4"/>
      <c r="I645" s="4"/>
      <c r="J645" s="2"/>
      <c r="K645" s="7"/>
      <c r="L645" s="2"/>
      <c r="M645" s="2"/>
      <c r="N645" s="2"/>
      <c r="O645" s="2"/>
      <c r="P645" s="2"/>
      <c r="Q645" s="2"/>
      <c r="R645" s="2"/>
      <c r="S645" s="2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19"/>
      <c r="D646" s="219"/>
      <c r="E646" s="2"/>
      <c r="F646" s="2"/>
      <c r="G646" s="4"/>
      <c r="H646" s="4"/>
      <c r="I646" s="4"/>
      <c r="J646" s="2"/>
      <c r="K646" s="7"/>
      <c r="L646" s="2"/>
      <c r="M646" s="2"/>
      <c r="N646" s="2"/>
      <c r="O646" s="2"/>
      <c r="P646" s="2"/>
      <c r="Q646" s="2"/>
      <c r="R646" s="2"/>
      <c r="S646" s="2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19"/>
      <c r="D647" s="219"/>
      <c r="E647" s="2"/>
      <c r="F647" s="2"/>
      <c r="G647" s="4"/>
      <c r="H647" s="4"/>
      <c r="I647" s="4"/>
      <c r="J647" s="2"/>
      <c r="K647" s="7"/>
      <c r="L647" s="2"/>
      <c r="M647" s="2"/>
      <c r="N647" s="2"/>
      <c r="O647" s="2"/>
      <c r="P647" s="2"/>
      <c r="Q647" s="2"/>
      <c r="R647" s="2"/>
      <c r="S647" s="2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19"/>
      <c r="D648" s="219"/>
      <c r="E648" s="2"/>
      <c r="F648" s="2"/>
      <c r="G648" s="4"/>
      <c r="H648" s="4"/>
      <c r="I648" s="4"/>
      <c r="J648" s="2"/>
      <c r="K648" s="7"/>
      <c r="L648" s="2"/>
      <c r="M648" s="2"/>
      <c r="N648" s="2"/>
      <c r="O648" s="2"/>
      <c r="P648" s="2"/>
      <c r="Q648" s="2"/>
      <c r="R648" s="2"/>
      <c r="S648" s="2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19"/>
      <c r="D649" s="219"/>
      <c r="E649" s="2"/>
      <c r="F649" s="2"/>
      <c r="G649" s="4"/>
      <c r="H649" s="4"/>
      <c r="I649" s="4"/>
      <c r="J649" s="2"/>
      <c r="K649" s="7"/>
      <c r="L649" s="2"/>
      <c r="M649" s="2"/>
      <c r="N649" s="2"/>
      <c r="O649" s="2"/>
      <c r="P649" s="2"/>
      <c r="Q649" s="2"/>
      <c r="R649" s="2"/>
      <c r="S649" s="2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19"/>
      <c r="D650" s="219"/>
      <c r="E650" s="2"/>
      <c r="F650" s="2"/>
      <c r="G650" s="4"/>
      <c r="H650" s="4"/>
      <c r="I650" s="4"/>
      <c r="J650" s="2"/>
      <c r="K650" s="7"/>
      <c r="L650" s="2"/>
      <c r="M650" s="2"/>
      <c r="N650" s="2"/>
      <c r="O650" s="2"/>
      <c r="P650" s="2"/>
      <c r="Q650" s="2"/>
      <c r="R650" s="2"/>
      <c r="S650" s="2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19"/>
      <c r="D651" s="219"/>
      <c r="E651" s="2"/>
      <c r="F651" s="2"/>
      <c r="G651" s="4"/>
      <c r="H651" s="4"/>
      <c r="I651" s="4"/>
      <c r="J651" s="2"/>
      <c r="K651" s="7"/>
      <c r="L651" s="2"/>
      <c r="M651" s="2"/>
      <c r="N651" s="2"/>
      <c r="O651" s="2"/>
      <c r="P651" s="2"/>
      <c r="Q651" s="2"/>
      <c r="R651" s="2"/>
      <c r="S651" s="2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19"/>
      <c r="D652" s="219"/>
      <c r="E652" s="2"/>
      <c r="F652" s="2"/>
      <c r="G652" s="4"/>
      <c r="H652" s="4"/>
      <c r="I652" s="4"/>
      <c r="J652" s="2"/>
      <c r="K652" s="7"/>
      <c r="L652" s="2"/>
      <c r="M652" s="2"/>
      <c r="N652" s="2"/>
      <c r="O652" s="2"/>
      <c r="P652" s="2"/>
      <c r="Q652" s="2"/>
      <c r="R652" s="2"/>
      <c r="S652" s="2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19"/>
      <c r="D653" s="219"/>
      <c r="E653" s="2"/>
      <c r="F653" s="2"/>
      <c r="G653" s="4"/>
      <c r="H653" s="4"/>
      <c r="I653" s="4"/>
      <c r="J653" s="2"/>
      <c r="K653" s="7"/>
      <c r="L653" s="2"/>
      <c r="M653" s="2"/>
      <c r="N653" s="2"/>
      <c r="O653" s="2"/>
      <c r="P653" s="2"/>
      <c r="Q653" s="2"/>
      <c r="R653" s="2"/>
      <c r="S653" s="2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19"/>
      <c r="D654" s="219"/>
      <c r="E654" s="2"/>
      <c r="F654" s="2"/>
      <c r="G654" s="4"/>
      <c r="H654" s="4"/>
      <c r="I654" s="4"/>
      <c r="J654" s="2"/>
      <c r="K654" s="7"/>
      <c r="L654" s="2"/>
      <c r="M654" s="2"/>
      <c r="N654" s="2"/>
      <c r="O654" s="2"/>
      <c r="P654" s="2"/>
      <c r="Q654" s="2"/>
      <c r="R654" s="2"/>
      <c r="S654" s="2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19"/>
      <c r="D655" s="219"/>
      <c r="E655" s="2"/>
      <c r="F655" s="2"/>
      <c r="G655" s="4"/>
      <c r="H655" s="4"/>
      <c r="I655" s="4"/>
      <c r="J655" s="2"/>
      <c r="K655" s="7"/>
      <c r="L655" s="2"/>
      <c r="M655" s="2"/>
      <c r="N655" s="2"/>
      <c r="O655" s="2"/>
      <c r="P655" s="2"/>
      <c r="Q655" s="2"/>
      <c r="R655" s="2"/>
      <c r="S655" s="2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19"/>
      <c r="D656" s="219"/>
      <c r="E656" s="2"/>
      <c r="F656" s="2"/>
      <c r="G656" s="4"/>
      <c r="H656" s="4"/>
      <c r="I656" s="4"/>
      <c r="J656" s="2"/>
      <c r="K656" s="7"/>
      <c r="L656" s="2"/>
      <c r="M656" s="2"/>
      <c r="N656" s="2"/>
      <c r="O656" s="2"/>
      <c r="P656" s="2"/>
      <c r="Q656" s="2"/>
      <c r="R656" s="2"/>
      <c r="S656" s="2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19"/>
      <c r="D657" s="219"/>
      <c r="E657" s="2"/>
      <c r="F657" s="2"/>
      <c r="G657" s="4"/>
      <c r="H657" s="4"/>
      <c r="I657" s="4"/>
      <c r="J657" s="2"/>
      <c r="K657" s="7"/>
      <c r="L657" s="2"/>
      <c r="M657" s="2"/>
      <c r="N657" s="2"/>
      <c r="O657" s="2"/>
      <c r="P657" s="2"/>
      <c r="Q657" s="2"/>
      <c r="R657" s="2"/>
      <c r="S657" s="2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19"/>
      <c r="D658" s="219"/>
      <c r="E658" s="2"/>
      <c r="F658" s="2"/>
      <c r="G658" s="4"/>
      <c r="H658" s="4"/>
      <c r="I658" s="4"/>
      <c r="J658" s="2"/>
      <c r="K658" s="7"/>
      <c r="L658" s="2"/>
      <c r="M658" s="2"/>
      <c r="N658" s="2"/>
      <c r="O658" s="2"/>
      <c r="P658" s="2"/>
      <c r="Q658" s="2"/>
      <c r="R658" s="2"/>
      <c r="S658" s="2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19"/>
      <c r="D659" s="219"/>
      <c r="E659" s="2"/>
      <c r="F659" s="2"/>
      <c r="G659" s="4"/>
      <c r="H659" s="4"/>
      <c r="I659" s="4"/>
      <c r="J659" s="2"/>
      <c r="K659" s="7"/>
      <c r="L659" s="2"/>
      <c r="M659" s="2"/>
      <c r="N659" s="2"/>
      <c r="O659" s="2"/>
      <c r="P659" s="2"/>
      <c r="Q659" s="2"/>
      <c r="R659" s="2"/>
      <c r="S659" s="2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19"/>
      <c r="D660" s="219"/>
      <c r="E660" s="2"/>
      <c r="F660" s="2"/>
      <c r="G660" s="4"/>
      <c r="H660" s="4"/>
      <c r="I660" s="4"/>
      <c r="J660" s="2"/>
      <c r="K660" s="7"/>
      <c r="L660" s="2"/>
      <c r="M660" s="2"/>
      <c r="N660" s="2"/>
      <c r="O660" s="2"/>
      <c r="P660" s="2"/>
      <c r="Q660" s="2"/>
      <c r="R660" s="2"/>
      <c r="S660" s="2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19"/>
      <c r="D661" s="219"/>
      <c r="E661" s="2"/>
      <c r="F661" s="2"/>
      <c r="G661" s="4"/>
      <c r="H661" s="4"/>
      <c r="I661" s="4"/>
      <c r="J661" s="2"/>
      <c r="K661" s="7"/>
      <c r="L661" s="2"/>
      <c r="M661" s="2"/>
      <c r="N661" s="2"/>
      <c r="O661" s="2"/>
      <c r="P661" s="2"/>
      <c r="Q661" s="2"/>
      <c r="R661" s="2"/>
      <c r="S661" s="2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19"/>
      <c r="D662" s="219"/>
      <c r="E662" s="2"/>
      <c r="F662" s="2"/>
      <c r="G662" s="4"/>
      <c r="H662" s="4"/>
      <c r="I662" s="4"/>
      <c r="J662" s="2"/>
      <c r="K662" s="7"/>
      <c r="L662" s="2"/>
      <c r="M662" s="2"/>
      <c r="N662" s="2"/>
      <c r="O662" s="2"/>
      <c r="P662" s="2"/>
      <c r="Q662" s="2"/>
      <c r="R662" s="2"/>
      <c r="S662" s="2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19"/>
      <c r="D663" s="219"/>
      <c r="E663" s="2"/>
      <c r="F663" s="2"/>
      <c r="G663" s="4"/>
      <c r="H663" s="4"/>
      <c r="I663" s="4"/>
      <c r="J663" s="2"/>
      <c r="K663" s="7"/>
      <c r="L663" s="2"/>
      <c r="M663" s="2"/>
      <c r="N663" s="2"/>
      <c r="O663" s="2"/>
      <c r="P663" s="2"/>
      <c r="Q663" s="2"/>
      <c r="R663" s="2"/>
      <c r="S663" s="2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19"/>
      <c r="D664" s="219"/>
      <c r="E664" s="2"/>
      <c r="F664" s="2"/>
      <c r="G664" s="4"/>
      <c r="H664" s="4"/>
      <c r="I664" s="4"/>
      <c r="J664" s="2"/>
      <c r="K664" s="7"/>
      <c r="L664" s="2"/>
      <c r="M664" s="2"/>
      <c r="N664" s="2"/>
      <c r="O664" s="2"/>
      <c r="P664" s="2"/>
      <c r="Q664" s="2"/>
      <c r="R664" s="2"/>
      <c r="S664" s="2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19"/>
      <c r="D665" s="219"/>
      <c r="E665" s="2"/>
      <c r="F665" s="2"/>
      <c r="G665" s="4"/>
      <c r="H665" s="4"/>
      <c r="I665" s="4"/>
      <c r="J665" s="2"/>
      <c r="K665" s="7"/>
      <c r="L665" s="2"/>
      <c r="M665" s="2"/>
      <c r="N665" s="2"/>
      <c r="O665" s="2"/>
      <c r="P665" s="2"/>
      <c r="Q665" s="2"/>
      <c r="R665" s="2"/>
      <c r="S665" s="2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19"/>
      <c r="D666" s="219"/>
      <c r="E666" s="2"/>
      <c r="F666" s="2"/>
      <c r="G666" s="4"/>
      <c r="H666" s="4"/>
      <c r="I666" s="4"/>
      <c r="J666" s="2"/>
      <c r="K666" s="7"/>
      <c r="L666" s="2"/>
      <c r="M666" s="2"/>
      <c r="N666" s="2"/>
      <c r="O666" s="2"/>
      <c r="P666" s="2"/>
      <c r="Q666" s="2"/>
      <c r="R666" s="2"/>
      <c r="S666" s="2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19"/>
      <c r="D667" s="219"/>
      <c r="E667" s="2"/>
      <c r="F667" s="2"/>
      <c r="G667" s="4"/>
      <c r="H667" s="4"/>
      <c r="I667" s="4"/>
      <c r="J667" s="2"/>
      <c r="K667" s="7"/>
      <c r="L667" s="2"/>
      <c r="M667" s="2"/>
      <c r="N667" s="2"/>
      <c r="O667" s="2"/>
      <c r="P667" s="2"/>
      <c r="Q667" s="2"/>
      <c r="R667" s="2"/>
      <c r="S667" s="2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19"/>
      <c r="D668" s="219"/>
      <c r="E668" s="2"/>
      <c r="F668" s="2"/>
      <c r="G668" s="4"/>
      <c r="H668" s="4"/>
      <c r="I668" s="4"/>
      <c r="J668" s="2"/>
      <c r="K668" s="7"/>
      <c r="L668" s="2"/>
      <c r="M668" s="2"/>
      <c r="N668" s="2"/>
      <c r="O668" s="2"/>
      <c r="P668" s="2"/>
      <c r="Q668" s="2"/>
      <c r="R668" s="2"/>
      <c r="S668" s="2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19"/>
      <c r="D669" s="219"/>
      <c r="E669" s="2"/>
      <c r="F669" s="2"/>
      <c r="G669" s="4"/>
      <c r="H669" s="4"/>
      <c r="I669" s="4"/>
      <c r="J669" s="2"/>
      <c r="K669" s="7"/>
      <c r="L669" s="2"/>
      <c r="M669" s="2"/>
      <c r="N669" s="2"/>
      <c r="O669" s="2"/>
      <c r="P669" s="2"/>
      <c r="Q669" s="2"/>
      <c r="R669" s="2"/>
      <c r="S669" s="2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19"/>
      <c r="D670" s="219"/>
      <c r="E670" s="2"/>
      <c r="F670" s="2"/>
      <c r="G670" s="4"/>
      <c r="H670" s="4"/>
      <c r="I670" s="4"/>
      <c r="J670" s="2"/>
      <c r="K670" s="7"/>
      <c r="L670" s="2"/>
      <c r="M670" s="2"/>
      <c r="N670" s="2"/>
      <c r="O670" s="2"/>
      <c r="P670" s="2"/>
      <c r="Q670" s="2"/>
      <c r="R670" s="2"/>
      <c r="S670" s="2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19"/>
      <c r="D671" s="219"/>
      <c r="E671" s="2"/>
      <c r="F671" s="2"/>
      <c r="G671" s="4"/>
      <c r="H671" s="4"/>
      <c r="I671" s="4"/>
      <c r="J671" s="2"/>
      <c r="K671" s="7"/>
      <c r="L671" s="2"/>
      <c r="M671" s="2"/>
      <c r="N671" s="2"/>
      <c r="O671" s="2"/>
      <c r="P671" s="2"/>
      <c r="Q671" s="2"/>
      <c r="R671" s="2"/>
      <c r="S671" s="2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19"/>
      <c r="D672" s="219"/>
      <c r="E672" s="2"/>
      <c r="F672" s="2"/>
      <c r="G672" s="4"/>
      <c r="H672" s="4"/>
      <c r="I672" s="4"/>
      <c r="J672" s="2"/>
      <c r="K672" s="7"/>
      <c r="L672" s="2"/>
      <c r="M672" s="2"/>
      <c r="N672" s="2"/>
      <c r="O672" s="2"/>
      <c r="P672" s="2"/>
      <c r="Q672" s="2"/>
      <c r="R672" s="2"/>
      <c r="S672" s="2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19"/>
      <c r="D673" s="219"/>
      <c r="E673" s="2"/>
      <c r="F673" s="2"/>
      <c r="G673" s="4"/>
      <c r="H673" s="4"/>
      <c r="I673" s="4"/>
      <c r="J673" s="2"/>
      <c r="K673" s="7"/>
      <c r="L673" s="2"/>
      <c r="M673" s="2"/>
      <c r="N673" s="2"/>
      <c r="O673" s="2"/>
      <c r="P673" s="2"/>
      <c r="Q673" s="2"/>
      <c r="R673" s="2"/>
      <c r="S673" s="2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19"/>
      <c r="D674" s="219"/>
      <c r="E674" s="2"/>
      <c r="F674" s="2"/>
      <c r="G674" s="4"/>
      <c r="H674" s="4"/>
      <c r="I674" s="4"/>
      <c r="J674" s="2"/>
      <c r="K674" s="7"/>
      <c r="L674" s="2"/>
      <c r="M674" s="2"/>
      <c r="N674" s="2"/>
      <c r="O674" s="2"/>
      <c r="P674" s="2"/>
      <c r="Q674" s="2"/>
      <c r="R674" s="2"/>
      <c r="S674" s="2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19"/>
      <c r="D675" s="219"/>
      <c r="E675" s="2"/>
      <c r="F675" s="2"/>
      <c r="G675" s="4"/>
      <c r="H675" s="4"/>
      <c r="I675" s="4"/>
      <c r="J675" s="2"/>
      <c r="K675" s="7"/>
      <c r="L675" s="2"/>
      <c r="M675" s="2"/>
      <c r="N675" s="2"/>
      <c r="O675" s="2"/>
      <c r="P675" s="2"/>
      <c r="Q675" s="2"/>
      <c r="R675" s="2"/>
      <c r="S675" s="2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19"/>
      <c r="D676" s="219"/>
      <c r="E676" s="2"/>
      <c r="F676" s="2"/>
      <c r="G676" s="4"/>
      <c r="H676" s="4"/>
      <c r="I676" s="4"/>
      <c r="J676" s="2"/>
      <c r="K676" s="7"/>
      <c r="L676" s="2"/>
      <c r="M676" s="2"/>
      <c r="N676" s="2"/>
      <c r="O676" s="2"/>
      <c r="P676" s="2"/>
      <c r="Q676" s="2"/>
      <c r="R676" s="2"/>
      <c r="S676" s="2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19"/>
      <c r="D677" s="219"/>
      <c r="E677" s="2"/>
      <c r="F677" s="2"/>
      <c r="G677" s="4"/>
      <c r="H677" s="4"/>
      <c r="I677" s="4"/>
      <c r="J677" s="2"/>
      <c r="K677" s="7"/>
      <c r="L677" s="2"/>
      <c r="M677" s="2"/>
      <c r="N677" s="2"/>
      <c r="O677" s="2"/>
      <c r="P677" s="2"/>
      <c r="Q677" s="2"/>
      <c r="R677" s="2"/>
      <c r="S677" s="2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19"/>
      <c r="D678" s="219"/>
      <c r="E678" s="2"/>
      <c r="F678" s="2"/>
      <c r="G678" s="4"/>
      <c r="H678" s="4"/>
      <c r="I678" s="4"/>
      <c r="J678" s="2"/>
      <c r="K678" s="7"/>
      <c r="L678" s="2"/>
      <c r="M678" s="2"/>
      <c r="N678" s="2"/>
      <c r="O678" s="2"/>
      <c r="P678" s="2"/>
      <c r="Q678" s="2"/>
      <c r="R678" s="2"/>
      <c r="S678" s="2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19"/>
      <c r="D679" s="219"/>
      <c r="E679" s="2"/>
      <c r="F679" s="2"/>
      <c r="G679" s="4"/>
      <c r="H679" s="4"/>
      <c r="I679" s="4"/>
      <c r="J679" s="2"/>
      <c r="K679" s="7"/>
      <c r="L679" s="2"/>
      <c r="M679" s="2"/>
      <c r="N679" s="2"/>
      <c r="O679" s="2"/>
      <c r="P679" s="2"/>
      <c r="Q679" s="2"/>
      <c r="R679" s="2"/>
      <c r="S679" s="2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19"/>
      <c r="D680" s="219"/>
      <c r="E680" s="2"/>
      <c r="F680" s="2"/>
      <c r="G680" s="4"/>
      <c r="H680" s="4"/>
      <c r="I680" s="4"/>
      <c r="J680" s="2"/>
      <c r="K680" s="7"/>
      <c r="L680" s="2"/>
      <c r="M680" s="2"/>
      <c r="N680" s="2"/>
      <c r="O680" s="2"/>
      <c r="P680" s="2"/>
      <c r="Q680" s="2"/>
      <c r="R680" s="2"/>
      <c r="S680" s="2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19"/>
      <c r="D681" s="219"/>
      <c r="E681" s="2"/>
      <c r="F681" s="2"/>
      <c r="G681" s="4"/>
      <c r="H681" s="4"/>
      <c r="I681" s="4"/>
      <c r="J681" s="2"/>
      <c r="K681" s="7"/>
      <c r="L681" s="2"/>
      <c r="M681" s="2"/>
      <c r="N681" s="2"/>
      <c r="O681" s="2"/>
      <c r="P681" s="2"/>
      <c r="Q681" s="2"/>
      <c r="R681" s="2"/>
      <c r="S681" s="2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19"/>
      <c r="D682" s="219"/>
      <c r="E682" s="2"/>
      <c r="F682" s="2"/>
      <c r="G682" s="4"/>
      <c r="H682" s="4"/>
      <c r="I682" s="4"/>
      <c r="J682" s="2"/>
      <c r="K682" s="7"/>
      <c r="L682" s="2"/>
      <c r="M682" s="2"/>
      <c r="N682" s="2"/>
      <c r="O682" s="2"/>
      <c r="P682" s="2"/>
      <c r="Q682" s="2"/>
      <c r="R682" s="2"/>
      <c r="S682" s="2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19"/>
      <c r="D683" s="219"/>
      <c r="E683" s="2"/>
      <c r="F683" s="2"/>
      <c r="G683" s="4"/>
      <c r="H683" s="4"/>
      <c r="I683" s="4"/>
      <c r="J683" s="2"/>
      <c r="K683" s="7"/>
      <c r="L683" s="2"/>
      <c r="M683" s="2"/>
      <c r="N683" s="2"/>
      <c r="O683" s="2"/>
      <c r="P683" s="2"/>
      <c r="Q683" s="2"/>
      <c r="R683" s="2"/>
      <c r="S683" s="2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19"/>
      <c r="D684" s="219"/>
      <c r="E684" s="2"/>
      <c r="F684" s="2"/>
      <c r="G684" s="4"/>
      <c r="H684" s="4"/>
      <c r="I684" s="4"/>
      <c r="J684" s="2"/>
      <c r="K684" s="7"/>
      <c r="L684" s="2"/>
      <c r="M684" s="2"/>
      <c r="N684" s="2"/>
      <c r="O684" s="2"/>
      <c r="P684" s="2"/>
      <c r="Q684" s="2"/>
      <c r="R684" s="2"/>
      <c r="S684" s="2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19"/>
      <c r="D685" s="219"/>
      <c r="E685" s="2"/>
      <c r="F685" s="2"/>
      <c r="G685" s="4"/>
      <c r="H685" s="4"/>
      <c r="I685" s="4"/>
      <c r="J685" s="2"/>
      <c r="K685" s="7"/>
      <c r="L685" s="2"/>
      <c r="M685" s="2"/>
      <c r="N685" s="2"/>
      <c r="O685" s="2"/>
      <c r="P685" s="2"/>
      <c r="Q685" s="2"/>
      <c r="R685" s="2"/>
      <c r="S685" s="2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19"/>
      <c r="D686" s="219"/>
      <c r="E686" s="2"/>
      <c r="F686" s="2"/>
      <c r="G686" s="4"/>
      <c r="H686" s="4"/>
      <c r="I686" s="4"/>
      <c r="J686" s="2"/>
      <c r="K686" s="7"/>
      <c r="L686" s="2"/>
      <c r="M686" s="2"/>
      <c r="N686" s="2"/>
      <c r="O686" s="2"/>
      <c r="P686" s="2"/>
      <c r="Q686" s="2"/>
      <c r="R686" s="2"/>
      <c r="S686" s="2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19"/>
      <c r="D687" s="219"/>
      <c r="E687" s="2"/>
      <c r="F687" s="2"/>
      <c r="G687" s="4"/>
      <c r="H687" s="4"/>
      <c r="I687" s="4"/>
      <c r="J687" s="2"/>
      <c r="K687" s="7"/>
      <c r="L687" s="2"/>
      <c r="M687" s="2"/>
      <c r="N687" s="2"/>
      <c r="O687" s="2"/>
      <c r="P687" s="2"/>
      <c r="Q687" s="2"/>
      <c r="R687" s="2"/>
      <c r="S687" s="2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19"/>
      <c r="D688" s="219"/>
      <c r="E688" s="2"/>
      <c r="F688" s="2"/>
      <c r="G688" s="4"/>
      <c r="H688" s="4"/>
      <c r="I688" s="4"/>
      <c r="J688" s="2"/>
      <c r="K688" s="7"/>
      <c r="L688" s="2"/>
      <c r="M688" s="2"/>
      <c r="N688" s="2"/>
      <c r="O688" s="2"/>
      <c r="P688" s="2"/>
      <c r="Q688" s="2"/>
      <c r="R688" s="2"/>
      <c r="S688" s="2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19"/>
      <c r="D689" s="219"/>
      <c r="E689" s="2"/>
      <c r="F689" s="2"/>
      <c r="G689" s="4"/>
      <c r="H689" s="4"/>
      <c r="I689" s="4"/>
      <c r="J689" s="2"/>
      <c r="K689" s="7"/>
      <c r="L689" s="2"/>
      <c r="M689" s="2"/>
      <c r="N689" s="2"/>
      <c r="O689" s="2"/>
      <c r="P689" s="2"/>
      <c r="Q689" s="2"/>
      <c r="R689" s="2"/>
      <c r="S689" s="2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19"/>
      <c r="D690" s="219"/>
      <c r="E690" s="2"/>
      <c r="F690" s="2"/>
      <c r="G690" s="4"/>
      <c r="H690" s="4"/>
      <c r="I690" s="4"/>
      <c r="J690" s="2"/>
      <c r="K690" s="7"/>
      <c r="L690" s="2"/>
      <c r="M690" s="2"/>
      <c r="N690" s="2"/>
      <c r="O690" s="2"/>
      <c r="P690" s="2"/>
      <c r="Q690" s="2"/>
      <c r="R690" s="2"/>
      <c r="S690" s="2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19"/>
      <c r="D691" s="219"/>
      <c r="E691" s="2"/>
      <c r="F691" s="2"/>
      <c r="G691" s="4"/>
      <c r="H691" s="4"/>
      <c r="I691" s="4"/>
      <c r="J691" s="2"/>
      <c r="K691" s="7"/>
      <c r="L691" s="2"/>
      <c r="M691" s="2"/>
      <c r="N691" s="2"/>
      <c r="O691" s="2"/>
      <c r="P691" s="2"/>
      <c r="Q691" s="2"/>
      <c r="R691" s="2"/>
      <c r="S691" s="2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19"/>
      <c r="D692" s="219"/>
      <c r="E692" s="2"/>
      <c r="F692" s="2"/>
      <c r="G692" s="4"/>
      <c r="H692" s="4"/>
      <c r="I692" s="4"/>
      <c r="J692" s="2"/>
      <c r="K692" s="7"/>
      <c r="L692" s="2"/>
      <c r="M692" s="2"/>
      <c r="N692" s="2"/>
      <c r="O692" s="2"/>
      <c r="P692" s="2"/>
      <c r="Q692" s="2"/>
      <c r="R692" s="2"/>
      <c r="S692" s="2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19"/>
      <c r="D693" s="219"/>
      <c r="E693" s="2"/>
      <c r="F693" s="2"/>
      <c r="G693" s="4"/>
      <c r="H693" s="4"/>
      <c r="I693" s="4"/>
      <c r="J693" s="2"/>
      <c r="K693" s="7"/>
      <c r="L693" s="2"/>
      <c r="M693" s="2"/>
      <c r="N693" s="2"/>
      <c r="O693" s="2"/>
      <c r="P693" s="2"/>
      <c r="Q693" s="2"/>
      <c r="R693" s="2"/>
      <c r="S693" s="2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19"/>
      <c r="D694" s="219"/>
      <c r="E694" s="2"/>
      <c r="F694" s="2"/>
      <c r="G694" s="4"/>
      <c r="H694" s="4"/>
      <c r="I694" s="4"/>
      <c r="J694" s="2"/>
      <c r="K694" s="7"/>
      <c r="L694" s="2"/>
      <c r="M694" s="2"/>
      <c r="N694" s="2"/>
      <c r="O694" s="2"/>
      <c r="P694" s="2"/>
      <c r="Q694" s="2"/>
      <c r="R694" s="2"/>
      <c r="S694" s="2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19"/>
      <c r="D695" s="219"/>
      <c r="E695" s="2"/>
      <c r="F695" s="2"/>
      <c r="G695" s="4"/>
      <c r="H695" s="4"/>
      <c r="I695" s="4"/>
      <c r="J695" s="2"/>
      <c r="K695" s="7"/>
      <c r="L695" s="2"/>
      <c r="M695" s="2"/>
      <c r="N695" s="2"/>
      <c r="O695" s="2"/>
      <c r="P695" s="2"/>
      <c r="Q695" s="2"/>
      <c r="R695" s="2"/>
      <c r="S695" s="2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19"/>
      <c r="D696" s="219"/>
      <c r="E696" s="2"/>
      <c r="F696" s="2"/>
      <c r="G696" s="4"/>
      <c r="H696" s="4"/>
      <c r="I696" s="4"/>
      <c r="J696" s="2"/>
      <c r="K696" s="7"/>
      <c r="L696" s="2"/>
      <c r="M696" s="2"/>
      <c r="N696" s="2"/>
      <c r="O696" s="2"/>
      <c r="P696" s="2"/>
      <c r="Q696" s="2"/>
      <c r="R696" s="2"/>
      <c r="S696" s="2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19"/>
      <c r="D697" s="219"/>
      <c r="E697" s="2"/>
      <c r="F697" s="2"/>
      <c r="G697" s="4"/>
      <c r="H697" s="4"/>
      <c r="I697" s="4"/>
      <c r="J697" s="2"/>
      <c r="K697" s="7"/>
      <c r="L697" s="2"/>
      <c r="M697" s="2"/>
      <c r="N697" s="2"/>
      <c r="O697" s="2"/>
      <c r="P697" s="2"/>
      <c r="Q697" s="2"/>
      <c r="R697" s="2"/>
      <c r="S697" s="2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19"/>
      <c r="D698" s="219"/>
      <c r="E698" s="2"/>
      <c r="F698" s="2"/>
      <c r="G698" s="4"/>
      <c r="H698" s="4"/>
      <c r="I698" s="4"/>
      <c r="J698" s="2"/>
      <c r="K698" s="7"/>
      <c r="L698" s="2"/>
      <c r="M698" s="2"/>
      <c r="N698" s="2"/>
      <c r="O698" s="2"/>
      <c r="P698" s="2"/>
      <c r="Q698" s="2"/>
      <c r="R698" s="2"/>
      <c r="S698" s="2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19"/>
      <c r="D699" s="219"/>
      <c r="E699" s="2"/>
      <c r="F699" s="2"/>
      <c r="G699" s="4"/>
      <c r="H699" s="4"/>
      <c r="I699" s="4"/>
      <c r="J699" s="2"/>
      <c r="K699" s="7"/>
      <c r="L699" s="2"/>
      <c r="M699" s="2"/>
      <c r="N699" s="2"/>
      <c r="O699" s="2"/>
      <c r="P699" s="2"/>
      <c r="Q699" s="2"/>
      <c r="R699" s="2"/>
      <c r="S699" s="2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19"/>
      <c r="D700" s="219"/>
      <c r="E700" s="2"/>
      <c r="F700" s="2"/>
      <c r="G700" s="4"/>
      <c r="H700" s="4"/>
      <c r="I700" s="4"/>
      <c r="J700" s="2"/>
      <c r="K700" s="7"/>
      <c r="L700" s="2"/>
      <c r="M700" s="2"/>
      <c r="N700" s="2"/>
      <c r="O700" s="2"/>
      <c r="P700" s="2"/>
      <c r="Q700" s="2"/>
      <c r="R700" s="2"/>
      <c r="S700" s="2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19"/>
      <c r="D701" s="219"/>
      <c r="E701" s="2"/>
      <c r="F701" s="2"/>
      <c r="G701" s="4"/>
      <c r="H701" s="4"/>
      <c r="I701" s="4"/>
      <c r="J701" s="2"/>
      <c r="K701" s="7"/>
      <c r="L701" s="2"/>
      <c r="M701" s="2"/>
      <c r="N701" s="2"/>
      <c r="O701" s="2"/>
      <c r="P701" s="2"/>
      <c r="Q701" s="2"/>
      <c r="R701" s="2"/>
      <c r="S701" s="2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19"/>
      <c r="D702" s="219"/>
      <c r="E702" s="2"/>
      <c r="F702" s="2"/>
      <c r="G702" s="4"/>
      <c r="H702" s="4"/>
      <c r="I702" s="4"/>
      <c r="J702" s="2"/>
      <c r="K702" s="7"/>
      <c r="L702" s="2"/>
      <c r="M702" s="2"/>
      <c r="N702" s="2"/>
      <c r="O702" s="2"/>
      <c r="P702" s="2"/>
      <c r="Q702" s="2"/>
      <c r="R702" s="2"/>
      <c r="S702" s="2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19"/>
      <c r="D703" s="219"/>
      <c r="E703" s="2"/>
      <c r="F703" s="2"/>
      <c r="G703" s="4"/>
      <c r="H703" s="4"/>
      <c r="I703" s="4"/>
      <c r="J703" s="2"/>
      <c r="K703" s="7"/>
      <c r="L703" s="2"/>
      <c r="M703" s="2"/>
      <c r="N703" s="2"/>
      <c r="O703" s="2"/>
      <c r="P703" s="2"/>
      <c r="Q703" s="2"/>
      <c r="R703" s="2"/>
      <c r="S703" s="2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19"/>
      <c r="D704" s="219"/>
      <c r="E704" s="2"/>
      <c r="F704" s="2"/>
      <c r="G704" s="4"/>
      <c r="H704" s="4"/>
      <c r="I704" s="4"/>
      <c r="J704" s="2"/>
      <c r="K704" s="7"/>
      <c r="L704" s="2"/>
      <c r="M704" s="2"/>
      <c r="N704" s="2"/>
      <c r="O704" s="2"/>
      <c r="P704" s="2"/>
      <c r="Q704" s="2"/>
      <c r="R704" s="2"/>
      <c r="S704" s="2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19"/>
      <c r="D705" s="219"/>
      <c r="E705" s="2"/>
      <c r="F705" s="2"/>
      <c r="G705" s="4"/>
      <c r="H705" s="4"/>
      <c r="I705" s="4"/>
      <c r="J705" s="2"/>
      <c r="K705" s="7"/>
      <c r="L705" s="2"/>
      <c r="M705" s="2"/>
      <c r="N705" s="2"/>
      <c r="O705" s="2"/>
      <c r="P705" s="2"/>
      <c r="Q705" s="2"/>
      <c r="R705" s="2"/>
      <c r="S705" s="2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19"/>
      <c r="D706" s="219"/>
      <c r="E706" s="2"/>
      <c r="F706" s="2"/>
      <c r="G706" s="4"/>
      <c r="H706" s="4"/>
      <c r="I706" s="4"/>
      <c r="J706" s="2"/>
      <c r="K706" s="7"/>
      <c r="L706" s="2"/>
      <c r="M706" s="2"/>
      <c r="N706" s="2"/>
      <c r="O706" s="2"/>
      <c r="P706" s="2"/>
      <c r="Q706" s="2"/>
      <c r="R706" s="2"/>
      <c r="S706" s="2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19"/>
      <c r="D707" s="219"/>
      <c r="E707" s="2"/>
      <c r="F707" s="2"/>
      <c r="G707" s="4"/>
      <c r="H707" s="4"/>
      <c r="I707" s="4"/>
      <c r="J707" s="2"/>
      <c r="K707" s="7"/>
      <c r="L707" s="2"/>
      <c r="M707" s="2"/>
      <c r="N707" s="2"/>
      <c r="O707" s="2"/>
      <c r="P707" s="2"/>
      <c r="Q707" s="2"/>
      <c r="R707" s="2"/>
      <c r="S707" s="2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19"/>
      <c r="D708" s="219"/>
      <c r="E708" s="2"/>
      <c r="F708" s="2"/>
      <c r="G708" s="4"/>
      <c r="H708" s="4"/>
      <c r="I708" s="4"/>
      <c r="J708" s="2"/>
      <c r="K708" s="7"/>
      <c r="L708" s="2"/>
      <c r="M708" s="2"/>
      <c r="N708" s="2"/>
      <c r="O708" s="2"/>
      <c r="P708" s="2"/>
      <c r="Q708" s="2"/>
      <c r="R708" s="2"/>
      <c r="S708" s="2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19"/>
      <c r="D709" s="219"/>
      <c r="E709" s="2"/>
      <c r="F709" s="2"/>
      <c r="G709" s="4"/>
      <c r="H709" s="4"/>
      <c r="I709" s="4"/>
      <c r="J709" s="2"/>
      <c r="K709" s="7"/>
      <c r="L709" s="2"/>
      <c r="M709" s="2"/>
      <c r="N709" s="2"/>
      <c r="O709" s="2"/>
      <c r="P709" s="2"/>
      <c r="Q709" s="2"/>
      <c r="R709" s="2"/>
      <c r="S709" s="2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19"/>
      <c r="D710" s="219"/>
      <c r="E710" s="2"/>
      <c r="F710" s="2"/>
      <c r="G710" s="4"/>
      <c r="H710" s="4"/>
      <c r="I710" s="4"/>
      <c r="J710" s="2"/>
      <c r="K710" s="7"/>
      <c r="L710" s="2"/>
      <c r="M710" s="2"/>
      <c r="N710" s="2"/>
      <c r="O710" s="2"/>
      <c r="P710" s="2"/>
      <c r="Q710" s="2"/>
      <c r="R710" s="2"/>
      <c r="S710" s="2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19"/>
      <c r="D711" s="219"/>
      <c r="E711" s="2"/>
      <c r="F711" s="2"/>
      <c r="G711" s="4"/>
      <c r="H711" s="4"/>
      <c r="I711" s="4"/>
      <c r="J711" s="2"/>
      <c r="K711" s="7"/>
      <c r="L711" s="2"/>
      <c r="M711" s="2"/>
      <c r="N711" s="2"/>
      <c r="O711" s="2"/>
      <c r="P711" s="2"/>
      <c r="Q711" s="2"/>
      <c r="R711" s="2"/>
      <c r="S711" s="2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19"/>
      <c r="D712" s="219"/>
      <c r="E712" s="2"/>
      <c r="F712" s="2"/>
      <c r="G712" s="4"/>
      <c r="H712" s="4"/>
      <c r="I712" s="4"/>
      <c r="J712" s="2"/>
      <c r="K712" s="7"/>
      <c r="L712" s="2"/>
      <c r="M712" s="2"/>
      <c r="N712" s="2"/>
      <c r="O712" s="2"/>
      <c r="P712" s="2"/>
      <c r="Q712" s="2"/>
      <c r="R712" s="2"/>
      <c r="S712" s="2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19"/>
      <c r="D713" s="219"/>
      <c r="E713" s="2"/>
      <c r="F713" s="2"/>
      <c r="G713" s="4"/>
      <c r="H713" s="4"/>
      <c r="I713" s="4"/>
      <c r="J713" s="2"/>
      <c r="K713" s="7"/>
      <c r="L713" s="2"/>
      <c r="M713" s="2"/>
      <c r="N713" s="2"/>
      <c r="O713" s="2"/>
      <c r="P713" s="2"/>
      <c r="Q713" s="2"/>
      <c r="R713" s="2"/>
      <c r="S713" s="2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19"/>
      <c r="D714" s="219"/>
      <c r="E714" s="2"/>
      <c r="F714" s="2"/>
      <c r="G714" s="4"/>
      <c r="H714" s="4"/>
      <c r="I714" s="4"/>
      <c r="J714" s="2"/>
      <c r="K714" s="7"/>
      <c r="L714" s="2"/>
      <c r="M714" s="2"/>
      <c r="N714" s="2"/>
      <c r="O714" s="2"/>
      <c r="P714" s="2"/>
      <c r="Q714" s="2"/>
      <c r="R714" s="2"/>
      <c r="S714" s="2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19"/>
      <c r="D715" s="219"/>
      <c r="E715" s="2"/>
      <c r="F715" s="2"/>
      <c r="G715" s="4"/>
      <c r="H715" s="4"/>
      <c r="I715" s="4"/>
      <c r="J715" s="2"/>
      <c r="K715" s="7"/>
      <c r="L715" s="2"/>
      <c r="M715" s="2"/>
      <c r="N715" s="2"/>
      <c r="O715" s="2"/>
      <c r="P715" s="2"/>
      <c r="Q715" s="2"/>
      <c r="R715" s="2"/>
      <c r="S715" s="2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19"/>
      <c r="D716" s="219"/>
      <c r="E716" s="2"/>
      <c r="F716" s="2"/>
      <c r="G716" s="4"/>
      <c r="H716" s="4"/>
      <c r="I716" s="4"/>
      <c r="J716" s="2"/>
      <c r="K716" s="7"/>
      <c r="L716" s="2"/>
      <c r="M716" s="2"/>
      <c r="N716" s="2"/>
      <c r="O716" s="2"/>
      <c r="P716" s="2"/>
      <c r="Q716" s="2"/>
      <c r="R716" s="2"/>
      <c r="S716" s="2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19"/>
      <c r="D717" s="219"/>
      <c r="E717" s="2"/>
      <c r="F717" s="2"/>
      <c r="G717" s="4"/>
      <c r="H717" s="4"/>
      <c r="I717" s="4"/>
      <c r="J717" s="2"/>
      <c r="K717" s="7"/>
      <c r="L717" s="2"/>
      <c r="M717" s="2"/>
      <c r="N717" s="2"/>
      <c r="O717" s="2"/>
      <c r="P717" s="2"/>
      <c r="Q717" s="2"/>
      <c r="R717" s="2"/>
      <c r="S717" s="2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19"/>
      <c r="D718" s="219"/>
      <c r="E718" s="2"/>
      <c r="F718" s="2"/>
      <c r="G718" s="4"/>
      <c r="H718" s="4"/>
      <c r="I718" s="4"/>
      <c r="J718" s="2"/>
      <c r="K718" s="7"/>
      <c r="L718" s="2"/>
      <c r="M718" s="2"/>
      <c r="N718" s="2"/>
      <c r="O718" s="2"/>
      <c r="P718" s="2"/>
      <c r="Q718" s="2"/>
      <c r="R718" s="2"/>
      <c r="S718" s="2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19"/>
      <c r="D719" s="219"/>
      <c r="E719" s="2"/>
      <c r="F719" s="2"/>
      <c r="G719" s="4"/>
      <c r="H719" s="4"/>
      <c r="I719" s="4"/>
      <c r="J719" s="2"/>
      <c r="K719" s="7"/>
      <c r="L719" s="2"/>
      <c r="M719" s="2"/>
      <c r="N719" s="2"/>
      <c r="O719" s="2"/>
      <c r="P719" s="2"/>
      <c r="Q719" s="2"/>
      <c r="R719" s="2"/>
      <c r="S719" s="2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19"/>
      <c r="D720" s="219"/>
      <c r="E720" s="2"/>
      <c r="F720" s="2"/>
      <c r="G720" s="4"/>
      <c r="H720" s="4"/>
      <c r="I720" s="4"/>
      <c r="J720" s="2"/>
      <c r="K720" s="7"/>
      <c r="L720" s="2"/>
      <c r="M720" s="2"/>
      <c r="N720" s="2"/>
      <c r="O720" s="2"/>
      <c r="P720" s="2"/>
      <c r="Q720" s="2"/>
      <c r="R720" s="2"/>
      <c r="S720" s="2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19"/>
      <c r="D721" s="219"/>
      <c r="E721" s="2"/>
      <c r="F721" s="2"/>
      <c r="G721" s="4"/>
      <c r="H721" s="4"/>
      <c r="I721" s="4"/>
      <c r="J721" s="2"/>
      <c r="K721" s="7"/>
      <c r="L721" s="2"/>
      <c r="M721" s="2"/>
      <c r="N721" s="2"/>
      <c r="O721" s="2"/>
      <c r="P721" s="2"/>
      <c r="Q721" s="2"/>
      <c r="R721" s="2"/>
      <c r="S721" s="2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19"/>
      <c r="D722" s="219"/>
      <c r="E722" s="2"/>
      <c r="F722" s="2"/>
      <c r="G722" s="4"/>
      <c r="H722" s="4"/>
      <c r="I722" s="4"/>
      <c r="J722" s="2"/>
      <c r="K722" s="7"/>
      <c r="L722" s="2"/>
      <c r="M722" s="2"/>
      <c r="N722" s="2"/>
      <c r="O722" s="2"/>
      <c r="P722" s="2"/>
      <c r="Q722" s="2"/>
      <c r="R722" s="2"/>
      <c r="S722" s="2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19"/>
      <c r="D723" s="219"/>
      <c r="E723" s="2"/>
      <c r="F723" s="2"/>
      <c r="G723" s="4"/>
      <c r="H723" s="4"/>
      <c r="I723" s="4"/>
      <c r="J723" s="2"/>
      <c r="K723" s="7"/>
      <c r="L723" s="2"/>
      <c r="M723" s="2"/>
      <c r="N723" s="2"/>
      <c r="O723" s="2"/>
      <c r="P723" s="2"/>
      <c r="Q723" s="2"/>
      <c r="R723" s="2"/>
      <c r="S723" s="2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19"/>
      <c r="D724" s="219"/>
      <c r="E724" s="2"/>
      <c r="F724" s="2"/>
      <c r="G724" s="4"/>
      <c r="H724" s="4"/>
      <c r="I724" s="4"/>
      <c r="J724" s="2"/>
      <c r="K724" s="7"/>
      <c r="L724" s="2"/>
      <c r="M724" s="2"/>
      <c r="N724" s="2"/>
      <c r="O724" s="2"/>
      <c r="P724" s="2"/>
      <c r="Q724" s="2"/>
      <c r="R724" s="2"/>
      <c r="S724" s="2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19"/>
      <c r="D725" s="219"/>
      <c r="E725" s="2"/>
      <c r="F725" s="2"/>
      <c r="G725" s="4"/>
      <c r="H725" s="4"/>
      <c r="I725" s="4"/>
      <c r="J725" s="2"/>
      <c r="K725" s="7"/>
      <c r="L725" s="2"/>
      <c r="M725" s="2"/>
      <c r="N725" s="2"/>
      <c r="O725" s="2"/>
      <c r="P725" s="2"/>
      <c r="Q725" s="2"/>
      <c r="R725" s="2"/>
      <c r="S725" s="2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19"/>
      <c r="D726" s="219"/>
      <c r="E726" s="2"/>
      <c r="F726" s="2"/>
      <c r="G726" s="4"/>
      <c r="H726" s="4"/>
      <c r="I726" s="4"/>
      <c r="J726" s="2"/>
      <c r="K726" s="7"/>
      <c r="L726" s="2"/>
      <c r="M726" s="2"/>
      <c r="N726" s="2"/>
      <c r="O726" s="2"/>
      <c r="P726" s="2"/>
      <c r="Q726" s="2"/>
      <c r="R726" s="2"/>
      <c r="S726" s="2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19"/>
      <c r="D727" s="219"/>
      <c r="E727" s="2"/>
      <c r="F727" s="2"/>
      <c r="G727" s="4"/>
      <c r="H727" s="4"/>
      <c r="I727" s="4"/>
      <c r="J727" s="2"/>
      <c r="K727" s="7"/>
      <c r="L727" s="2"/>
      <c r="M727" s="2"/>
      <c r="N727" s="2"/>
      <c r="O727" s="2"/>
      <c r="P727" s="2"/>
      <c r="Q727" s="2"/>
      <c r="R727" s="2"/>
      <c r="S727" s="2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19"/>
      <c r="D728" s="219"/>
      <c r="E728" s="2"/>
      <c r="F728" s="2"/>
      <c r="G728" s="4"/>
      <c r="H728" s="4"/>
      <c r="I728" s="4"/>
      <c r="J728" s="2"/>
      <c r="K728" s="7"/>
      <c r="L728" s="2"/>
      <c r="M728" s="2"/>
      <c r="N728" s="2"/>
      <c r="O728" s="2"/>
      <c r="P728" s="2"/>
      <c r="Q728" s="2"/>
      <c r="R728" s="2"/>
      <c r="S728" s="2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19"/>
      <c r="D729" s="219"/>
      <c r="E729" s="2"/>
      <c r="F729" s="2"/>
      <c r="G729" s="4"/>
      <c r="H729" s="4"/>
      <c r="I729" s="4"/>
      <c r="J729" s="2"/>
      <c r="K729" s="7"/>
      <c r="L729" s="2"/>
      <c r="M729" s="2"/>
      <c r="N729" s="2"/>
      <c r="O729" s="2"/>
      <c r="P729" s="2"/>
      <c r="Q729" s="2"/>
      <c r="R729" s="2"/>
      <c r="S729" s="2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19"/>
      <c r="D730" s="219"/>
      <c r="E730" s="2"/>
      <c r="F730" s="2"/>
      <c r="G730" s="4"/>
      <c r="H730" s="4"/>
      <c r="I730" s="4"/>
      <c r="J730" s="2"/>
      <c r="K730" s="7"/>
      <c r="L730" s="2"/>
      <c r="M730" s="2"/>
      <c r="N730" s="2"/>
      <c r="O730" s="2"/>
      <c r="P730" s="2"/>
      <c r="Q730" s="2"/>
      <c r="R730" s="2"/>
      <c r="S730" s="2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19"/>
      <c r="D731" s="219"/>
      <c r="E731" s="2"/>
      <c r="F731" s="2"/>
      <c r="G731" s="4"/>
      <c r="H731" s="4"/>
      <c r="I731" s="4"/>
      <c r="J731" s="2"/>
      <c r="K731" s="7"/>
      <c r="L731" s="2"/>
      <c r="M731" s="2"/>
      <c r="N731" s="2"/>
      <c r="O731" s="2"/>
      <c r="P731" s="2"/>
      <c r="Q731" s="2"/>
      <c r="R731" s="2"/>
      <c r="S731" s="2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19"/>
      <c r="D732" s="219"/>
      <c r="E732" s="2"/>
      <c r="F732" s="2"/>
      <c r="G732" s="4"/>
      <c r="H732" s="4"/>
      <c r="I732" s="4"/>
      <c r="J732" s="2"/>
      <c r="K732" s="7"/>
      <c r="L732" s="2"/>
      <c r="M732" s="2"/>
      <c r="N732" s="2"/>
      <c r="O732" s="2"/>
      <c r="P732" s="2"/>
      <c r="Q732" s="2"/>
      <c r="R732" s="2"/>
      <c r="S732" s="2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19"/>
      <c r="D733" s="219"/>
      <c r="E733" s="2"/>
      <c r="F733" s="2"/>
      <c r="G733" s="4"/>
      <c r="H733" s="4"/>
      <c r="I733" s="4"/>
      <c r="J733" s="2"/>
      <c r="K733" s="7"/>
      <c r="L733" s="2"/>
      <c r="M733" s="2"/>
      <c r="N733" s="2"/>
      <c r="O733" s="2"/>
      <c r="P733" s="2"/>
      <c r="Q733" s="2"/>
      <c r="R733" s="2"/>
      <c r="S733" s="2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19"/>
      <c r="D734" s="219"/>
      <c r="E734" s="2"/>
      <c r="F734" s="2"/>
      <c r="G734" s="4"/>
      <c r="H734" s="4"/>
      <c r="I734" s="4"/>
      <c r="J734" s="2"/>
      <c r="K734" s="7"/>
      <c r="L734" s="2"/>
      <c r="M734" s="2"/>
      <c r="N734" s="2"/>
      <c r="O734" s="2"/>
      <c r="P734" s="2"/>
      <c r="Q734" s="2"/>
      <c r="R734" s="2"/>
      <c r="S734" s="2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19"/>
      <c r="D735" s="219"/>
      <c r="E735" s="2"/>
      <c r="F735" s="2"/>
      <c r="G735" s="4"/>
      <c r="H735" s="4"/>
      <c r="I735" s="4"/>
      <c r="J735" s="2"/>
      <c r="K735" s="7"/>
      <c r="L735" s="2"/>
      <c r="M735" s="2"/>
      <c r="N735" s="2"/>
      <c r="O735" s="2"/>
      <c r="P735" s="2"/>
      <c r="Q735" s="2"/>
      <c r="R735" s="2"/>
      <c r="S735" s="2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19"/>
      <c r="D736" s="219"/>
      <c r="E736" s="2"/>
      <c r="F736" s="2"/>
      <c r="G736" s="4"/>
      <c r="H736" s="4"/>
      <c r="I736" s="4"/>
      <c r="J736" s="2"/>
      <c r="K736" s="7"/>
      <c r="L736" s="2"/>
      <c r="M736" s="2"/>
      <c r="N736" s="2"/>
      <c r="O736" s="2"/>
      <c r="P736" s="2"/>
      <c r="Q736" s="2"/>
      <c r="R736" s="2"/>
      <c r="S736" s="2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19"/>
      <c r="D737" s="219"/>
      <c r="E737" s="2"/>
      <c r="F737" s="2"/>
      <c r="G737" s="4"/>
      <c r="H737" s="4"/>
      <c r="I737" s="4"/>
      <c r="J737" s="2"/>
      <c r="K737" s="7"/>
      <c r="L737" s="2"/>
      <c r="M737" s="2"/>
      <c r="N737" s="2"/>
      <c r="O737" s="2"/>
      <c r="P737" s="2"/>
      <c r="Q737" s="2"/>
      <c r="R737" s="2"/>
      <c r="S737" s="2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19"/>
      <c r="D738" s="219"/>
      <c r="E738" s="2"/>
      <c r="F738" s="2"/>
      <c r="G738" s="4"/>
      <c r="H738" s="4"/>
      <c r="I738" s="4"/>
      <c r="J738" s="2"/>
      <c r="K738" s="7"/>
      <c r="L738" s="2"/>
      <c r="M738" s="2"/>
      <c r="N738" s="2"/>
      <c r="O738" s="2"/>
      <c r="P738" s="2"/>
      <c r="Q738" s="2"/>
      <c r="R738" s="2"/>
      <c r="S738" s="2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19"/>
      <c r="D739" s="219"/>
      <c r="E739" s="2"/>
      <c r="F739" s="2"/>
      <c r="G739" s="4"/>
      <c r="H739" s="4"/>
      <c r="I739" s="4"/>
      <c r="J739" s="2"/>
      <c r="K739" s="7"/>
      <c r="L739" s="2"/>
      <c r="M739" s="2"/>
      <c r="N739" s="2"/>
      <c r="O739" s="2"/>
      <c r="P739" s="2"/>
      <c r="Q739" s="2"/>
      <c r="R739" s="2"/>
      <c r="S739" s="2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19"/>
      <c r="D740" s="219"/>
      <c r="E740" s="2"/>
      <c r="F740" s="2"/>
      <c r="G740" s="4"/>
      <c r="H740" s="4"/>
      <c r="I740" s="4"/>
      <c r="J740" s="2"/>
      <c r="K740" s="7"/>
      <c r="L740" s="2"/>
      <c r="M740" s="2"/>
      <c r="N740" s="2"/>
      <c r="O740" s="2"/>
      <c r="P740" s="2"/>
      <c r="Q740" s="2"/>
      <c r="R740" s="2"/>
      <c r="S740" s="2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19"/>
      <c r="D741" s="219"/>
      <c r="E741" s="2"/>
      <c r="F741" s="2"/>
      <c r="G741" s="4"/>
      <c r="H741" s="4"/>
      <c r="I741" s="4"/>
      <c r="J741" s="2"/>
      <c r="K741" s="7"/>
      <c r="L741" s="2"/>
      <c r="M741" s="2"/>
      <c r="N741" s="2"/>
      <c r="O741" s="2"/>
      <c r="P741" s="2"/>
      <c r="Q741" s="2"/>
      <c r="R741" s="2"/>
      <c r="S741" s="2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19"/>
      <c r="D742" s="219"/>
      <c r="E742" s="2"/>
      <c r="F742" s="2"/>
      <c r="G742" s="4"/>
      <c r="H742" s="4"/>
      <c r="I742" s="4"/>
      <c r="J742" s="2"/>
      <c r="K742" s="7"/>
      <c r="L742" s="2"/>
      <c r="M742" s="2"/>
      <c r="N742" s="2"/>
      <c r="O742" s="2"/>
      <c r="P742" s="2"/>
      <c r="Q742" s="2"/>
      <c r="R742" s="2"/>
      <c r="S742" s="2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19"/>
      <c r="D743" s="219"/>
      <c r="E743" s="2"/>
      <c r="F743" s="2"/>
      <c r="G743" s="4"/>
      <c r="H743" s="4"/>
      <c r="I743" s="4"/>
      <c r="J743" s="2"/>
      <c r="K743" s="7"/>
      <c r="L743" s="2"/>
      <c r="M743" s="2"/>
      <c r="N743" s="2"/>
      <c r="O743" s="2"/>
      <c r="P743" s="2"/>
      <c r="Q743" s="2"/>
      <c r="R743" s="2"/>
      <c r="S743" s="2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19"/>
      <c r="D744" s="219"/>
      <c r="E744" s="2"/>
      <c r="F744" s="2"/>
      <c r="G744" s="4"/>
      <c r="H744" s="4"/>
      <c r="I744" s="4"/>
      <c r="J744" s="2"/>
      <c r="K744" s="7"/>
      <c r="L744" s="2"/>
      <c r="M744" s="2"/>
      <c r="N744" s="2"/>
      <c r="O744" s="2"/>
      <c r="P744" s="2"/>
      <c r="Q744" s="2"/>
      <c r="R744" s="2"/>
      <c r="S744" s="2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19"/>
      <c r="D745" s="219"/>
      <c r="E745" s="2"/>
      <c r="F745" s="2"/>
      <c r="G745" s="4"/>
      <c r="H745" s="4"/>
      <c r="I745" s="4"/>
      <c r="J745" s="2"/>
      <c r="K745" s="7"/>
      <c r="L745" s="2"/>
      <c r="M745" s="2"/>
      <c r="N745" s="2"/>
      <c r="O745" s="2"/>
      <c r="P745" s="2"/>
      <c r="Q745" s="2"/>
      <c r="R745" s="2"/>
      <c r="S745" s="2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19"/>
      <c r="D746" s="219"/>
      <c r="E746" s="2"/>
      <c r="F746" s="2"/>
      <c r="G746" s="4"/>
      <c r="H746" s="4"/>
      <c r="I746" s="4"/>
      <c r="J746" s="2"/>
      <c r="K746" s="7"/>
      <c r="L746" s="2"/>
      <c r="M746" s="2"/>
      <c r="N746" s="2"/>
      <c r="O746" s="2"/>
      <c r="P746" s="2"/>
      <c r="Q746" s="2"/>
      <c r="R746" s="2"/>
      <c r="S746" s="2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19"/>
      <c r="D747" s="219"/>
      <c r="E747" s="2"/>
      <c r="F747" s="2"/>
      <c r="G747" s="4"/>
      <c r="H747" s="4"/>
      <c r="I747" s="4"/>
      <c r="J747" s="2"/>
      <c r="K747" s="7"/>
      <c r="L747" s="2"/>
      <c r="M747" s="2"/>
      <c r="N747" s="2"/>
      <c r="O747" s="2"/>
      <c r="P747" s="2"/>
      <c r="Q747" s="2"/>
      <c r="R747" s="2"/>
      <c r="S747" s="2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19"/>
      <c r="D748" s="219"/>
      <c r="E748" s="2"/>
      <c r="F748" s="2"/>
      <c r="G748" s="4"/>
      <c r="H748" s="4"/>
      <c r="I748" s="4"/>
      <c r="J748" s="2"/>
      <c r="K748" s="7"/>
      <c r="L748" s="2"/>
      <c r="M748" s="2"/>
      <c r="N748" s="2"/>
      <c r="O748" s="2"/>
      <c r="P748" s="2"/>
      <c r="Q748" s="2"/>
      <c r="R748" s="2"/>
      <c r="S748" s="2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19"/>
      <c r="D749" s="219"/>
      <c r="E749" s="2"/>
      <c r="F749" s="2"/>
      <c r="G749" s="4"/>
      <c r="H749" s="4"/>
      <c r="I749" s="4"/>
      <c r="J749" s="2"/>
      <c r="K749" s="7"/>
      <c r="L749" s="2"/>
      <c r="M749" s="2"/>
      <c r="N749" s="2"/>
      <c r="O749" s="2"/>
      <c r="P749" s="2"/>
      <c r="Q749" s="2"/>
      <c r="R749" s="2"/>
      <c r="S749" s="2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19"/>
      <c r="D750" s="219"/>
      <c r="E750" s="2"/>
      <c r="F750" s="2"/>
      <c r="G750" s="4"/>
      <c r="H750" s="4"/>
      <c r="I750" s="4"/>
      <c r="J750" s="2"/>
      <c r="K750" s="7"/>
      <c r="L750" s="2"/>
      <c r="M750" s="2"/>
      <c r="N750" s="2"/>
      <c r="O750" s="2"/>
      <c r="P750" s="2"/>
      <c r="Q750" s="2"/>
      <c r="R750" s="2"/>
      <c r="S750" s="2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19"/>
      <c r="D751" s="219"/>
      <c r="E751" s="2"/>
      <c r="F751" s="2"/>
      <c r="G751" s="4"/>
      <c r="H751" s="4"/>
      <c r="I751" s="4"/>
      <c r="J751" s="2"/>
      <c r="K751" s="7"/>
      <c r="L751" s="2"/>
      <c r="M751" s="2"/>
      <c r="N751" s="2"/>
      <c r="O751" s="2"/>
      <c r="P751" s="2"/>
      <c r="Q751" s="2"/>
      <c r="R751" s="2"/>
      <c r="S751" s="2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19"/>
      <c r="D752" s="219"/>
      <c r="E752" s="2"/>
      <c r="F752" s="2"/>
      <c r="G752" s="4"/>
      <c r="H752" s="4"/>
      <c r="I752" s="4"/>
      <c r="J752" s="2"/>
      <c r="K752" s="7"/>
      <c r="L752" s="2"/>
      <c r="M752" s="2"/>
      <c r="N752" s="2"/>
      <c r="O752" s="2"/>
      <c r="P752" s="2"/>
      <c r="Q752" s="2"/>
      <c r="R752" s="2"/>
      <c r="S752" s="2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19"/>
      <c r="D753" s="219"/>
      <c r="E753" s="2"/>
      <c r="F753" s="2"/>
      <c r="G753" s="4"/>
      <c r="H753" s="4"/>
      <c r="I753" s="4"/>
      <c r="J753" s="2"/>
      <c r="K753" s="7"/>
      <c r="L753" s="2"/>
      <c r="M753" s="2"/>
      <c r="N753" s="2"/>
      <c r="O753" s="2"/>
      <c r="P753" s="2"/>
      <c r="Q753" s="2"/>
      <c r="R753" s="2"/>
      <c r="S753" s="2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19"/>
      <c r="D754" s="219"/>
      <c r="E754" s="2"/>
      <c r="F754" s="2"/>
      <c r="G754" s="4"/>
      <c r="H754" s="4"/>
      <c r="I754" s="4"/>
      <c r="J754" s="2"/>
      <c r="K754" s="7"/>
      <c r="L754" s="2"/>
      <c r="M754" s="2"/>
      <c r="N754" s="2"/>
      <c r="O754" s="2"/>
      <c r="P754" s="2"/>
      <c r="Q754" s="2"/>
      <c r="R754" s="2"/>
      <c r="S754" s="2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19"/>
      <c r="D755" s="219"/>
      <c r="E755" s="2"/>
      <c r="F755" s="2"/>
      <c r="G755" s="4"/>
      <c r="H755" s="4"/>
      <c r="I755" s="4"/>
      <c r="J755" s="2"/>
      <c r="K755" s="7"/>
      <c r="L755" s="2"/>
      <c r="M755" s="2"/>
      <c r="N755" s="2"/>
      <c r="O755" s="2"/>
      <c r="P755" s="2"/>
      <c r="Q755" s="2"/>
      <c r="R755" s="2"/>
      <c r="S755" s="2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19"/>
      <c r="D756" s="219"/>
      <c r="E756" s="2"/>
      <c r="F756" s="2"/>
      <c r="G756" s="4"/>
      <c r="H756" s="4"/>
      <c r="I756" s="4"/>
      <c r="J756" s="2"/>
      <c r="K756" s="7"/>
      <c r="L756" s="2"/>
      <c r="M756" s="2"/>
      <c r="N756" s="2"/>
      <c r="O756" s="2"/>
      <c r="P756" s="2"/>
      <c r="Q756" s="2"/>
      <c r="R756" s="2"/>
      <c r="S756" s="2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19"/>
      <c r="D757" s="219"/>
      <c r="E757" s="2"/>
      <c r="F757" s="2"/>
      <c r="G757" s="4"/>
      <c r="H757" s="4"/>
      <c r="I757" s="4"/>
      <c r="J757" s="2"/>
      <c r="K757" s="7"/>
      <c r="L757" s="2"/>
      <c r="M757" s="2"/>
      <c r="N757" s="2"/>
      <c r="O757" s="2"/>
      <c r="P757" s="2"/>
      <c r="Q757" s="2"/>
      <c r="R757" s="2"/>
      <c r="S757" s="2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19"/>
      <c r="D758" s="219"/>
      <c r="E758" s="2"/>
      <c r="F758" s="2"/>
      <c r="G758" s="4"/>
      <c r="H758" s="4"/>
      <c r="I758" s="4"/>
      <c r="J758" s="2"/>
      <c r="K758" s="7"/>
      <c r="L758" s="2"/>
      <c r="M758" s="2"/>
      <c r="N758" s="2"/>
      <c r="O758" s="2"/>
      <c r="P758" s="2"/>
      <c r="Q758" s="2"/>
      <c r="R758" s="2"/>
      <c r="S758" s="2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19"/>
      <c r="D759" s="219"/>
      <c r="E759" s="2"/>
      <c r="F759" s="2"/>
      <c r="G759" s="4"/>
      <c r="H759" s="4"/>
      <c r="I759" s="4"/>
      <c r="J759" s="2"/>
      <c r="K759" s="7"/>
      <c r="L759" s="2"/>
      <c r="M759" s="2"/>
      <c r="N759" s="2"/>
      <c r="O759" s="2"/>
      <c r="P759" s="2"/>
      <c r="Q759" s="2"/>
      <c r="R759" s="2"/>
      <c r="S759" s="2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19"/>
      <c r="D760" s="219"/>
      <c r="E760" s="2"/>
      <c r="F760" s="2"/>
      <c r="G760" s="4"/>
      <c r="H760" s="4"/>
      <c r="I760" s="4"/>
      <c r="J760" s="2"/>
      <c r="K760" s="7"/>
      <c r="L760" s="2"/>
      <c r="M760" s="2"/>
      <c r="N760" s="2"/>
      <c r="O760" s="2"/>
      <c r="P760" s="2"/>
      <c r="Q760" s="2"/>
      <c r="R760" s="2"/>
      <c r="S760" s="2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19"/>
      <c r="D761" s="219"/>
      <c r="E761" s="2"/>
      <c r="F761" s="2"/>
      <c r="G761" s="4"/>
      <c r="H761" s="4"/>
      <c r="I761" s="4"/>
      <c r="J761" s="2"/>
      <c r="K761" s="7"/>
      <c r="L761" s="2"/>
      <c r="M761" s="2"/>
      <c r="N761" s="2"/>
      <c r="O761" s="2"/>
      <c r="P761" s="2"/>
      <c r="Q761" s="2"/>
      <c r="R761" s="2"/>
      <c r="S761" s="2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19"/>
      <c r="D762" s="219"/>
      <c r="E762" s="2"/>
      <c r="F762" s="2"/>
      <c r="G762" s="4"/>
      <c r="H762" s="4"/>
      <c r="I762" s="4"/>
      <c r="J762" s="2"/>
      <c r="K762" s="7"/>
      <c r="L762" s="2"/>
      <c r="M762" s="2"/>
      <c r="N762" s="2"/>
      <c r="O762" s="2"/>
      <c r="P762" s="2"/>
      <c r="Q762" s="2"/>
      <c r="R762" s="2"/>
      <c r="S762" s="2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19"/>
      <c r="D763" s="219"/>
      <c r="E763" s="2"/>
      <c r="F763" s="2"/>
      <c r="G763" s="4"/>
      <c r="H763" s="4"/>
      <c r="I763" s="4"/>
      <c r="J763" s="2"/>
      <c r="K763" s="7"/>
      <c r="L763" s="2"/>
      <c r="M763" s="2"/>
      <c r="N763" s="2"/>
      <c r="O763" s="2"/>
      <c r="P763" s="2"/>
      <c r="Q763" s="2"/>
      <c r="R763" s="2"/>
      <c r="S763" s="2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19"/>
      <c r="D764" s="219"/>
      <c r="E764" s="2"/>
      <c r="F764" s="2"/>
      <c r="G764" s="4"/>
      <c r="H764" s="4"/>
      <c r="I764" s="4"/>
      <c r="J764" s="2"/>
      <c r="K764" s="7"/>
      <c r="L764" s="2"/>
      <c r="M764" s="2"/>
      <c r="N764" s="2"/>
      <c r="O764" s="2"/>
      <c r="P764" s="2"/>
      <c r="Q764" s="2"/>
      <c r="R764" s="2"/>
      <c r="S764" s="2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19"/>
      <c r="D765" s="219"/>
      <c r="E765" s="2"/>
      <c r="F765" s="2"/>
      <c r="G765" s="4"/>
      <c r="H765" s="4"/>
      <c r="I765" s="4"/>
      <c r="J765" s="2"/>
      <c r="K765" s="7"/>
      <c r="L765" s="2"/>
      <c r="M765" s="2"/>
      <c r="N765" s="2"/>
      <c r="O765" s="2"/>
      <c r="P765" s="2"/>
      <c r="Q765" s="2"/>
      <c r="R765" s="2"/>
      <c r="S765" s="2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19"/>
      <c r="D766" s="219"/>
      <c r="E766" s="2"/>
      <c r="F766" s="2"/>
      <c r="G766" s="4"/>
      <c r="H766" s="4"/>
      <c r="I766" s="4"/>
      <c r="J766" s="2"/>
      <c r="K766" s="7"/>
      <c r="L766" s="2"/>
      <c r="M766" s="2"/>
      <c r="N766" s="2"/>
      <c r="O766" s="2"/>
      <c r="P766" s="2"/>
      <c r="Q766" s="2"/>
      <c r="R766" s="2"/>
      <c r="S766" s="2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19"/>
      <c r="D767" s="219"/>
      <c r="E767" s="2"/>
      <c r="F767" s="2"/>
      <c r="G767" s="4"/>
      <c r="H767" s="4"/>
      <c r="I767" s="4"/>
      <c r="J767" s="2"/>
      <c r="K767" s="7"/>
      <c r="L767" s="2"/>
      <c r="M767" s="2"/>
      <c r="N767" s="2"/>
      <c r="O767" s="2"/>
      <c r="P767" s="2"/>
      <c r="Q767" s="2"/>
      <c r="R767" s="2"/>
      <c r="S767" s="2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19"/>
      <c r="D768" s="219"/>
      <c r="E768" s="2"/>
      <c r="F768" s="2"/>
      <c r="G768" s="4"/>
      <c r="H768" s="4"/>
      <c r="I768" s="4"/>
      <c r="J768" s="2"/>
      <c r="K768" s="7"/>
      <c r="L768" s="2"/>
      <c r="M768" s="2"/>
      <c r="N768" s="2"/>
      <c r="O768" s="2"/>
      <c r="P768" s="2"/>
      <c r="Q768" s="2"/>
      <c r="R768" s="2"/>
      <c r="S768" s="2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19"/>
      <c r="D769" s="219"/>
      <c r="E769" s="2"/>
      <c r="F769" s="2"/>
      <c r="G769" s="4"/>
      <c r="H769" s="4"/>
      <c r="I769" s="4"/>
      <c r="J769" s="2"/>
      <c r="K769" s="7"/>
      <c r="L769" s="2"/>
      <c r="M769" s="2"/>
      <c r="N769" s="2"/>
      <c r="O769" s="2"/>
      <c r="P769" s="2"/>
      <c r="Q769" s="2"/>
      <c r="R769" s="2"/>
      <c r="S769" s="2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19"/>
      <c r="D770" s="219"/>
      <c r="E770" s="2"/>
      <c r="F770" s="2"/>
      <c r="G770" s="4"/>
      <c r="H770" s="4"/>
      <c r="I770" s="4"/>
      <c r="J770" s="2"/>
      <c r="K770" s="7"/>
      <c r="L770" s="2"/>
      <c r="M770" s="2"/>
      <c r="N770" s="2"/>
      <c r="O770" s="2"/>
      <c r="P770" s="2"/>
      <c r="Q770" s="2"/>
      <c r="R770" s="2"/>
      <c r="S770" s="2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19"/>
      <c r="D771" s="219"/>
      <c r="E771" s="2"/>
      <c r="F771" s="2"/>
      <c r="G771" s="4"/>
      <c r="H771" s="4"/>
      <c r="I771" s="4"/>
      <c r="J771" s="2"/>
      <c r="K771" s="7"/>
      <c r="L771" s="2"/>
      <c r="M771" s="2"/>
      <c r="N771" s="2"/>
      <c r="O771" s="2"/>
      <c r="P771" s="2"/>
      <c r="Q771" s="2"/>
      <c r="R771" s="2"/>
      <c r="S771" s="2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19"/>
      <c r="D772" s="219"/>
      <c r="E772" s="2"/>
      <c r="F772" s="2"/>
      <c r="G772" s="4"/>
      <c r="H772" s="4"/>
      <c r="I772" s="4"/>
      <c r="J772" s="2"/>
      <c r="K772" s="7"/>
      <c r="L772" s="2"/>
      <c r="M772" s="2"/>
      <c r="N772" s="2"/>
      <c r="O772" s="2"/>
      <c r="P772" s="2"/>
      <c r="Q772" s="2"/>
      <c r="R772" s="2"/>
      <c r="S772" s="2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19"/>
      <c r="D773" s="219"/>
      <c r="E773" s="2"/>
      <c r="F773" s="2"/>
      <c r="G773" s="4"/>
      <c r="H773" s="4"/>
      <c r="I773" s="4"/>
      <c r="J773" s="2"/>
      <c r="K773" s="7"/>
      <c r="L773" s="2"/>
      <c r="M773" s="2"/>
      <c r="N773" s="2"/>
      <c r="O773" s="2"/>
      <c r="P773" s="2"/>
      <c r="Q773" s="2"/>
      <c r="R773" s="2"/>
      <c r="S773" s="2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19"/>
      <c r="D774" s="219"/>
      <c r="E774" s="2"/>
      <c r="F774" s="2"/>
      <c r="G774" s="4"/>
      <c r="H774" s="4"/>
      <c r="I774" s="4"/>
      <c r="J774" s="2"/>
      <c r="K774" s="7"/>
      <c r="L774" s="2"/>
      <c r="M774" s="2"/>
      <c r="N774" s="2"/>
      <c r="O774" s="2"/>
      <c r="P774" s="2"/>
      <c r="Q774" s="2"/>
      <c r="R774" s="2"/>
      <c r="S774" s="2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19"/>
      <c r="D775" s="219"/>
      <c r="E775" s="2"/>
      <c r="F775" s="2"/>
      <c r="G775" s="4"/>
      <c r="H775" s="4"/>
      <c r="I775" s="4"/>
      <c r="J775" s="2"/>
      <c r="K775" s="7"/>
      <c r="L775" s="2"/>
      <c r="M775" s="2"/>
      <c r="N775" s="2"/>
      <c r="O775" s="2"/>
      <c r="P775" s="2"/>
      <c r="Q775" s="2"/>
      <c r="R775" s="2"/>
      <c r="S775" s="2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19"/>
      <c r="D776" s="219"/>
      <c r="E776" s="2"/>
      <c r="F776" s="2"/>
      <c r="G776" s="4"/>
      <c r="H776" s="4"/>
      <c r="I776" s="4"/>
      <c r="J776" s="2"/>
      <c r="K776" s="7"/>
      <c r="L776" s="2"/>
      <c r="M776" s="2"/>
      <c r="N776" s="2"/>
      <c r="O776" s="2"/>
      <c r="P776" s="2"/>
      <c r="Q776" s="2"/>
      <c r="R776" s="2"/>
      <c r="S776" s="2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19"/>
      <c r="D777" s="219"/>
      <c r="E777" s="2"/>
      <c r="F777" s="2"/>
      <c r="G777" s="4"/>
      <c r="H777" s="4"/>
      <c r="I777" s="4"/>
      <c r="J777" s="2"/>
      <c r="K777" s="7"/>
      <c r="L777" s="2"/>
      <c r="M777" s="2"/>
      <c r="N777" s="2"/>
      <c r="O777" s="2"/>
      <c r="P777" s="2"/>
      <c r="Q777" s="2"/>
      <c r="R777" s="2"/>
      <c r="S777" s="2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19"/>
      <c r="D778" s="219"/>
      <c r="E778" s="2"/>
      <c r="F778" s="2"/>
      <c r="G778" s="4"/>
      <c r="H778" s="4"/>
      <c r="I778" s="4"/>
      <c r="J778" s="2"/>
      <c r="K778" s="7"/>
      <c r="L778" s="2"/>
      <c r="M778" s="2"/>
      <c r="N778" s="2"/>
      <c r="O778" s="2"/>
      <c r="P778" s="2"/>
      <c r="Q778" s="2"/>
      <c r="R778" s="2"/>
      <c r="S778" s="2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19"/>
      <c r="D779" s="219"/>
      <c r="E779" s="2"/>
      <c r="F779" s="2"/>
      <c r="G779" s="4"/>
      <c r="H779" s="4"/>
      <c r="I779" s="4"/>
      <c r="J779" s="2"/>
      <c r="K779" s="7"/>
      <c r="L779" s="2"/>
      <c r="M779" s="2"/>
      <c r="N779" s="2"/>
      <c r="O779" s="2"/>
      <c r="P779" s="2"/>
      <c r="Q779" s="2"/>
      <c r="R779" s="2"/>
      <c r="S779" s="2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19"/>
      <c r="D780" s="219"/>
      <c r="E780" s="2"/>
      <c r="F780" s="2"/>
      <c r="G780" s="4"/>
      <c r="H780" s="4"/>
      <c r="I780" s="4"/>
      <c r="J780" s="2"/>
      <c r="K780" s="7"/>
      <c r="L780" s="2"/>
      <c r="M780" s="2"/>
      <c r="N780" s="2"/>
      <c r="O780" s="2"/>
      <c r="P780" s="2"/>
      <c r="Q780" s="2"/>
      <c r="R780" s="2"/>
      <c r="S780" s="2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19"/>
      <c r="D781" s="219"/>
      <c r="E781" s="2"/>
      <c r="F781" s="2"/>
      <c r="G781" s="4"/>
      <c r="H781" s="4"/>
      <c r="I781" s="4"/>
      <c r="J781" s="2"/>
      <c r="K781" s="7"/>
      <c r="L781" s="2"/>
      <c r="M781" s="2"/>
      <c r="N781" s="2"/>
      <c r="O781" s="2"/>
      <c r="P781" s="2"/>
      <c r="Q781" s="2"/>
      <c r="R781" s="2"/>
      <c r="S781" s="2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19"/>
      <c r="D782" s="219"/>
      <c r="E782" s="2"/>
      <c r="F782" s="2"/>
      <c r="G782" s="4"/>
      <c r="H782" s="4"/>
      <c r="I782" s="4"/>
      <c r="J782" s="2"/>
      <c r="K782" s="7"/>
      <c r="L782" s="2"/>
      <c r="M782" s="2"/>
      <c r="N782" s="2"/>
      <c r="O782" s="2"/>
      <c r="P782" s="2"/>
      <c r="Q782" s="2"/>
      <c r="R782" s="2"/>
      <c r="S782" s="2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19"/>
      <c r="D783" s="219"/>
      <c r="E783" s="2"/>
      <c r="F783" s="2"/>
      <c r="G783" s="4"/>
      <c r="H783" s="4"/>
      <c r="I783" s="4"/>
      <c r="J783" s="2"/>
      <c r="K783" s="7"/>
      <c r="L783" s="2"/>
      <c r="M783" s="2"/>
      <c r="N783" s="2"/>
      <c r="O783" s="2"/>
      <c r="P783" s="2"/>
      <c r="Q783" s="2"/>
      <c r="R783" s="2"/>
      <c r="S783" s="2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19"/>
      <c r="D784" s="219"/>
      <c r="E784" s="2"/>
      <c r="F784" s="2"/>
      <c r="G784" s="4"/>
      <c r="H784" s="4"/>
      <c r="I784" s="4"/>
      <c r="J784" s="2"/>
      <c r="K784" s="7"/>
      <c r="L784" s="2"/>
      <c r="M784" s="2"/>
      <c r="N784" s="2"/>
      <c r="O784" s="2"/>
      <c r="P784" s="2"/>
      <c r="Q784" s="2"/>
      <c r="R784" s="2"/>
      <c r="S784" s="2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19"/>
      <c r="D785" s="219"/>
      <c r="E785" s="2"/>
      <c r="F785" s="2"/>
      <c r="G785" s="4"/>
      <c r="H785" s="4"/>
      <c r="I785" s="4"/>
      <c r="J785" s="2"/>
      <c r="K785" s="7"/>
      <c r="L785" s="2"/>
      <c r="M785" s="2"/>
      <c r="N785" s="2"/>
      <c r="O785" s="2"/>
      <c r="P785" s="2"/>
      <c r="Q785" s="2"/>
      <c r="R785" s="2"/>
      <c r="S785" s="2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19"/>
      <c r="D786" s="219"/>
      <c r="E786" s="2"/>
      <c r="F786" s="2"/>
      <c r="G786" s="4"/>
      <c r="H786" s="4"/>
      <c r="I786" s="4"/>
      <c r="J786" s="2"/>
      <c r="K786" s="7"/>
      <c r="L786" s="2"/>
      <c r="M786" s="2"/>
      <c r="N786" s="2"/>
      <c r="O786" s="2"/>
      <c r="P786" s="2"/>
      <c r="Q786" s="2"/>
      <c r="R786" s="2"/>
      <c r="S786" s="2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19"/>
      <c r="D787" s="219"/>
      <c r="E787" s="2"/>
      <c r="F787" s="2"/>
      <c r="G787" s="4"/>
      <c r="H787" s="4"/>
      <c r="I787" s="4"/>
      <c r="J787" s="2"/>
      <c r="K787" s="7"/>
      <c r="L787" s="2"/>
      <c r="M787" s="2"/>
      <c r="N787" s="2"/>
      <c r="O787" s="2"/>
      <c r="P787" s="2"/>
      <c r="Q787" s="2"/>
      <c r="R787" s="2"/>
      <c r="S787" s="2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19"/>
      <c r="D788" s="219"/>
      <c r="E788" s="2"/>
      <c r="F788" s="2"/>
      <c r="G788" s="4"/>
      <c r="H788" s="4"/>
      <c r="I788" s="4"/>
      <c r="J788" s="2"/>
      <c r="K788" s="7"/>
      <c r="L788" s="2"/>
      <c r="M788" s="2"/>
      <c r="N788" s="2"/>
      <c r="O788" s="2"/>
      <c r="P788" s="2"/>
      <c r="Q788" s="2"/>
      <c r="R788" s="2"/>
      <c r="S788" s="2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19"/>
      <c r="D789" s="219"/>
      <c r="E789" s="2"/>
      <c r="F789" s="2"/>
      <c r="G789" s="4"/>
      <c r="H789" s="4"/>
      <c r="I789" s="4"/>
      <c r="J789" s="2"/>
      <c r="K789" s="7"/>
      <c r="L789" s="2"/>
      <c r="M789" s="2"/>
      <c r="N789" s="2"/>
      <c r="O789" s="2"/>
      <c r="P789" s="2"/>
      <c r="Q789" s="2"/>
      <c r="R789" s="2"/>
      <c r="S789" s="2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19"/>
      <c r="D790" s="219"/>
      <c r="E790" s="2"/>
      <c r="F790" s="2"/>
      <c r="G790" s="4"/>
      <c r="H790" s="4"/>
      <c r="I790" s="4"/>
      <c r="J790" s="2"/>
      <c r="K790" s="7"/>
      <c r="L790" s="2"/>
      <c r="M790" s="2"/>
      <c r="N790" s="2"/>
      <c r="O790" s="2"/>
      <c r="P790" s="2"/>
      <c r="Q790" s="2"/>
      <c r="R790" s="2"/>
      <c r="S790" s="2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19"/>
      <c r="D791" s="219"/>
      <c r="E791" s="2"/>
      <c r="F791" s="2"/>
      <c r="G791" s="4"/>
      <c r="H791" s="4"/>
      <c r="I791" s="4"/>
      <c r="J791" s="2"/>
      <c r="K791" s="7"/>
      <c r="L791" s="2"/>
      <c r="M791" s="2"/>
      <c r="N791" s="2"/>
      <c r="O791" s="2"/>
      <c r="P791" s="2"/>
      <c r="Q791" s="2"/>
      <c r="R791" s="2"/>
      <c r="S791" s="2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19"/>
      <c r="D792" s="219"/>
      <c r="E792" s="2"/>
      <c r="F792" s="2"/>
      <c r="G792" s="4"/>
      <c r="H792" s="4"/>
      <c r="I792" s="4"/>
      <c r="J792" s="2"/>
      <c r="K792" s="7"/>
      <c r="L792" s="2"/>
      <c r="M792" s="2"/>
      <c r="N792" s="2"/>
      <c r="O792" s="2"/>
      <c r="P792" s="2"/>
      <c r="Q792" s="2"/>
      <c r="R792" s="2"/>
      <c r="S792" s="2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19"/>
      <c r="D793" s="219"/>
      <c r="E793" s="2"/>
      <c r="F793" s="2"/>
      <c r="G793" s="4"/>
      <c r="H793" s="4"/>
      <c r="I793" s="4"/>
      <c r="J793" s="2"/>
      <c r="K793" s="7"/>
      <c r="L793" s="2"/>
      <c r="M793" s="2"/>
      <c r="N793" s="2"/>
      <c r="O793" s="2"/>
      <c r="P793" s="2"/>
      <c r="Q793" s="2"/>
      <c r="R793" s="2"/>
      <c r="S793" s="2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19"/>
      <c r="D794" s="219"/>
      <c r="E794" s="2"/>
      <c r="F794" s="2"/>
      <c r="G794" s="4"/>
      <c r="H794" s="4"/>
      <c r="I794" s="4"/>
      <c r="J794" s="2"/>
      <c r="K794" s="7"/>
      <c r="L794" s="2"/>
      <c r="M794" s="2"/>
      <c r="N794" s="2"/>
      <c r="O794" s="2"/>
      <c r="P794" s="2"/>
      <c r="Q794" s="2"/>
      <c r="R794" s="2"/>
      <c r="S794" s="2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19"/>
      <c r="D795" s="219"/>
      <c r="E795" s="2"/>
      <c r="F795" s="2"/>
      <c r="G795" s="4"/>
      <c r="H795" s="4"/>
      <c r="I795" s="4"/>
      <c r="J795" s="2"/>
      <c r="K795" s="7"/>
      <c r="L795" s="2"/>
      <c r="M795" s="2"/>
      <c r="N795" s="2"/>
      <c r="O795" s="2"/>
      <c r="P795" s="2"/>
      <c r="Q795" s="2"/>
      <c r="R795" s="2"/>
      <c r="S795" s="2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19"/>
      <c r="D796" s="219"/>
      <c r="E796" s="2"/>
      <c r="F796" s="2"/>
      <c r="G796" s="4"/>
      <c r="H796" s="4"/>
      <c r="I796" s="4"/>
      <c r="J796" s="2"/>
      <c r="K796" s="7"/>
      <c r="L796" s="2"/>
      <c r="M796" s="2"/>
      <c r="N796" s="2"/>
      <c r="O796" s="2"/>
      <c r="P796" s="2"/>
      <c r="Q796" s="2"/>
      <c r="R796" s="2"/>
      <c r="S796" s="2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19"/>
      <c r="D797" s="219"/>
      <c r="E797" s="2"/>
      <c r="F797" s="2"/>
      <c r="G797" s="4"/>
      <c r="H797" s="4"/>
      <c r="I797" s="4"/>
      <c r="J797" s="2"/>
      <c r="K797" s="7"/>
      <c r="L797" s="2"/>
      <c r="M797" s="2"/>
      <c r="N797" s="2"/>
      <c r="O797" s="2"/>
      <c r="P797" s="2"/>
      <c r="Q797" s="2"/>
      <c r="R797" s="2"/>
      <c r="S797" s="2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19"/>
      <c r="D798" s="219"/>
      <c r="E798" s="2"/>
      <c r="F798" s="2"/>
      <c r="G798" s="4"/>
      <c r="H798" s="4"/>
      <c r="I798" s="4"/>
      <c r="J798" s="2"/>
      <c r="K798" s="7"/>
      <c r="L798" s="2"/>
      <c r="M798" s="2"/>
      <c r="N798" s="2"/>
      <c r="O798" s="2"/>
      <c r="P798" s="2"/>
      <c r="Q798" s="2"/>
      <c r="R798" s="2"/>
      <c r="S798" s="2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19"/>
      <c r="D799" s="219"/>
      <c r="E799" s="2"/>
      <c r="F799" s="2"/>
      <c r="G799" s="4"/>
      <c r="H799" s="4"/>
      <c r="I799" s="4"/>
      <c r="J799" s="2"/>
      <c r="K799" s="7"/>
      <c r="L799" s="2"/>
      <c r="M799" s="2"/>
      <c r="N799" s="2"/>
      <c r="O799" s="2"/>
      <c r="P799" s="2"/>
      <c r="Q799" s="2"/>
      <c r="R799" s="2"/>
      <c r="S799" s="2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19"/>
      <c r="D800" s="219"/>
      <c r="E800" s="2"/>
      <c r="F800" s="2"/>
      <c r="G800" s="4"/>
      <c r="H800" s="4"/>
      <c r="I800" s="4"/>
      <c r="J800" s="2"/>
      <c r="K800" s="7"/>
      <c r="L800" s="2"/>
      <c r="M800" s="2"/>
      <c r="N800" s="2"/>
      <c r="O800" s="2"/>
      <c r="P800" s="2"/>
      <c r="Q800" s="2"/>
      <c r="R800" s="2"/>
      <c r="S800" s="2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19"/>
      <c r="D801" s="219"/>
      <c r="E801" s="2"/>
      <c r="F801" s="2"/>
      <c r="G801" s="4"/>
      <c r="H801" s="4"/>
      <c r="I801" s="4"/>
      <c r="J801" s="2"/>
      <c r="K801" s="7"/>
      <c r="L801" s="2"/>
      <c r="M801" s="2"/>
      <c r="N801" s="2"/>
      <c r="O801" s="2"/>
      <c r="P801" s="2"/>
      <c r="Q801" s="2"/>
      <c r="R801" s="2"/>
      <c r="S801" s="2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19"/>
      <c r="D802" s="219"/>
      <c r="E802" s="2"/>
      <c r="F802" s="2"/>
      <c r="G802" s="4"/>
      <c r="H802" s="4"/>
      <c r="I802" s="4"/>
      <c r="J802" s="2"/>
      <c r="K802" s="7"/>
      <c r="L802" s="2"/>
      <c r="M802" s="2"/>
      <c r="N802" s="2"/>
      <c r="O802" s="2"/>
      <c r="P802" s="2"/>
      <c r="Q802" s="2"/>
      <c r="R802" s="2"/>
      <c r="S802" s="2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19"/>
      <c r="D803" s="219"/>
      <c r="E803" s="2"/>
      <c r="F803" s="2"/>
      <c r="G803" s="4"/>
      <c r="H803" s="4"/>
      <c r="I803" s="4"/>
      <c r="J803" s="2"/>
      <c r="K803" s="7"/>
      <c r="L803" s="2"/>
      <c r="M803" s="2"/>
      <c r="N803" s="2"/>
      <c r="O803" s="2"/>
      <c r="P803" s="2"/>
      <c r="Q803" s="2"/>
      <c r="R803" s="2"/>
      <c r="S803" s="2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19"/>
      <c r="D804" s="219"/>
      <c r="E804" s="2"/>
      <c r="F804" s="2"/>
      <c r="G804" s="4"/>
      <c r="H804" s="4"/>
      <c r="I804" s="4"/>
      <c r="J804" s="2"/>
      <c r="K804" s="7"/>
      <c r="L804" s="2"/>
      <c r="M804" s="2"/>
      <c r="N804" s="2"/>
      <c r="O804" s="2"/>
      <c r="P804" s="2"/>
      <c r="Q804" s="2"/>
      <c r="R804" s="2"/>
      <c r="S804" s="2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19"/>
      <c r="D805" s="219"/>
      <c r="E805" s="2"/>
      <c r="F805" s="2"/>
      <c r="G805" s="4"/>
      <c r="H805" s="4"/>
      <c r="I805" s="4"/>
      <c r="J805" s="2"/>
      <c r="K805" s="7"/>
      <c r="L805" s="2"/>
      <c r="M805" s="2"/>
      <c r="N805" s="2"/>
      <c r="O805" s="2"/>
      <c r="P805" s="2"/>
      <c r="Q805" s="2"/>
      <c r="R805" s="2"/>
      <c r="S805" s="2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19"/>
      <c r="D806" s="219"/>
      <c r="E806" s="2"/>
      <c r="F806" s="2"/>
      <c r="G806" s="4"/>
      <c r="H806" s="4"/>
      <c r="I806" s="4"/>
      <c r="J806" s="2"/>
      <c r="K806" s="7"/>
      <c r="L806" s="2"/>
      <c r="M806" s="2"/>
      <c r="N806" s="2"/>
      <c r="O806" s="2"/>
      <c r="P806" s="2"/>
      <c r="Q806" s="2"/>
      <c r="R806" s="2"/>
      <c r="S806" s="2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19"/>
      <c r="D807" s="219"/>
      <c r="E807" s="2"/>
      <c r="F807" s="2"/>
      <c r="G807" s="4"/>
      <c r="H807" s="4"/>
      <c r="I807" s="4"/>
      <c r="J807" s="2"/>
      <c r="K807" s="7"/>
      <c r="L807" s="2"/>
      <c r="M807" s="2"/>
      <c r="N807" s="2"/>
      <c r="O807" s="2"/>
      <c r="P807" s="2"/>
      <c r="Q807" s="2"/>
      <c r="R807" s="2"/>
      <c r="S807" s="2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19"/>
      <c r="D808" s="219"/>
      <c r="E808" s="2"/>
      <c r="F808" s="2"/>
      <c r="G808" s="4"/>
      <c r="H808" s="4"/>
      <c r="I808" s="4"/>
      <c r="J808" s="2"/>
      <c r="K808" s="7"/>
      <c r="L808" s="2"/>
      <c r="M808" s="2"/>
      <c r="N808" s="2"/>
      <c r="O808" s="2"/>
      <c r="P808" s="2"/>
      <c r="Q808" s="2"/>
      <c r="R808" s="2"/>
      <c r="S808" s="2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19"/>
      <c r="D809" s="219"/>
      <c r="E809" s="2"/>
      <c r="F809" s="2"/>
      <c r="G809" s="4"/>
      <c r="H809" s="4"/>
      <c r="I809" s="4"/>
      <c r="J809" s="2"/>
      <c r="K809" s="7"/>
      <c r="L809" s="2"/>
      <c r="M809" s="2"/>
      <c r="N809" s="2"/>
      <c r="O809" s="2"/>
      <c r="P809" s="2"/>
      <c r="Q809" s="2"/>
      <c r="R809" s="2"/>
      <c r="S809" s="2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19"/>
      <c r="D810" s="219"/>
      <c r="E810" s="2"/>
      <c r="F810" s="2"/>
      <c r="G810" s="4"/>
      <c r="H810" s="4"/>
      <c r="I810" s="4"/>
      <c r="J810" s="2"/>
      <c r="K810" s="7"/>
      <c r="L810" s="2"/>
      <c r="M810" s="2"/>
      <c r="N810" s="2"/>
      <c r="O810" s="2"/>
      <c r="P810" s="2"/>
      <c r="Q810" s="2"/>
      <c r="R810" s="2"/>
      <c r="S810" s="2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19"/>
      <c r="D811" s="219"/>
      <c r="E811" s="2"/>
      <c r="F811" s="2"/>
      <c r="G811" s="4"/>
      <c r="H811" s="4"/>
      <c r="I811" s="4"/>
      <c r="J811" s="2"/>
      <c r="K811" s="7"/>
      <c r="L811" s="2"/>
      <c r="M811" s="2"/>
      <c r="N811" s="2"/>
      <c r="O811" s="2"/>
      <c r="P811" s="2"/>
      <c r="Q811" s="2"/>
      <c r="R811" s="2"/>
      <c r="S811" s="2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19"/>
      <c r="D812" s="219"/>
      <c r="E812" s="2"/>
      <c r="F812" s="2"/>
      <c r="G812" s="4"/>
      <c r="H812" s="4"/>
      <c r="I812" s="4"/>
      <c r="J812" s="2"/>
      <c r="K812" s="7"/>
      <c r="L812" s="2"/>
      <c r="M812" s="2"/>
      <c r="N812" s="2"/>
      <c r="O812" s="2"/>
      <c r="P812" s="2"/>
      <c r="Q812" s="2"/>
      <c r="R812" s="2"/>
      <c r="S812" s="2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19"/>
      <c r="D813" s="219"/>
      <c r="E813" s="2"/>
      <c r="F813" s="2"/>
      <c r="G813" s="4"/>
      <c r="H813" s="4"/>
      <c r="I813" s="4"/>
      <c r="J813" s="2"/>
      <c r="K813" s="7"/>
      <c r="L813" s="2"/>
      <c r="M813" s="2"/>
      <c r="N813" s="2"/>
      <c r="O813" s="2"/>
      <c r="P813" s="2"/>
      <c r="Q813" s="2"/>
      <c r="R813" s="2"/>
      <c r="S813" s="2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19"/>
      <c r="D814" s="219"/>
      <c r="E814" s="2"/>
      <c r="F814" s="2"/>
      <c r="G814" s="4"/>
      <c r="H814" s="4"/>
      <c r="I814" s="4"/>
      <c r="J814" s="2"/>
      <c r="K814" s="7"/>
      <c r="L814" s="2"/>
      <c r="M814" s="2"/>
      <c r="N814" s="2"/>
      <c r="O814" s="2"/>
      <c r="P814" s="2"/>
      <c r="Q814" s="2"/>
      <c r="R814" s="2"/>
      <c r="S814" s="2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19"/>
      <c r="D815" s="219"/>
      <c r="E815" s="2"/>
      <c r="F815" s="2"/>
      <c r="G815" s="4"/>
      <c r="H815" s="4"/>
      <c r="I815" s="4"/>
      <c r="J815" s="2"/>
      <c r="K815" s="7"/>
      <c r="L815" s="2"/>
      <c r="M815" s="2"/>
      <c r="N815" s="2"/>
      <c r="O815" s="2"/>
      <c r="P815" s="2"/>
      <c r="Q815" s="2"/>
      <c r="R815" s="2"/>
      <c r="S815" s="2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19"/>
      <c r="D816" s="219"/>
      <c r="E816" s="2"/>
      <c r="F816" s="2"/>
      <c r="G816" s="4"/>
      <c r="H816" s="4"/>
      <c r="I816" s="4"/>
      <c r="J816" s="2"/>
      <c r="K816" s="7"/>
      <c r="L816" s="2"/>
      <c r="M816" s="2"/>
      <c r="N816" s="2"/>
      <c r="O816" s="2"/>
      <c r="P816" s="2"/>
      <c r="Q816" s="2"/>
      <c r="R816" s="2"/>
      <c r="S816" s="2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19"/>
      <c r="D817" s="219"/>
      <c r="E817" s="2"/>
      <c r="F817" s="2"/>
      <c r="G817" s="4"/>
      <c r="H817" s="4"/>
      <c r="I817" s="4"/>
      <c r="J817" s="2"/>
      <c r="K817" s="7"/>
      <c r="L817" s="2"/>
      <c r="M817" s="2"/>
      <c r="N817" s="2"/>
      <c r="O817" s="2"/>
      <c r="P817" s="2"/>
      <c r="Q817" s="2"/>
      <c r="R817" s="2"/>
      <c r="S817" s="2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19"/>
      <c r="D818" s="219"/>
      <c r="E818" s="2"/>
      <c r="F818" s="2"/>
      <c r="G818" s="4"/>
      <c r="H818" s="4"/>
      <c r="I818" s="4"/>
      <c r="J818" s="2"/>
      <c r="K818" s="7"/>
      <c r="L818" s="2"/>
      <c r="M818" s="2"/>
      <c r="N818" s="2"/>
      <c r="O818" s="2"/>
      <c r="P818" s="2"/>
      <c r="Q818" s="2"/>
      <c r="R818" s="2"/>
      <c r="S818" s="2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19"/>
      <c r="D819" s="219"/>
      <c r="E819" s="2"/>
      <c r="F819" s="2"/>
      <c r="G819" s="4"/>
      <c r="H819" s="4"/>
      <c r="I819" s="4"/>
      <c r="J819" s="2"/>
      <c r="K819" s="7"/>
      <c r="L819" s="2"/>
      <c r="M819" s="2"/>
      <c r="N819" s="2"/>
      <c r="O819" s="2"/>
      <c r="P819" s="2"/>
      <c r="Q819" s="2"/>
      <c r="R819" s="2"/>
      <c r="S819" s="2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19"/>
      <c r="D820" s="219"/>
      <c r="E820" s="2"/>
      <c r="F820" s="2"/>
      <c r="G820" s="4"/>
      <c r="H820" s="4"/>
      <c r="I820" s="4"/>
      <c r="J820" s="2"/>
      <c r="K820" s="7"/>
      <c r="L820" s="2"/>
      <c r="M820" s="2"/>
      <c r="N820" s="2"/>
      <c r="O820" s="2"/>
      <c r="P820" s="2"/>
      <c r="Q820" s="2"/>
      <c r="R820" s="2"/>
      <c r="S820" s="2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19"/>
      <c r="D821" s="219"/>
      <c r="E821" s="2"/>
      <c r="F821" s="2"/>
      <c r="G821" s="4"/>
      <c r="H821" s="4"/>
      <c r="I821" s="4"/>
      <c r="J821" s="2"/>
      <c r="K821" s="7"/>
      <c r="L821" s="2"/>
      <c r="M821" s="2"/>
      <c r="N821" s="2"/>
      <c r="O821" s="2"/>
      <c r="P821" s="2"/>
      <c r="Q821" s="2"/>
      <c r="R821" s="2"/>
      <c r="S821" s="2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19"/>
      <c r="D822" s="219"/>
      <c r="E822" s="2"/>
      <c r="F822" s="2"/>
      <c r="G822" s="4"/>
      <c r="H822" s="4"/>
      <c r="I822" s="4"/>
      <c r="J822" s="2"/>
      <c r="K822" s="7"/>
      <c r="L822" s="2"/>
      <c r="M822" s="2"/>
      <c r="N822" s="2"/>
      <c r="O822" s="2"/>
      <c r="P822" s="2"/>
      <c r="Q822" s="2"/>
      <c r="R822" s="2"/>
      <c r="S822" s="2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19"/>
      <c r="D823" s="219"/>
      <c r="E823" s="2"/>
      <c r="F823" s="2"/>
      <c r="G823" s="4"/>
      <c r="H823" s="4"/>
      <c r="I823" s="4"/>
      <c r="J823" s="2"/>
      <c r="K823" s="7"/>
      <c r="L823" s="2"/>
      <c r="M823" s="2"/>
      <c r="N823" s="2"/>
      <c r="O823" s="2"/>
      <c r="P823" s="2"/>
      <c r="Q823" s="2"/>
      <c r="R823" s="2"/>
      <c r="S823" s="2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19"/>
      <c r="D824" s="219"/>
      <c r="E824" s="2"/>
      <c r="F824" s="2"/>
      <c r="G824" s="4"/>
      <c r="H824" s="4"/>
      <c r="I824" s="4"/>
      <c r="J824" s="2"/>
      <c r="K824" s="7"/>
      <c r="L824" s="2"/>
      <c r="M824" s="2"/>
      <c r="N824" s="2"/>
      <c r="O824" s="2"/>
      <c r="P824" s="2"/>
      <c r="Q824" s="2"/>
      <c r="R824" s="2"/>
      <c r="S824" s="2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19"/>
      <c r="D825" s="219"/>
      <c r="E825" s="2"/>
      <c r="F825" s="2"/>
      <c r="G825" s="4"/>
      <c r="H825" s="4"/>
      <c r="I825" s="4"/>
      <c r="J825" s="2"/>
      <c r="K825" s="7"/>
      <c r="L825" s="2"/>
      <c r="M825" s="2"/>
      <c r="N825" s="2"/>
      <c r="O825" s="2"/>
      <c r="P825" s="2"/>
      <c r="Q825" s="2"/>
      <c r="R825" s="2"/>
      <c r="S825" s="2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19"/>
      <c r="D826" s="219"/>
      <c r="E826" s="2"/>
      <c r="F826" s="2"/>
      <c r="G826" s="4"/>
      <c r="H826" s="4"/>
      <c r="I826" s="4"/>
      <c r="J826" s="2"/>
      <c r="K826" s="7"/>
      <c r="L826" s="2"/>
      <c r="M826" s="2"/>
      <c r="N826" s="2"/>
      <c r="O826" s="2"/>
      <c r="P826" s="2"/>
      <c r="Q826" s="2"/>
      <c r="R826" s="2"/>
      <c r="S826" s="2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19"/>
      <c r="D827" s="219"/>
      <c r="E827" s="2"/>
      <c r="F827" s="2"/>
      <c r="G827" s="4"/>
      <c r="H827" s="4"/>
      <c r="I827" s="4"/>
      <c r="J827" s="2"/>
      <c r="K827" s="7"/>
      <c r="L827" s="2"/>
      <c r="M827" s="2"/>
      <c r="N827" s="2"/>
      <c r="O827" s="2"/>
      <c r="P827" s="2"/>
      <c r="Q827" s="2"/>
      <c r="R827" s="2"/>
      <c r="S827" s="2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19"/>
      <c r="D828" s="219"/>
      <c r="E828" s="2"/>
      <c r="F828" s="2"/>
      <c r="G828" s="4"/>
      <c r="H828" s="4"/>
      <c r="I828" s="4"/>
      <c r="J828" s="2"/>
      <c r="K828" s="7"/>
      <c r="L828" s="2"/>
      <c r="M828" s="2"/>
      <c r="N828" s="2"/>
      <c r="O828" s="2"/>
      <c r="P828" s="2"/>
      <c r="Q828" s="2"/>
      <c r="R828" s="2"/>
      <c r="S828" s="2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19"/>
      <c r="D829" s="219"/>
      <c r="E829" s="2"/>
      <c r="F829" s="2"/>
      <c r="G829" s="4"/>
      <c r="H829" s="4"/>
      <c r="I829" s="4"/>
      <c r="J829" s="2"/>
      <c r="K829" s="7"/>
      <c r="L829" s="2"/>
      <c r="M829" s="2"/>
      <c r="N829" s="2"/>
      <c r="O829" s="2"/>
      <c r="P829" s="2"/>
      <c r="Q829" s="2"/>
      <c r="R829" s="2"/>
      <c r="S829" s="2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19"/>
      <c r="D830" s="219"/>
      <c r="E830" s="2"/>
      <c r="F830" s="2"/>
      <c r="G830" s="4"/>
      <c r="H830" s="4"/>
      <c r="I830" s="4"/>
      <c r="J830" s="2"/>
      <c r="K830" s="7"/>
      <c r="L830" s="2"/>
      <c r="M830" s="2"/>
      <c r="N830" s="2"/>
      <c r="O830" s="2"/>
      <c r="P830" s="2"/>
      <c r="Q830" s="2"/>
      <c r="R830" s="2"/>
      <c r="S830" s="2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19"/>
      <c r="D831" s="219"/>
      <c r="E831" s="2"/>
      <c r="F831" s="2"/>
      <c r="G831" s="4"/>
      <c r="H831" s="4"/>
      <c r="I831" s="4"/>
      <c r="J831" s="2"/>
      <c r="K831" s="7"/>
      <c r="L831" s="2"/>
      <c r="M831" s="2"/>
      <c r="N831" s="2"/>
      <c r="O831" s="2"/>
      <c r="P831" s="2"/>
      <c r="Q831" s="2"/>
      <c r="R831" s="2"/>
      <c r="S831" s="2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19"/>
      <c r="D832" s="219"/>
      <c r="E832" s="2"/>
      <c r="F832" s="2"/>
      <c r="G832" s="4"/>
      <c r="H832" s="4"/>
      <c r="I832" s="4"/>
      <c r="J832" s="2"/>
      <c r="K832" s="7"/>
      <c r="L832" s="2"/>
      <c r="M832" s="2"/>
      <c r="N832" s="2"/>
      <c r="O832" s="2"/>
      <c r="P832" s="2"/>
      <c r="Q832" s="2"/>
      <c r="R832" s="2"/>
      <c r="S832" s="2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19"/>
      <c r="D833" s="219"/>
      <c r="E833" s="2"/>
      <c r="F833" s="2"/>
      <c r="G833" s="4"/>
      <c r="H833" s="4"/>
      <c r="I833" s="4"/>
      <c r="J833" s="2"/>
      <c r="K833" s="7"/>
      <c r="L833" s="2"/>
      <c r="M833" s="2"/>
      <c r="N833" s="2"/>
      <c r="O833" s="2"/>
      <c r="P833" s="2"/>
      <c r="Q833" s="2"/>
      <c r="R833" s="2"/>
      <c r="S833" s="2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19"/>
      <c r="D834" s="219"/>
      <c r="E834" s="2"/>
      <c r="F834" s="2"/>
      <c r="G834" s="4"/>
      <c r="H834" s="4"/>
      <c r="I834" s="4"/>
      <c r="J834" s="2"/>
      <c r="K834" s="7"/>
      <c r="L834" s="2"/>
      <c r="M834" s="2"/>
      <c r="N834" s="2"/>
      <c r="O834" s="2"/>
      <c r="P834" s="2"/>
      <c r="Q834" s="2"/>
      <c r="R834" s="2"/>
      <c r="S834" s="2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19"/>
      <c r="D835" s="219"/>
      <c r="E835" s="2"/>
      <c r="F835" s="2"/>
      <c r="G835" s="4"/>
      <c r="H835" s="4"/>
      <c r="I835" s="4"/>
      <c r="J835" s="2"/>
      <c r="K835" s="7"/>
      <c r="L835" s="2"/>
      <c r="M835" s="2"/>
      <c r="N835" s="2"/>
      <c r="O835" s="2"/>
      <c r="P835" s="2"/>
      <c r="Q835" s="2"/>
      <c r="R835" s="2"/>
      <c r="S835" s="2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19"/>
      <c r="D836" s="219"/>
      <c r="E836" s="2"/>
      <c r="F836" s="2"/>
      <c r="G836" s="4"/>
      <c r="H836" s="4"/>
      <c r="I836" s="4"/>
      <c r="J836" s="2"/>
      <c r="K836" s="7"/>
      <c r="L836" s="2"/>
      <c r="M836" s="2"/>
      <c r="N836" s="2"/>
      <c r="O836" s="2"/>
      <c r="P836" s="2"/>
      <c r="Q836" s="2"/>
      <c r="R836" s="2"/>
      <c r="S836" s="2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19"/>
      <c r="D837" s="219"/>
      <c r="E837" s="2"/>
      <c r="F837" s="2"/>
      <c r="G837" s="4"/>
      <c r="H837" s="4"/>
      <c r="I837" s="4"/>
      <c r="J837" s="2"/>
      <c r="K837" s="7"/>
      <c r="L837" s="2"/>
      <c r="M837" s="2"/>
      <c r="N837" s="2"/>
      <c r="O837" s="2"/>
      <c r="P837" s="2"/>
      <c r="Q837" s="2"/>
      <c r="R837" s="2"/>
      <c r="S837" s="2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19"/>
      <c r="D838" s="219"/>
      <c r="E838" s="2"/>
      <c r="F838" s="2"/>
      <c r="G838" s="4"/>
      <c r="H838" s="4"/>
      <c r="I838" s="4"/>
      <c r="J838" s="2"/>
      <c r="K838" s="7"/>
      <c r="L838" s="2"/>
      <c r="M838" s="2"/>
      <c r="N838" s="2"/>
      <c r="O838" s="2"/>
      <c r="P838" s="2"/>
      <c r="Q838" s="2"/>
      <c r="R838" s="2"/>
      <c r="S838" s="2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19"/>
      <c r="D839" s="219"/>
      <c r="E839" s="2"/>
      <c r="F839" s="2"/>
      <c r="G839" s="4"/>
      <c r="H839" s="4"/>
      <c r="I839" s="4"/>
      <c r="J839" s="2"/>
      <c r="K839" s="7"/>
      <c r="L839" s="2"/>
      <c r="M839" s="2"/>
      <c r="N839" s="2"/>
      <c r="O839" s="2"/>
      <c r="P839" s="2"/>
      <c r="Q839" s="2"/>
      <c r="R839" s="2"/>
      <c r="S839" s="2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19"/>
      <c r="D840" s="219"/>
      <c r="E840" s="2"/>
      <c r="F840" s="2"/>
      <c r="G840" s="4"/>
      <c r="H840" s="4"/>
      <c r="I840" s="4"/>
      <c r="J840" s="2"/>
      <c r="K840" s="7"/>
      <c r="L840" s="2"/>
      <c r="M840" s="2"/>
      <c r="N840" s="2"/>
      <c r="O840" s="2"/>
      <c r="P840" s="2"/>
      <c r="Q840" s="2"/>
      <c r="R840" s="2"/>
      <c r="S840" s="2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19"/>
      <c r="D841" s="219"/>
      <c r="E841" s="2"/>
      <c r="F841" s="2"/>
      <c r="G841" s="4"/>
      <c r="H841" s="4"/>
      <c r="I841" s="4"/>
      <c r="J841" s="2"/>
      <c r="K841" s="7"/>
      <c r="L841" s="2"/>
      <c r="M841" s="2"/>
      <c r="N841" s="2"/>
      <c r="O841" s="2"/>
      <c r="P841" s="2"/>
      <c r="Q841" s="2"/>
      <c r="R841" s="2"/>
      <c r="S841" s="2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19"/>
      <c r="D842" s="219"/>
      <c r="E842" s="2"/>
      <c r="F842" s="2"/>
      <c r="G842" s="4"/>
      <c r="H842" s="4"/>
      <c r="I842" s="4"/>
      <c r="J842" s="2"/>
      <c r="K842" s="7"/>
      <c r="L842" s="2"/>
      <c r="M842" s="2"/>
      <c r="N842" s="2"/>
      <c r="O842" s="2"/>
      <c r="P842" s="2"/>
      <c r="Q842" s="2"/>
      <c r="R842" s="2"/>
      <c r="S842" s="2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19"/>
      <c r="D843" s="219"/>
      <c r="E843" s="2"/>
      <c r="F843" s="2"/>
      <c r="G843" s="4"/>
      <c r="H843" s="4"/>
      <c r="I843" s="4"/>
      <c r="J843" s="2"/>
      <c r="K843" s="7"/>
      <c r="L843" s="2"/>
      <c r="M843" s="2"/>
      <c r="N843" s="2"/>
      <c r="O843" s="2"/>
      <c r="P843" s="2"/>
      <c r="Q843" s="2"/>
      <c r="R843" s="2"/>
      <c r="S843" s="2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19"/>
      <c r="D844" s="219"/>
      <c r="E844" s="2"/>
      <c r="F844" s="2"/>
      <c r="G844" s="4"/>
      <c r="H844" s="4"/>
      <c r="I844" s="4"/>
      <c r="J844" s="2"/>
      <c r="K844" s="7"/>
      <c r="L844" s="2"/>
      <c r="M844" s="2"/>
      <c r="N844" s="2"/>
      <c r="O844" s="2"/>
      <c r="P844" s="2"/>
      <c r="Q844" s="2"/>
      <c r="R844" s="2"/>
      <c r="S844" s="2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19"/>
      <c r="D845" s="219"/>
      <c r="E845" s="2"/>
      <c r="F845" s="2"/>
      <c r="G845" s="4"/>
      <c r="H845" s="4"/>
      <c r="I845" s="4"/>
      <c r="J845" s="2"/>
      <c r="K845" s="7"/>
      <c r="L845" s="2"/>
      <c r="M845" s="2"/>
      <c r="N845" s="2"/>
      <c r="O845" s="2"/>
      <c r="P845" s="2"/>
      <c r="Q845" s="2"/>
      <c r="R845" s="2"/>
      <c r="S845" s="2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19"/>
      <c r="D846" s="219"/>
      <c r="E846" s="2"/>
      <c r="F846" s="2"/>
      <c r="G846" s="4"/>
      <c r="H846" s="4"/>
      <c r="I846" s="4"/>
      <c r="J846" s="2"/>
      <c r="K846" s="7"/>
      <c r="L846" s="2"/>
      <c r="M846" s="2"/>
      <c r="N846" s="2"/>
      <c r="O846" s="2"/>
      <c r="P846" s="2"/>
      <c r="Q846" s="2"/>
      <c r="R846" s="2"/>
      <c r="S846" s="2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19"/>
      <c r="D847" s="219"/>
      <c r="E847" s="2"/>
      <c r="F847" s="2"/>
      <c r="G847" s="4"/>
      <c r="H847" s="4"/>
      <c r="I847" s="4"/>
      <c r="J847" s="2"/>
      <c r="K847" s="7"/>
      <c r="L847" s="2"/>
      <c r="M847" s="2"/>
      <c r="N847" s="2"/>
      <c r="O847" s="2"/>
      <c r="P847" s="2"/>
      <c r="Q847" s="2"/>
      <c r="R847" s="2"/>
      <c r="S847" s="2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19"/>
      <c r="D848" s="219"/>
      <c r="E848" s="2"/>
      <c r="F848" s="2"/>
      <c r="G848" s="4"/>
      <c r="H848" s="4"/>
      <c r="I848" s="4"/>
      <c r="J848" s="2"/>
      <c r="K848" s="7"/>
      <c r="L848" s="2"/>
      <c r="M848" s="2"/>
      <c r="N848" s="2"/>
      <c r="O848" s="2"/>
      <c r="P848" s="2"/>
      <c r="Q848" s="2"/>
      <c r="R848" s="2"/>
      <c r="S848" s="2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19"/>
      <c r="D849" s="219"/>
      <c r="E849" s="2"/>
      <c r="F849" s="2"/>
      <c r="G849" s="4"/>
      <c r="H849" s="4"/>
      <c r="I849" s="4"/>
      <c r="J849" s="2"/>
      <c r="K849" s="7"/>
      <c r="L849" s="2"/>
      <c r="M849" s="2"/>
      <c r="N849" s="2"/>
      <c r="O849" s="2"/>
      <c r="P849" s="2"/>
      <c r="Q849" s="2"/>
      <c r="R849" s="2"/>
      <c r="S849" s="2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19"/>
      <c r="D850" s="219"/>
      <c r="E850" s="2"/>
      <c r="F850" s="2"/>
      <c r="G850" s="4"/>
      <c r="H850" s="4"/>
      <c r="I850" s="4"/>
      <c r="J850" s="2"/>
      <c r="K850" s="7"/>
      <c r="L850" s="2"/>
      <c r="M850" s="2"/>
      <c r="N850" s="2"/>
      <c r="O850" s="2"/>
      <c r="P850" s="2"/>
      <c r="Q850" s="2"/>
      <c r="R850" s="2"/>
      <c r="S850" s="2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19"/>
      <c r="D851" s="219"/>
      <c r="E851" s="2"/>
      <c r="F851" s="2"/>
      <c r="G851" s="4"/>
      <c r="H851" s="4"/>
      <c r="I851" s="4"/>
      <c r="J851" s="2"/>
      <c r="K851" s="7"/>
      <c r="L851" s="2"/>
      <c r="M851" s="2"/>
      <c r="N851" s="2"/>
      <c r="O851" s="2"/>
      <c r="P851" s="2"/>
      <c r="Q851" s="2"/>
      <c r="R851" s="2"/>
      <c r="S851" s="2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19"/>
      <c r="D852" s="219"/>
      <c r="E852" s="2"/>
      <c r="F852" s="2"/>
      <c r="G852" s="4"/>
      <c r="H852" s="4"/>
      <c r="I852" s="4"/>
      <c r="J852" s="2"/>
      <c r="K852" s="7"/>
      <c r="L852" s="2"/>
      <c r="M852" s="2"/>
      <c r="N852" s="2"/>
      <c r="O852" s="2"/>
      <c r="P852" s="2"/>
      <c r="Q852" s="2"/>
      <c r="R852" s="2"/>
      <c r="S852" s="2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19"/>
      <c r="D853" s="219"/>
      <c r="E853" s="2"/>
      <c r="F853" s="2"/>
      <c r="G853" s="4"/>
      <c r="H853" s="4"/>
      <c r="I853" s="4"/>
      <c r="J853" s="2"/>
      <c r="K853" s="7"/>
      <c r="L853" s="2"/>
      <c r="M853" s="2"/>
      <c r="N853" s="2"/>
      <c r="O853" s="2"/>
      <c r="P853" s="2"/>
      <c r="Q853" s="2"/>
      <c r="R853" s="2"/>
      <c r="S853" s="2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19"/>
      <c r="D854" s="219"/>
      <c r="E854" s="2"/>
      <c r="F854" s="2"/>
      <c r="G854" s="4"/>
      <c r="H854" s="4"/>
      <c r="I854" s="4"/>
      <c r="J854" s="2"/>
      <c r="K854" s="7"/>
      <c r="L854" s="2"/>
      <c r="M854" s="2"/>
      <c r="N854" s="2"/>
      <c r="O854" s="2"/>
      <c r="P854" s="2"/>
      <c r="Q854" s="2"/>
      <c r="R854" s="2"/>
      <c r="S854" s="2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19"/>
      <c r="D855" s="219"/>
      <c r="E855" s="2"/>
      <c r="F855" s="2"/>
      <c r="G855" s="4"/>
      <c r="H855" s="4"/>
      <c r="I855" s="4"/>
      <c r="J855" s="2"/>
      <c r="K855" s="7"/>
      <c r="L855" s="2"/>
      <c r="M855" s="2"/>
      <c r="N855" s="2"/>
      <c r="O855" s="2"/>
      <c r="P855" s="2"/>
      <c r="Q855" s="2"/>
      <c r="R855" s="2"/>
      <c r="S855" s="2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19"/>
      <c r="D856" s="219"/>
      <c r="E856" s="2"/>
      <c r="F856" s="2"/>
      <c r="G856" s="4"/>
      <c r="H856" s="4"/>
      <c r="I856" s="4"/>
      <c r="J856" s="2"/>
      <c r="K856" s="7"/>
      <c r="L856" s="2"/>
      <c r="M856" s="2"/>
      <c r="N856" s="2"/>
      <c r="O856" s="2"/>
      <c r="P856" s="2"/>
      <c r="Q856" s="2"/>
      <c r="R856" s="2"/>
      <c r="S856" s="2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19"/>
      <c r="D857" s="219"/>
      <c r="E857" s="2"/>
      <c r="F857" s="2"/>
      <c r="G857" s="4"/>
      <c r="H857" s="4"/>
      <c r="I857" s="4"/>
      <c r="J857" s="2"/>
      <c r="K857" s="7"/>
      <c r="L857" s="2"/>
      <c r="M857" s="2"/>
      <c r="N857" s="2"/>
      <c r="O857" s="2"/>
      <c r="P857" s="2"/>
      <c r="Q857" s="2"/>
      <c r="R857" s="2"/>
      <c r="S857" s="2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19"/>
      <c r="D858" s="219"/>
      <c r="E858" s="2"/>
      <c r="F858" s="2"/>
      <c r="G858" s="4"/>
      <c r="H858" s="4"/>
      <c r="I858" s="4"/>
      <c r="J858" s="2"/>
      <c r="K858" s="7"/>
      <c r="L858" s="2"/>
      <c r="M858" s="2"/>
      <c r="N858" s="2"/>
      <c r="O858" s="2"/>
      <c r="P858" s="2"/>
      <c r="Q858" s="2"/>
      <c r="R858" s="2"/>
      <c r="S858" s="2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19"/>
      <c r="D859" s="219"/>
      <c r="E859" s="2"/>
      <c r="F859" s="2"/>
      <c r="G859" s="4"/>
      <c r="H859" s="4"/>
      <c r="I859" s="4"/>
      <c r="J859" s="2"/>
      <c r="K859" s="7"/>
      <c r="L859" s="2"/>
      <c r="M859" s="2"/>
      <c r="N859" s="2"/>
      <c r="O859" s="2"/>
      <c r="P859" s="2"/>
      <c r="Q859" s="2"/>
      <c r="R859" s="2"/>
      <c r="S859" s="2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19"/>
      <c r="D860" s="219"/>
      <c r="E860" s="2"/>
      <c r="F860" s="2"/>
      <c r="G860" s="4"/>
      <c r="H860" s="4"/>
      <c r="I860" s="4"/>
      <c r="J860" s="2"/>
      <c r="K860" s="7"/>
      <c r="L860" s="2"/>
      <c r="M860" s="2"/>
      <c r="N860" s="2"/>
      <c r="O860" s="2"/>
      <c r="P860" s="2"/>
      <c r="Q860" s="2"/>
      <c r="R860" s="2"/>
      <c r="S860" s="2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19"/>
      <c r="D861" s="219"/>
      <c r="E861" s="2"/>
      <c r="F861" s="2"/>
      <c r="G861" s="4"/>
      <c r="H861" s="4"/>
      <c r="I861" s="4"/>
      <c r="J861" s="2"/>
      <c r="K861" s="7"/>
      <c r="L861" s="2"/>
      <c r="M861" s="2"/>
      <c r="N861" s="2"/>
      <c r="O861" s="2"/>
      <c r="P861" s="2"/>
      <c r="Q861" s="2"/>
      <c r="R861" s="2"/>
      <c r="S861" s="2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19"/>
      <c r="D862" s="219"/>
      <c r="E862" s="2"/>
      <c r="F862" s="2"/>
      <c r="G862" s="4"/>
      <c r="H862" s="4"/>
      <c r="I862" s="4"/>
      <c r="J862" s="2"/>
      <c r="K862" s="7"/>
      <c r="L862" s="2"/>
      <c r="M862" s="2"/>
      <c r="N862" s="2"/>
      <c r="O862" s="2"/>
      <c r="P862" s="2"/>
      <c r="Q862" s="2"/>
      <c r="R862" s="2"/>
      <c r="S862" s="2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19"/>
      <c r="D863" s="219"/>
      <c r="E863" s="2"/>
      <c r="F863" s="2"/>
      <c r="G863" s="4"/>
      <c r="H863" s="4"/>
      <c r="I863" s="4"/>
      <c r="J863" s="2"/>
      <c r="K863" s="7"/>
      <c r="L863" s="2"/>
      <c r="M863" s="2"/>
      <c r="N863" s="2"/>
      <c r="O863" s="2"/>
      <c r="P863" s="2"/>
      <c r="Q863" s="2"/>
      <c r="R863" s="2"/>
      <c r="S863" s="2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19"/>
      <c r="D864" s="219"/>
      <c r="E864" s="2"/>
      <c r="F864" s="2"/>
      <c r="G864" s="4"/>
      <c r="H864" s="4"/>
      <c r="I864" s="4"/>
      <c r="J864" s="2"/>
      <c r="K864" s="7"/>
      <c r="L864" s="2"/>
      <c r="M864" s="2"/>
      <c r="N864" s="2"/>
      <c r="O864" s="2"/>
      <c r="P864" s="2"/>
      <c r="Q864" s="2"/>
      <c r="R864" s="2"/>
      <c r="S864" s="2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19"/>
      <c r="D865" s="219"/>
      <c r="E865" s="2"/>
      <c r="F865" s="2"/>
      <c r="G865" s="4"/>
      <c r="H865" s="4"/>
      <c r="I865" s="4"/>
      <c r="J865" s="2"/>
      <c r="K865" s="7"/>
      <c r="L865" s="2"/>
      <c r="M865" s="2"/>
      <c r="N865" s="2"/>
      <c r="O865" s="2"/>
      <c r="P865" s="2"/>
      <c r="Q865" s="2"/>
      <c r="R865" s="2"/>
      <c r="S865" s="2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19"/>
      <c r="D866" s="219"/>
      <c r="E866" s="2"/>
      <c r="F866" s="2"/>
      <c r="G866" s="4"/>
      <c r="H866" s="4"/>
      <c r="I866" s="4"/>
      <c r="J866" s="2"/>
      <c r="K866" s="7"/>
      <c r="L866" s="2"/>
      <c r="M866" s="2"/>
      <c r="N866" s="2"/>
      <c r="O866" s="2"/>
      <c r="P866" s="2"/>
      <c r="Q866" s="2"/>
      <c r="R866" s="2"/>
      <c r="S866" s="2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19"/>
      <c r="D867" s="219"/>
      <c r="E867" s="2"/>
      <c r="F867" s="2"/>
      <c r="G867" s="4"/>
      <c r="H867" s="4"/>
      <c r="I867" s="4"/>
      <c r="J867" s="2"/>
      <c r="K867" s="7"/>
      <c r="L867" s="2"/>
      <c r="M867" s="2"/>
      <c r="N867" s="2"/>
      <c r="O867" s="2"/>
      <c r="P867" s="2"/>
      <c r="Q867" s="2"/>
      <c r="R867" s="2"/>
      <c r="S867" s="2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19"/>
      <c r="D868" s="219"/>
      <c r="E868" s="2"/>
      <c r="F868" s="2"/>
      <c r="G868" s="4"/>
      <c r="H868" s="4"/>
      <c r="I868" s="4"/>
      <c r="J868" s="2"/>
      <c r="K868" s="7"/>
      <c r="L868" s="2"/>
      <c r="M868" s="2"/>
      <c r="N868" s="2"/>
      <c r="O868" s="2"/>
      <c r="P868" s="2"/>
      <c r="Q868" s="2"/>
      <c r="R868" s="2"/>
      <c r="S868" s="2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19"/>
      <c r="D869" s="219"/>
      <c r="E869" s="2"/>
      <c r="F869" s="2"/>
      <c r="G869" s="4"/>
      <c r="H869" s="4"/>
      <c r="I869" s="4"/>
      <c r="J869" s="2"/>
      <c r="K869" s="7"/>
      <c r="L869" s="2"/>
      <c r="M869" s="2"/>
      <c r="N869" s="2"/>
      <c r="O869" s="2"/>
      <c r="P869" s="2"/>
      <c r="Q869" s="2"/>
      <c r="R869" s="2"/>
      <c r="S869" s="2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19"/>
      <c r="D870" s="219"/>
      <c r="E870" s="2"/>
      <c r="F870" s="2"/>
      <c r="G870" s="4"/>
      <c r="H870" s="4"/>
      <c r="I870" s="4"/>
      <c r="J870" s="2"/>
      <c r="K870" s="7"/>
      <c r="L870" s="2"/>
      <c r="M870" s="2"/>
      <c r="N870" s="2"/>
      <c r="O870" s="2"/>
      <c r="P870" s="2"/>
      <c r="Q870" s="2"/>
      <c r="R870" s="2"/>
      <c r="S870" s="2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19"/>
      <c r="D871" s="219"/>
      <c r="E871" s="2"/>
      <c r="F871" s="2"/>
      <c r="G871" s="4"/>
      <c r="H871" s="4"/>
      <c r="I871" s="4"/>
      <c r="J871" s="2"/>
      <c r="K871" s="7"/>
      <c r="L871" s="2"/>
      <c r="M871" s="2"/>
      <c r="N871" s="2"/>
      <c r="O871" s="2"/>
      <c r="P871" s="2"/>
      <c r="Q871" s="2"/>
      <c r="R871" s="2"/>
      <c r="S871" s="2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19"/>
      <c r="D872" s="219"/>
      <c r="E872" s="2"/>
      <c r="F872" s="2"/>
      <c r="G872" s="4"/>
      <c r="H872" s="4"/>
      <c r="I872" s="4"/>
      <c r="J872" s="2"/>
      <c r="K872" s="7"/>
      <c r="L872" s="2"/>
      <c r="M872" s="2"/>
      <c r="N872" s="2"/>
      <c r="O872" s="2"/>
      <c r="P872" s="2"/>
      <c r="Q872" s="2"/>
      <c r="R872" s="2"/>
      <c r="S872" s="2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19"/>
      <c r="D873" s="219"/>
      <c r="E873" s="2"/>
      <c r="F873" s="2"/>
      <c r="G873" s="4"/>
      <c r="H873" s="4"/>
      <c r="I873" s="4"/>
      <c r="J873" s="2"/>
      <c r="K873" s="7"/>
      <c r="L873" s="2"/>
      <c r="M873" s="2"/>
      <c r="N873" s="2"/>
      <c r="O873" s="2"/>
      <c r="P873" s="2"/>
      <c r="Q873" s="2"/>
      <c r="R873" s="2"/>
      <c r="S873" s="2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19"/>
      <c r="D874" s="219"/>
      <c r="E874" s="2"/>
      <c r="F874" s="2"/>
      <c r="G874" s="4"/>
      <c r="H874" s="4"/>
      <c r="I874" s="4"/>
      <c r="J874" s="2"/>
      <c r="K874" s="7"/>
      <c r="L874" s="2"/>
      <c r="M874" s="2"/>
      <c r="N874" s="2"/>
      <c r="O874" s="2"/>
      <c r="P874" s="2"/>
      <c r="Q874" s="2"/>
      <c r="R874" s="2"/>
      <c r="S874" s="2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19"/>
      <c r="D875" s="219"/>
      <c r="E875" s="2"/>
      <c r="F875" s="2"/>
      <c r="G875" s="4"/>
      <c r="H875" s="4"/>
      <c r="I875" s="4"/>
      <c r="J875" s="2"/>
      <c r="K875" s="7"/>
      <c r="L875" s="2"/>
      <c r="M875" s="2"/>
      <c r="N875" s="2"/>
      <c r="O875" s="2"/>
      <c r="P875" s="2"/>
      <c r="Q875" s="2"/>
      <c r="R875" s="2"/>
      <c r="S875" s="2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19"/>
      <c r="D876" s="219"/>
      <c r="E876" s="2"/>
      <c r="F876" s="2"/>
      <c r="G876" s="4"/>
      <c r="H876" s="4"/>
      <c r="I876" s="4"/>
      <c r="J876" s="2"/>
      <c r="K876" s="7"/>
      <c r="L876" s="2"/>
      <c r="M876" s="2"/>
      <c r="N876" s="2"/>
      <c r="O876" s="2"/>
      <c r="P876" s="2"/>
      <c r="Q876" s="2"/>
      <c r="R876" s="2"/>
      <c r="S876" s="2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19"/>
      <c r="D877" s="219"/>
      <c r="E877" s="2"/>
      <c r="F877" s="2"/>
      <c r="G877" s="4"/>
      <c r="H877" s="4"/>
      <c r="I877" s="4"/>
      <c r="J877" s="2"/>
      <c r="K877" s="7"/>
      <c r="L877" s="2"/>
      <c r="M877" s="2"/>
      <c r="N877" s="2"/>
      <c r="O877" s="2"/>
      <c r="P877" s="2"/>
      <c r="Q877" s="2"/>
      <c r="R877" s="2"/>
      <c r="S877" s="2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19"/>
      <c r="D878" s="219"/>
      <c r="E878" s="2"/>
      <c r="F878" s="2"/>
      <c r="G878" s="4"/>
      <c r="H878" s="4"/>
      <c r="I878" s="4"/>
      <c r="J878" s="2"/>
      <c r="K878" s="7"/>
      <c r="L878" s="2"/>
      <c r="M878" s="2"/>
      <c r="N878" s="2"/>
      <c r="O878" s="2"/>
      <c r="P878" s="2"/>
      <c r="Q878" s="2"/>
      <c r="R878" s="2"/>
      <c r="S878" s="2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19"/>
      <c r="D879" s="219"/>
      <c r="E879" s="2"/>
      <c r="F879" s="2"/>
      <c r="G879" s="4"/>
      <c r="H879" s="4"/>
      <c r="I879" s="4"/>
      <c r="J879" s="2"/>
      <c r="K879" s="7"/>
      <c r="L879" s="2"/>
      <c r="M879" s="2"/>
      <c r="N879" s="2"/>
      <c r="O879" s="2"/>
      <c r="P879" s="2"/>
      <c r="Q879" s="2"/>
      <c r="R879" s="2"/>
      <c r="S879" s="2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19"/>
      <c r="D880" s="219"/>
      <c r="E880" s="2"/>
      <c r="F880" s="2"/>
      <c r="G880" s="4"/>
      <c r="H880" s="4"/>
      <c r="I880" s="4"/>
      <c r="J880" s="2"/>
      <c r="K880" s="7"/>
      <c r="L880" s="2"/>
      <c r="M880" s="2"/>
      <c r="N880" s="2"/>
      <c r="O880" s="2"/>
      <c r="P880" s="2"/>
      <c r="Q880" s="2"/>
      <c r="R880" s="2"/>
      <c r="S880" s="2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19"/>
      <c r="D881" s="219"/>
      <c r="E881" s="2"/>
      <c r="F881" s="2"/>
      <c r="G881" s="4"/>
      <c r="H881" s="4"/>
      <c r="I881" s="4"/>
      <c r="J881" s="2"/>
      <c r="K881" s="7"/>
      <c r="L881" s="2"/>
      <c r="M881" s="2"/>
      <c r="N881" s="2"/>
      <c r="O881" s="2"/>
      <c r="P881" s="2"/>
      <c r="Q881" s="2"/>
      <c r="R881" s="2"/>
      <c r="S881" s="2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19"/>
      <c r="D882" s="219"/>
      <c r="E882" s="2"/>
      <c r="F882" s="2"/>
      <c r="G882" s="4"/>
      <c r="H882" s="4"/>
      <c r="I882" s="4"/>
      <c r="J882" s="2"/>
      <c r="K882" s="7"/>
      <c r="L882" s="2"/>
      <c r="M882" s="2"/>
      <c r="N882" s="2"/>
      <c r="O882" s="2"/>
      <c r="P882" s="2"/>
      <c r="Q882" s="2"/>
      <c r="R882" s="2"/>
      <c r="S882" s="2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19"/>
      <c r="D883" s="219"/>
      <c r="E883" s="2"/>
      <c r="F883" s="2"/>
      <c r="G883" s="4"/>
      <c r="H883" s="4"/>
      <c r="I883" s="4"/>
      <c r="J883" s="2"/>
      <c r="K883" s="7"/>
      <c r="L883" s="2"/>
      <c r="M883" s="2"/>
      <c r="N883" s="2"/>
      <c r="O883" s="2"/>
      <c r="P883" s="2"/>
      <c r="Q883" s="2"/>
      <c r="R883" s="2"/>
      <c r="S883" s="2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19"/>
      <c r="D884" s="219"/>
      <c r="E884" s="2"/>
      <c r="F884" s="2"/>
      <c r="G884" s="4"/>
      <c r="H884" s="4"/>
      <c r="I884" s="4"/>
      <c r="J884" s="2"/>
      <c r="K884" s="7"/>
      <c r="L884" s="2"/>
      <c r="M884" s="2"/>
      <c r="N884" s="2"/>
      <c r="O884" s="2"/>
      <c r="P884" s="2"/>
      <c r="Q884" s="2"/>
      <c r="R884" s="2"/>
      <c r="S884" s="2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19"/>
      <c r="D885" s="219"/>
      <c r="E885" s="2"/>
      <c r="F885" s="2"/>
      <c r="G885" s="4"/>
      <c r="H885" s="4"/>
      <c r="I885" s="4"/>
      <c r="J885" s="2"/>
      <c r="K885" s="7"/>
      <c r="L885" s="2"/>
      <c r="M885" s="2"/>
      <c r="N885" s="2"/>
      <c r="O885" s="2"/>
      <c r="P885" s="2"/>
      <c r="Q885" s="2"/>
      <c r="R885" s="2"/>
      <c r="S885" s="2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19"/>
      <c r="D886" s="219"/>
      <c r="E886" s="2"/>
      <c r="F886" s="2"/>
      <c r="G886" s="4"/>
      <c r="H886" s="4"/>
      <c r="I886" s="4"/>
      <c r="J886" s="2"/>
      <c r="K886" s="7"/>
      <c r="L886" s="2"/>
      <c r="M886" s="2"/>
      <c r="N886" s="2"/>
      <c r="O886" s="2"/>
      <c r="P886" s="2"/>
      <c r="Q886" s="2"/>
      <c r="R886" s="2"/>
      <c r="S886" s="2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19"/>
      <c r="D887" s="219"/>
      <c r="E887" s="2"/>
      <c r="F887" s="2"/>
      <c r="G887" s="4"/>
      <c r="H887" s="4"/>
      <c r="I887" s="4"/>
      <c r="J887" s="2"/>
      <c r="K887" s="7"/>
      <c r="L887" s="2"/>
      <c r="M887" s="2"/>
      <c r="N887" s="2"/>
      <c r="O887" s="2"/>
      <c r="P887" s="2"/>
      <c r="Q887" s="2"/>
      <c r="R887" s="2"/>
      <c r="S887" s="2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19"/>
      <c r="D888" s="219"/>
      <c r="E888" s="2"/>
      <c r="F888" s="2"/>
      <c r="G888" s="4"/>
      <c r="H888" s="4"/>
      <c r="I888" s="4"/>
      <c r="J888" s="2"/>
      <c r="K888" s="7"/>
      <c r="L888" s="2"/>
      <c r="M888" s="2"/>
      <c r="N888" s="2"/>
      <c r="O888" s="2"/>
      <c r="P888" s="2"/>
      <c r="Q888" s="2"/>
      <c r="R888" s="2"/>
      <c r="S888" s="2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19"/>
      <c r="D889" s="219"/>
      <c r="E889" s="2"/>
      <c r="F889" s="2"/>
      <c r="G889" s="4"/>
      <c r="H889" s="4"/>
      <c r="I889" s="4"/>
      <c r="J889" s="2"/>
      <c r="K889" s="7"/>
      <c r="L889" s="2"/>
      <c r="M889" s="2"/>
      <c r="N889" s="2"/>
      <c r="O889" s="2"/>
      <c r="P889" s="2"/>
      <c r="Q889" s="2"/>
      <c r="R889" s="2"/>
      <c r="S889" s="2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19"/>
      <c r="D890" s="219"/>
      <c r="E890" s="2"/>
      <c r="F890" s="2"/>
      <c r="G890" s="4"/>
      <c r="H890" s="4"/>
      <c r="I890" s="4"/>
      <c r="J890" s="2"/>
      <c r="K890" s="7"/>
      <c r="L890" s="2"/>
      <c r="M890" s="2"/>
      <c r="N890" s="2"/>
      <c r="O890" s="2"/>
      <c r="P890" s="2"/>
      <c r="Q890" s="2"/>
      <c r="R890" s="2"/>
      <c r="S890" s="2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19"/>
      <c r="D891" s="219"/>
      <c r="E891" s="2"/>
      <c r="F891" s="2"/>
      <c r="G891" s="4"/>
      <c r="H891" s="4"/>
      <c r="I891" s="4"/>
      <c r="J891" s="2"/>
      <c r="K891" s="7"/>
      <c r="L891" s="2"/>
      <c r="M891" s="2"/>
      <c r="N891" s="2"/>
      <c r="O891" s="2"/>
      <c r="P891" s="2"/>
      <c r="Q891" s="2"/>
      <c r="R891" s="2"/>
      <c r="S891" s="2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19"/>
      <c r="D892" s="219"/>
      <c r="E892" s="2"/>
      <c r="F892" s="2"/>
      <c r="G892" s="4"/>
      <c r="H892" s="4"/>
      <c r="I892" s="4"/>
      <c r="J892" s="2"/>
      <c r="K892" s="7"/>
      <c r="L892" s="2"/>
      <c r="M892" s="2"/>
      <c r="N892" s="2"/>
      <c r="O892" s="2"/>
      <c r="P892" s="2"/>
      <c r="Q892" s="2"/>
      <c r="R892" s="2"/>
      <c r="S892" s="2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19"/>
      <c r="D893" s="219"/>
      <c r="E893" s="2"/>
      <c r="F893" s="2"/>
      <c r="G893" s="4"/>
      <c r="H893" s="4"/>
      <c r="I893" s="4"/>
      <c r="J893" s="2"/>
      <c r="K893" s="7"/>
      <c r="L893" s="2"/>
      <c r="M893" s="2"/>
      <c r="N893" s="2"/>
      <c r="O893" s="2"/>
      <c r="P893" s="2"/>
      <c r="Q893" s="2"/>
      <c r="R893" s="2"/>
      <c r="S893" s="2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19"/>
      <c r="D894" s="219"/>
      <c r="E894" s="2"/>
      <c r="F894" s="2"/>
      <c r="G894" s="4"/>
      <c r="H894" s="4"/>
      <c r="I894" s="4"/>
      <c r="J894" s="2"/>
      <c r="K894" s="7"/>
      <c r="L894" s="2"/>
      <c r="M894" s="2"/>
      <c r="N894" s="2"/>
      <c r="O894" s="2"/>
      <c r="P894" s="2"/>
      <c r="Q894" s="2"/>
      <c r="R894" s="2"/>
      <c r="S894" s="2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19"/>
      <c r="D895" s="219"/>
      <c r="E895" s="2"/>
      <c r="F895" s="2"/>
      <c r="G895" s="4"/>
      <c r="H895" s="4"/>
      <c r="I895" s="4"/>
      <c r="J895" s="2"/>
      <c r="K895" s="7"/>
      <c r="L895" s="2"/>
      <c r="M895" s="2"/>
      <c r="N895" s="2"/>
      <c r="O895" s="2"/>
      <c r="P895" s="2"/>
      <c r="Q895" s="2"/>
      <c r="R895" s="2"/>
      <c r="S895" s="2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19"/>
      <c r="D896" s="219"/>
      <c r="E896" s="2"/>
      <c r="F896" s="2"/>
      <c r="G896" s="4"/>
      <c r="H896" s="4"/>
      <c r="I896" s="4"/>
      <c r="J896" s="2"/>
      <c r="K896" s="7"/>
      <c r="L896" s="2"/>
      <c r="M896" s="2"/>
      <c r="N896" s="2"/>
      <c r="O896" s="2"/>
      <c r="P896" s="2"/>
      <c r="Q896" s="2"/>
      <c r="R896" s="2"/>
      <c r="S896" s="2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19"/>
      <c r="D897" s="219"/>
      <c r="E897" s="2"/>
      <c r="F897" s="2"/>
      <c r="G897" s="4"/>
      <c r="H897" s="4"/>
      <c r="I897" s="4"/>
      <c r="J897" s="2"/>
      <c r="K897" s="7"/>
      <c r="L897" s="2"/>
      <c r="M897" s="2"/>
      <c r="N897" s="2"/>
      <c r="O897" s="2"/>
      <c r="P897" s="2"/>
      <c r="Q897" s="2"/>
      <c r="R897" s="2"/>
      <c r="S897" s="2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19"/>
      <c r="D898" s="219"/>
      <c r="E898" s="2"/>
      <c r="F898" s="2"/>
      <c r="G898" s="4"/>
      <c r="H898" s="4"/>
      <c r="I898" s="4"/>
      <c r="J898" s="2"/>
      <c r="K898" s="7"/>
      <c r="L898" s="2"/>
      <c r="M898" s="2"/>
      <c r="N898" s="2"/>
      <c r="O898" s="2"/>
      <c r="P898" s="2"/>
      <c r="Q898" s="2"/>
      <c r="R898" s="2"/>
      <c r="S898" s="2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19"/>
      <c r="D899" s="219"/>
      <c r="E899" s="2"/>
      <c r="F899" s="2"/>
      <c r="G899" s="4"/>
      <c r="H899" s="4"/>
      <c r="I899" s="4"/>
      <c r="J899" s="2"/>
      <c r="K899" s="7"/>
      <c r="L899" s="2"/>
      <c r="M899" s="2"/>
      <c r="N899" s="2"/>
      <c r="O899" s="2"/>
      <c r="P899" s="2"/>
      <c r="Q899" s="2"/>
      <c r="R899" s="2"/>
      <c r="S899" s="2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19"/>
      <c r="D900" s="219"/>
      <c r="E900" s="2"/>
      <c r="F900" s="2"/>
      <c r="G900" s="4"/>
      <c r="H900" s="4"/>
      <c r="I900" s="4"/>
      <c r="J900" s="2"/>
      <c r="K900" s="7"/>
      <c r="L900" s="2"/>
      <c r="M900" s="2"/>
      <c r="N900" s="2"/>
      <c r="O900" s="2"/>
      <c r="P900" s="2"/>
      <c r="Q900" s="2"/>
      <c r="R900" s="2"/>
      <c r="S900" s="2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19"/>
      <c r="D901" s="219"/>
      <c r="E901" s="2"/>
      <c r="F901" s="2"/>
      <c r="G901" s="4"/>
      <c r="H901" s="4"/>
      <c r="I901" s="4"/>
      <c r="J901" s="2"/>
      <c r="K901" s="7"/>
      <c r="L901" s="2"/>
      <c r="M901" s="2"/>
      <c r="N901" s="2"/>
      <c r="O901" s="2"/>
      <c r="P901" s="2"/>
      <c r="Q901" s="2"/>
      <c r="R901" s="2"/>
      <c r="S901" s="2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19"/>
      <c r="D902" s="219"/>
      <c r="E902" s="2"/>
      <c r="F902" s="2"/>
      <c r="G902" s="4"/>
      <c r="H902" s="4"/>
      <c r="I902" s="4"/>
      <c r="J902" s="2"/>
      <c r="K902" s="7"/>
      <c r="L902" s="2"/>
      <c r="M902" s="2"/>
      <c r="N902" s="2"/>
      <c r="O902" s="2"/>
      <c r="P902" s="2"/>
      <c r="Q902" s="2"/>
      <c r="R902" s="2"/>
      <c r="S902" s="2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19"/>
      <c r="D903" s="219"/>
      <c r="E903" s="2"/>
      <c r="F903" s="2"/>
      <c r="G903" s="4"/>
      <c r="H903" s="4"/>
      <c r="I903" s="4"/>
      <c r="J903" s="2"/>
      <c r="K903" s="7"/>
      <c r="L903" s="2"/>
      <c r="M903" s="2"/>
      <c r="N903" s="2"/>
      <c r="O903" s="2"/>
      <c r="P903" s="2"/>
      <c r="Q903" s="2"/>
      <c r="R903" s="2"/>
      <c r="S903" s="2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19"/>
      <c r="D904" s="219"/>
      <c r="E904" s="2"/>
      <c r="F904" s="2"/>
      <c r="G904" s="4"/>
      <c r="H904" s="4"/>
      <c r="I904" s="4"/>
      <c r="J904" s="2"/>
      <c r="K904" s="7"/>
      <c r="L904" s="2"/>
      <c r="M904" s="2"/>
      <c r="N904" s="2"/>
      <c r="O904" s="2"/>
      <c r="P904" s="2"/>
      <c r="Q904" s="2"/>
      <c r="R904" s="2"/>
      <c r="S904" s="2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19"/>
      <c r="D905" s="219"/>
      <c r="E905" s="2"/>
      <c r="F905" s="2"/>
      <c r="G905" s="4"/>
      <c r="H905" s="4"/>
      <c r="I905" s="4"/>
      <c r="J905" s="2"/>
      <c r="K905" s="7"/>
      <c r="L905" s="2"/>
      <c r="M905" s="2"/>
      <c r="N905" s="2"/>
      <c r="O905" s="2"/>
      <c r="P905" s="2"/>
      <c r="Q905" s="2"/>
      <c r="R905" s="2"/>
      <c r="S905" s="2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19"/>
      <c r="D906" s="219"/>
      <c r="E906" s="2"/>
      <c r="F906" s="2"/>
      <c r="G906" s="4"/>
      <c r="H906" s="4"/>
      <c r="I906" s="4"/>
      <c r="J906" s="2"/>
      <c r="K906" s="7"/>
      <c r="L906" s="2"/>
      <c r="M906" s="2"/>
      <c r="N906" s="2"/>
      <c r="O906" s="2"/>
      <c r="P906" s="2"/>
      <c r="Q906" s="2"/>
      <c r="R906" s="2"/>
      <c r="S906" s="2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19"/>
      <c r="D907" s="219"/>
      <c r="E907" s="2"/>
      <c r="F907" s="2"/>
      <c r="G907" s="4"/>
      <c r="H907" s="4"/>
      <c r="I907" s="4"/>
      <c r="J907" s="2"/>
      <c r="K907" s="7"/>
      <c r="L907" s="2"/>
      <c r="M907" s="2"/>
      <c r="N907" s="2"/>
      <c r="O907" s="2"/>
      <c r="P907" s="2"/>
      <c r="Q907" s="2"/>
      <c r="R907" s="2"/>
      <c r="S907" s="2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19"/>
      <c r="D908" s="219"/>
      <c r="E908" s="2"/>
      <c r="F908" s="2"/>
      <c r="G908" s="4"/>
      <c r="H908" s="4"/>
      <c r="I908" s="4"/>
      <c r="J908" s="2"/>
      <c r="K908" s="7"/>
      <c r="L908" s="2"/>
      <c r="M908" s="2"/>
      <c r="N908" s="2"/>
      <c r="O908" s="2"/>
      <c r="P908" s="2"/>
      <c r="Q908" s="2"/>
      <c r="R908" s="2"/>
      <c r="S908" s="2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19"/>
      <c r="D909" s="219"/>
      <c r="E909" s="2"/>
      <c r="F909" s="2"/>
      <c r="G909" s="4"/>
      <c r="H909" s="4"/>
      <c r="I909" s="4"/>
      <c r="J909" s="2"/>
      <c r="K909" s="7"/>
      <c r="L909" s="2"/>
      <c r="M909" s="2"/>
      <c r="N909" s="2"/>
      <c r="O909" s="2"/>
      <c r="P909" s="2"/>
      <c r="Q909" s="2"/>
      <c r="R909" s="2"/>
      <c r="S909" s="2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19"/>
      <c r="D910" s="219"/>
      <c r="E910" s="2"/>
      <c r="F910" s="2"/>
      <c r="G910" s="4"/>
      <c r="H910" s="4"/>
      <c r="I910" s="4"/>
      <c r="J910" s="2"/>
      <c r="K910" s="7"/>
      <c r="L910" s="2"/>
      <c r="M910" s="2"/>
      <c r="N910" s="2"/>
      <c r="O910" s="2"/>
      <c r="P910" s="2"/>
      <c r="Q910" s="2"/>
      <c r="R910" s="2"/>
      <c r="S910" s="2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19"/>
      <c r="D911" s="219"/>
      <c r="E911" s="2"/>
      <c r="F911" s="2"/>
      <c r="G911" s="4"/>
      <c r="H911" s="4"/>
      <c r="I911" s="4"/>
      <c r="J911" s="2"/>
      <c r="K911" s="7"/>
      <c r="L911" s="2"/>
      <c r="M911" s="2"/>
      <c r="N911" s="2"/>
      <c r="O911" s="2"/>
      <c r="P911" s="2"/>
      <c r="Q911" s="2"/>
      <c r="R911" s="2"/>
      <c r="S911" s="2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19"/>
      <c r="D912" s="219"/>
      <c r="E912" s="2"/>
      <c r="F912" s="2"/>
      <c r="G912" s="4"/>
      <c r="H912" s="4"/>
      <c r="I912" s="4"/>
      <c r="J912" s="2"/>
      <c r="K912" s="7"/>
      <c r="L912" s="2"/>
      <c r="M912" s="2"/>
      <c r="N912" s="2"/>
      <c r="O912" s="2"/>
      <c r="P912" s="2"/>
      <c r="Q912" s="2"/>
      <c r="R912" s="2"/>
      <c r="S912" s="2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19"/>
      <c r="D913" s="219"/>
      <c r="E913" s="2"/>
      <c r="F913" s="2"/>
      <c r="G913" s="4"/>
      <c r="H913" s="4"/>
      <c r="I913" s="4"/>
      <c r="J913" s="2"/>
      <c r="K913" s="7"/>
      <c r="L913" s="2"/>
      <c r="M913" s="2"/>
      <c r="N913" s="2"/>
      <c r="O913" s="2"/>
      <c r="P913" s="2"/>
      <c r="Q913" s="2"/>
      <c r="R913" s="2"/>
      <c r="S913" s="2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19"/>
      <c r="D914" s="219"/>
      <c r="E914" s="2"/>
      <c r="F914" s="2"/>
      <c r="G914" s="4"/>
      <c r="H914" s="4"/>
      <c r="I914" s="4"/>
      <c r="J914" s="2"/>
      <c r="K914" s="7"/>
      <c r="L914" s="2"/>
      <c r="M914" s="2"/>
      <c r="N914" s="2"/>
      <c r="O914" s="2"/>
      <c r="P914" s="2"/>
      <c r="Q914" s="2"/>
      <c r="R914" s="2"/>
      <c r="S914" s="2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19"/>
      <c r="D915" s="219"/>
      <c r="E915" s="2"/>
      <c r="F915" s="2"/>
      <c r="G915" s="4"/>
      <c r="H915" s="4"/>
      <c r="I915" s="4"/>
      <c r="J915" s="2"/>
      <c r="K915" s="7"/>
      <c r="L915" s="2"/>
      <c r="M915" s="2"/>
      <c r="N915" s="2"/>
      <c r="O915" s="2"/>
      <c r="P915" s="2"/>
      <c r="Q915" s="2"/>
      <c r="R915" s="2"/>
      <c r="S915" s="2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19"/>
      <c r="D916" s="219"/>
      <c r="E916" s="2"/>
      <c r="F916" s="2"/>
      <c r="G916" s="4"/>
      <c r="H916" s="4"/>
      <c r="I916" s="4"/>
      <c r="J916" s="2"/>
      <c r="K916" s="7"/>
      <c r="L916" s="2"/>
      <c r="M916" s="2"/>
      <c r="N916" s="2"/>
      <c r="O916" s="2"/>
      <c r="P916" s="2"/>
      <c r="Q916" s="2"/>
      <c r="R916" s="2"/>
      <c r="S916" s="2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19"/>
      <c r="D917" s="219"/>
      <c r="E917" s="2"/>
      <c r="F917" s="2"/>
      <c r="G917" s="4"/>
      <c r="H917" s="4"/>
      <c r="I917" s="4"/>
      <c r="J917" s="2"/>
      <c r="K917" s="7"/>
      <c r="L917" s="2"/>
      <c r="M917" s="2"/>
      <c r="N917" s="2"/>
      <c r="O917" s="2"/>
      <c r="P917" s="2"/>
      <c r="Q917" s="2"/>
      <c r="R917" s="2"/>
      <c r="S917" s="2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19"/>
      <c r="D918" s="219"/>
      <c r="E918" s="2"/>
      <c r="F918" s="2"/>
      <c r="G918" s="4"/>
      <c r="H918" s="4"/>
      <c r="I918" s="4"/>
      <c r="J918" s="2"/>
      <c r="K918" s="7"/>
      <c r="L918" s="2"/>
      <c r="M918" s="2"/>
      <c r="N918" s="2"/>
      <c r="O918" s="2"/>
      <c r="P918" s="2"/>
      <c r="Q918" s="2"/>
      <c r="R918" s="2"/>
      <c r="S918" s="2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19"/>
      <c r="D919" s="219"/>
      <c r="E919" s="2"/>
      <c r="F919" s="2"/>
      <c r="G919" s="4"/>
      <c r="H919" s="4"/>
      <c r="I919" s="4"/>
      <c r="J919" s="2"/>
      <c r="K919" s="7"/>
      <c r="L919" s="2"/>
      <c r="M919" s="2"/>
      <c r="N919" s="2"/>
      <c r="O919" s="2"/>
      <c r="P919" s="2"/>
      <c r="Q919" s="2"/>
      <c r="R919" s="2"/>
      <c r="S919" s="2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19"/>
      <c r="D920" s="219"/>
      <c r="E920" s="2"/>
      <c r="F920" s="2"/>
      <c r="G920" s="4"/>
      <c r="H920" s="4"/>
      <c r="I920" s="4"/>
      <c r="J920" s="2"/>
      <c r="K920" s="7"/>
      <c r="L920" s="2"/>
      <c r="M920" s="2"/>
      <c r="N920" s="2"/>
      <c r="O920" s="2"/>
      <c r="P920" s="2"/>
      <c r="Q920" s="2"/>
      <c r="R920" s="2"/>
      <c r="S920" s="2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19"/>
      <c r="D921" s="219"/>
      <c r="E921" s="2"/>
      <c r="F921" s="2"/>
      <c r="G921" s="4"/>
      <c r="H921" s="4"/>
      <c r="I921" s="4"/>
      <c r="J921" s="2"/>
      <c r="K921" s="7"/>
      <c r="L921" s="2"/>
      <c r="M921" s="2"/>
      <c r="N921" s="2"/>
      <c r="O921" s="2"/>
      <c r="P921" s="2"/>
      <c r="Q921" s="2"/>
      <c r="R921" s="2"/>
      <c r="S921" s="2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19"/>
      <c r="D922" s="219"/>
      <c r="E922" s="2"/>
      <c r="F922" s="2"/>
      <c r="G922" s="4"/>
      <c r="H922" s="4"/>
      <c r="I922" s="4"/>
      <c r="J922" s="2"/>
      <c r="K922" s="7"/>
      <c r="L922" s="2"/>
      <c r="M922" s="2"/>
      <c r="N922" s="2"/>
      <c r="O922" s="2"/>
      <c r="P922" s="2"/>
      <c r="Q922" s="2"/>
      <c r="R922" s="2"/>
      <c r="S922" s="2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19"/>
      <c r="D923" s="219"/>
      <c r="E923" s="2"/>
      <c r="F923" s="2"/>
      <c r="G923" s="4"/>
      <c r="H923" s="4"/>
      <c r="I923" s="4"/>
      <c r="J923" s="2"/>
      <c r="K923" s="7"/>
      <c r="L923" s="2"/>
      <c r="M923" s="2"/>
      <c r="N923" s="2"/>
      <c r="O923" s="2"/>
      <c r="P923" s="2"/>
      <c r="Q923" s="2"/>
      <c r="R923" s="2"/>
      <c r="S923" s="2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19"/>
      <c r="D924" s="219"/>
      <c r="E924" s="2"/>
      <c r="F924" s="2"/>
      <c r="G924" s="4"/>
      <c r="H924" s="4"/>
      <c r="I924" s="4"/>
      <c r="J924" s="2"/>
      <c r="K924" s="7"/>
      <c r="L924" s="2"/>
      <c r="M924" s="2"/>
      <c r="N924" s="2"/>
      <c r="O924" s="2"/>
      <c r="P924" s="2"/>
      <c r="Q924" s="2"/>
      <c r="R924" s="2"/>
      <c r="S924" s="2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19"/>
      <c r="D925" s="219"/>
      <c r="E925" s="2"/>
      <c r="F925" s="2"/>
      <c r="G925" s="4"/>
      <c r="H925" s="4"/>
      <c r="I925" s="4"/>
      <c r="J925" s="2"/>
      <c r="K925" s="7"/>
      <c r="L925" s="2"/>
      <c r="M925" s="2"/>
      <c r="N925" s="2"/>
      <c r="O925" s="2"/>
      <c r="P925" s="2"/>
      <c r="Q925" s="2"/>
      <c r="R925" s="2"/>
      <c r="S925" s="2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19"/>
      <c r="D926" s="219"/>
      <c r="E926" s="2"/>
      <c r="F926" s="2"/>
      <c r="G926" s="4"/>
      <c r="H926" s="4"/>
      <c r="I926" s="4"/>
      <c r="J926" s="2"/>
      <c r="K926" s="7"/>
      <c r="L926" s="2"/>
      <c r="M926" s="2"/>
      <c r="N926" s="2"/>
      <c r="O926" s="2"/>
      <c r="P926" s="2"/>
      <c r="Q926" s="2"/>
      <c r="R926" s="2"/>
      <c r="S926" s="2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19"/>
      <c r="D927" s="219"/>
      <c r="E927" s="2"/>
      <c r="F927" s="2"/>
      <c r="G927" s="4"/>
      <c r="H927" s="4"/>
      <c r="I927" s="4"/>
      <c r="J927" s="2"/>
      <c r="K927" s="7"/>
      <c r="L927" s="2"/>
      <c r="M927" s="2"/>
      <c r="N927" s="2"/>
      <c r="O927" s="2"/>
      <c r="P927" s="2"/>
      <c r="Q927" s="2"/>
      <c r="R927" s="2"/>
      <c r="S927" s="2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19"/>
      <c r="D928" s="219"/>
      <c r="E928" s="2"/>
      <c r="F928" s="2"/>
      <c r="G928" s="4"/>
      <c r="H928" s="4"/>
      <c r="I928" s="4"/>
      <c r="J928" s="2"/>
      <c r="K928" s="7"/>
      <c r="L928" s="2"/>
      <c r="M928" s="2"/>
      <c r="N928" s="2"/>
      <c r="O928" s="2"/>
      <c r="P928" s="2"/>
      <c r="Q928" s="2"/>
      <c r="R928" s="2"/>
      <c r="S928" s="2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19"/>
      <c r="D929" s="219"/>
      <c r="E929" s="2"/>
      <c r="F929" s="2"/>
      <c r="G929" s="4"/>
      <c r="H929" s="4"/>
      <c r="I929" s="4"/>
      <c r="J929" s="2"/>
      <c r="K929" s="7"/>
      <c r="L929" s="2"/>
      <c r="M929" s="2"/>
      <c r="N929" s="2"/>
      <c r="O929" s="2"/>
      <c r="P929" s="2"/>
      <c r="Q929" s="2"/>
      <c r="R929" s="2"/>
      <c r="S929" s="2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19"/>
      <c r="D930" s="219"/>
      <c r="E930" s="2"/>
      <c r="F930" s="2"/>
      <c r="G930" s="4"/>
      <c r="H930" s="4"/>
      <c r="I930" s="4"/>
      <c r="J930" s="2"/>
      <c r="K930" s="7"/>
      <c r="L930" s="2"/>
      <c r="M930" s="2"/>
      <c r="N930" s="2"/>
      <c r="O930" s="2"/>
      <c r="P930" s="2"/>
      <c r="Q930" s="2"/>
      <c r="R930" s="2"/>
      <c r="S930" s="2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19"/>
      <c r="D931" s="219"/>
      <c r="E931" s="2"/>
      <c r="F931" s="2"/>
      <c r="G931" s="4"/>
      <c r="H931" s="4"/>
      <c r="I931" s="4"/>
      <c r="J931" s="2"/>
      <c r="K931" s="7"/>
      <c r="L931" s="2"/>
      <c r="M931" s="2"/>
      <c r="N931" s="2"/>
      <c r="O931" s="2"/>
      <c r="P931" s="2"/>
      <c r="Q931" s="2"/>
      <c r="R931" s="2"/>
      <c r="S931" s="2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19"/>
      <c r="D932" s="219"/>
      <c r="E932" s="2"/>
      <c r="F932" s="2"/>
      <c r="G932" s="4"/>
      <c r="H932" s="4"/>
      <c r="I932" s="4"/>
      <c r="J932" s="2"/>
      <c r="K932" s="7"/>
      <c r="L932" s="2"/>
      <c r="M932" s="2"/>
      <c r="N932" s="2"/>
      <c r="O932" s="2"/>
      <c r="P932" s="2"/>
      <c r="Q932" s="2"/>
      <c r="R932" s="2"/>
      <c r="S932" s="2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19"/>
      <c r="D933" s="219"/>
      <c r="E933" s="2"/>
      <c r="F933" s="2"/>
      <c r="G933" s="4"/>
      <c r="H933" s="4"/>
      <c r="I933" s="4"/>
      <c r="J933" s="2"/>
      <c r="K933" s="7"/>
      <c r="L933" s="2"/>
      <c r="M933" s="2"/>
      <c r="N933" s="2"/>
      <c r="O933" s="2"/>
      <c r="P933" s="2"/>
      <c r="Q933" s="2"/>
      <c r="R933" s="2"/>
      <c r="S933" s="2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19"/>
      <c r="D934" s="219"/>
      <c r="E934" s="2"/>
      <c r="F934" s="2"/>
      <c r="G934" s="4"/>
      <c r="H934" s="4"/>
      <c r="I934" s="4"/>
      <c r="J934" s="2"/>
      <c r="K934" s="7"/>
      <c r="L934" s="2"/>
      <c r="M934" s="2"/>
      <c r="N934" s="2"/>
      <c r="O934" s="2"/>
      <c r="P934" s="2"/>
      <c r="Q934" s="2"/>
      <c r="R934" s="2"/>
      <c r="S934" s="2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19"/>
      <c r="D935" s="219"/>
      <c r="E935" s="2"/>
      <c r="F935" s="2"/>
      <c r="G935" s="4"/>
      <c r="H935" s="4"/>
      <c r="I935" s="4"/>
      <c r="J935" s="2"/>
      <c r="K935" s="7"/>
      <c r="L935" s="2"/>
      <c r="M935" s="2"/>
      <c r="N935" s="2"/>
      <c r="O935" s="2"/>
      <c r="P935" s="2"/>
      <c r="Q935" s="2"/>
      <c r="R935" s="2"/>
      <c r="S935" s="2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19"/>
      <c r="D936" s="219"/>
      <c r="E936" s="2"/>
      <c r="F936" s="2"/>
      <c r="G936" s="4"/>
      <c r="H936" s="4"/>
      <c r="I936" s="4"/>
      <c r="J936" s="2"/>
      <c r="K936" s="7"/>
      <c r="L936" s="2"/>
      <c r="M936" s="2"/>
      <c r="N936" s="2"/>
      <c r="O936" s="2"/>
      <c r="P936" s="2"/>
      <c r="Q936" s="2"/>
      <c r="R936" s="2"/>
      <c r="S936" s="2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19"/>
      <c r="D937" s="219"/>
      <c r="E937" s="2"/>
      <c r="F937" s="2"/>
      <c r="G937" s="4"/>
      <c r="H937" s="4"/>
      <c r="I937" s="4"/>
      <c r="J937" s="2"/>
      <c r="K937" s="7"/>
      <c r="L937" s="2"/>
      <c r="M937" s="2"/>
      <c r="N937" s="2"/>
      <c r="O937" s="2"/>
      <c r="P937" s="2"/>
      <c r="Q937" s="2"/>
      <c r="R937" s="2"/>
      <c r="S937" s="2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19"/>
      <c r="D938" s="219"/>
      <c r="E938" s="2"/>
      <c r="F938" s="2"/>
      <c r="G938" s="4"/>
      <c r="H938" s="4"/>
      <c r="I938" s="4"/>
      <c r="J938" s="2"/>
      <c r="K938" s="7"/>
      <c r="L938" s="2"/>
      <c r="M938" s="2"/>
      <c r="N938" s="2"/>
      <c r="O938" s="2"/>
      <c r="P938" s="2"/>
      <c r="Q938" s="2"/>
      <c r="R938" s="2"/>
      <c r="S938" s="2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19"/>
      <c r="D939" s="219"/>
      <c r="E939" s="2"/>
      <c r="F939" s="2"/>
      <c r="G939" s="4"/>
      <c r="H939" s="4"/>
      <c r="I939" s="4"/>
      <c r="J939" s="2"/>
      <c r="K939" s="7"/>
      <c r="L939" s="2"/>
      <c r="M939" s="2"/>
      <c r="N939" s="2"/>
      <c r="O939" s="2"/>
      <c r="P939" s="2"/>
      <c r="Q939" s="2"/>
      <c r="R939" s="2"/>
      <c r="S939" s="2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19"/>
      <c r="D940" s="219"/>
      <c r="E940" s="2"/>
      <c r="F940" s="2"/>
      <c r="G940" s="4"/>
      <c r="H940" s="4"/>
      <c r="I940" s="4"/>
      <c r="J940" s="2"/>
      <c r="K940" s="7"/>
      <c r="L940" s="2"/>
      <c r="M940" s="2"/>
      <c r="N940" s="2"/>
      <c r="O940" s="2"/>
      <c r="P940" s="2"/>
      <c r="Q940" s="2"/>
      <c r="R940" s="2"/>
      <c r="S940" s="2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19"/>
      <c r="D941" s="219"/>
      <c r="E941" s="2"/>
      <c r="F941" s="2"/>
      <c r="G941" s="4"/>
      <c r="H941" s="4"/>
      <c r="I941" s="4"/>
      <c r="J941" s="2"/>
      <c r="K941" s="7"/>
      <c r="L941" s="2"/>
      <c r="M941" s="2"/>
      <c r="N941" s="2"/>
      <c r="O941" s="2"/>
      <c r="P941" s="2"/>
      <c r="Q941" s="2"/>
      <c r="R941" s="2"/>
      <c r="S941" s="2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19"/>
      <c r="D942" s="219"/>
      <c r="E942" s="2"/>
      <c r="F942" s="2"/>
      <c r="G942" s="4"/>
      <c r="H942" s="4"/>
      <c r="I942" s="4"/>
      <c r="J942" s="2"/>
      <c r="K942" s="7"/>
      <c r="L942" s="2"/>
      <c r="M942" s="2"/>
      <c r="N942" s="2"/>
      <c r="O942" s="2"/>
      <c r="P942" s="2"/>
      <c r="Q942" s="2"/>
      <c r="R942" s="2"/>
      <c r="S942" s="2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19"/>
      <c r="D943" s="219"/>
      <c r="E943" s="2"/>
      <c r="F943" s="2"/>
      <c r="G943" s="4"/>
      <c r="H943" s="4"/>
      <c r="I943" s="4"/>
      <c r="J943" s="2"/>
      <c r="K943" s="7"/>
      <c r="L943" s="2"/>
      <c r="M943" s="2"/>
      <c r="N943" s="2"/>
      <c r="O943" s="2"/>
      <c r="P943" s="2"/>
      <c r="Q943" s="2"/>
      <c r="R943" s="2"/>
      <c r="S943" s="2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19"/>
      <c r="D944" s="219"/>
      <c r="E944" s="2"/>
      <c r="F944" s="2"/>
      <c r="G944" s="4"/>
      <c r="H944" s="4"/>
      <c r="I944" s="4"/>
      <c r="J944" s="2"/>
      <c r="K944" s="7"/>
      <c r="L944" s="2"/>
      <c r="M944" s="2"/>
      <c r="N944" s="2"/>
      <c r="O944" s="2"/>
      <c r="P944" s="2"/>
      <c r="Q944" s="2"/>
      <c r="R944" s="2"/>
      <c r="S944" s="2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19"/>
      <c r="D945" s="219"/>
      <c r="E945" s="2"/>
      <c r="F945" s="2"/>
      <c r="G945" s="4"/>
      <c r="H945" s="4"/>
      <c r="I945" s="4"/>
      <c r="J945" s="2"/>
      <c r="K945" s="7"/>
      <c r="L945" s="2"/>
      <c r="M945" s="2"/>
      <c r="N945" s="2"/>
      <c r="O945" s="2"/>
      <c r="P945" s="2"/>
      <c r="Q945" s="2"/>
      <c r="R945" s="2"/>
      <c r="S945" s="2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19"/>
      <c r="D946" s="219"/>
      <c r="E946" s="2"/>
      <c r="F946" s="2"/>
      <c r="G946" s="4"/>
      <c r="H946" s="4"/>
      <c r="I946" s="4"/>
      <c r="J946" s="2"/>
      <c r="K946" s="7"/>
      <c r="L946" s="2"/>
      <c r="M946" s="2"/>
      <c r="N946" s="2"/>
      <c r="O946" s="2"/>
      <c r="P946" s="2"/>
      <c r="Q946" s="2"/>
      <c r="R946" s="2"/>
      <c r="S946" s="2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19"/>
      <c r="D947" s="219"/>
      <c r="E947" s="2"/>
      <c r="F947" s="2"/>
      <c r="G947" s="4"/>
      <c r="H947" s="4"/>
      <c r="I947" s="4"/>
      <c r="J947" s="2"/>
      <c r="K947" s="7"/>
      <c r="L947" s="2"/>
      <c r="M947" s="2"/>
      <c r="N947" s="2"/>
      <c r="O947" s="2"/>
      <c r="P947" s="2"/>
      <c r="Q947" s="2"/>
      <c r="R947" s="2"/>
      <c r="S947" s="2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19"/>
      <c r="D948" s="219"/>
      <c r="E948" s="2"/>
      <c r="F948" s="2"/>
      <c r="G948" s="4"/>
      <c r="H948" s="4"/>
      <c r="I948" s="4"/>
      <c r="J948" s="2"/>
      <c r="K948" s="7"/>
      <c r="L948" s="2"/>
      <c r="M948" s="2"/>
      <c r="N948" s="2"/>
      <c r="O948" s="2"/>
      <c r="P948" s="2"/>
      <c r="Q948" s="2"/>
      <c r="R948" s="2"/>
      <c r="S948" s="2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19"/>
      <c r="D949" s="219"/>
      <c r="E949" s="2"/>
      <c r="F949" s="2"/>
      <c r="G949" s="4"/>
      <c r="H949" s="4"/>
      <c r="I949" s="4"/>
      <c r="J949" s="2"/>
      <c r="K949" s="7"/>
      <c r="L949" s="2"/>
      <c r="M949" s="2"/>
      <c r="N949" s="2"/>
      <c r="O949" s="2"/>
      <c r="P949" s="2"/>
      <c r="Q949" s="2"/>
      <c r="R949" s="2"/>
      <c r="S949" s="2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19"/>
      <c r="D950" s="219"/>
      <c r="E950" s="2"/>
      <c r="F950" s="2"/>
      <c r="G950" s="4"/>
      <c r="H950" s="4"/>
      <c r="I950" s="4"/>
      <c r="J950" s="2"/>
      <c r="K950" s="7"/>
      <c r="L950" s="2"/>
      <c r="M950" s="2"/>
      <c r="N950" s="2"/>
      <c r="O950" s="2"/>
      <c r="P950" s="2"/>
      <c r="Q950" s="2"/>
      <c r="R950" s="2"/>
      <c r="S950" s="2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19"/>
      <c r="D951" s="219"/>
      <c r="E951" s="2"/>
      <c r="F951" s="2"/>
      <c r="G951" s="4"/>
      <c r="H951" s="4"/>
      <c r="I951" s="4"/>
      <c r="J951" s="2"/>
      <c r="K951" s="7"/>
      <c r="L951" s="2"/>
      <c r="M951" s="2"/>
      <c r="N951" s="2"/>
      <c r="O951" s="2"/>
      <c r="P951" s="2"/>
      <c r="Q951" s="2"/>
      <c r="R951" s="2"/>
      <c r="S951" s="2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19"/>
      <c r="D952" s="219"/>
      <c r="E952" s="2"/>
      <c r="F952" s="2"/>
      <c r="G952" s="4"/>
      <c r="H952" s="4"/>
      <c r="I952" s="4"/>
      <c r="J952" s="2"/>
      <c r="K952" s="7"/>
      <c r="L952" s="2"/>
      <c r="M952" s="2"/>
      <c r="N952" s="2"/>
      <c r="O952" s="2"/>
      <c r="P952" s="2"/>
      <c r="Q952" s="2"/>
      <c r="R952" s="2"/>
      <c r="S952" s="2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19"/>
      <c r="D953" s="219"/>
      <c r="E953" s="2"/>
      <c r="F953" s="2"/>
      <c r="G953" s="4"/>
      <c r="H953" s="4"/>
      <c r="I953" s="4"/>
      <c r="J953" s="2"/>
      <c r="K953" s="7"/>
      <c r="L953" s="2"/>
      <c r="M953" s="2"/>
      <c r="N953" s="2"/>
      <c r="O953" s="2"/>
      <c r="P953" s="2"/>
      <c r="Q953" s="2"/>
      <c r="R953" s="2"/>
      <c r="S953" s="2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19"/>
      <c r="D954" s="219"/>
      <c r="E954" s="2"/>
      <c r="F954" s="2"/>
      <c r="G954" s="4"/>
      <c r="H954" s="4"/>
      <c r="I954" s="4"/>
      <c r="J954" s="2"/>
      <c r="K954" s="7"/>
      <c r="L954" s="2"/>
      <c r="M954" s="2"/>
      <c r="N954" s="2"/>
      <c r="O954" s="2"/>
      <c r="P954" s="2"/>
      <c r="Q954" s="2"/>
      <c r="R954" s="2"/>
      <c r="S954" s="2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19"/>
      <c r="D955" s="219"/>
      <c r="E955" s="2"/>
      <c r="F955" s="2"/>
      <c r="G955" s="4"/>
      <c r="H955" s="4"/>
      <c r="I955" s="4"/>
      <c r="J955" s="2"/>
      <c r="K955" s="7"/>
      <c r="L955" s="2"/>
      <c r="M955" s="2"/>
      <c r="N955" s="2"/>
      <c r="O955" s="2"/>
      <c r="P955" s="2"/>
      <c r="Q955" s="2"/>
      <c r="R955" s="2"/>
      <c r="S955" s="2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19"/>
      <c r="D956" s="219"/>
      <c r="E956" s="2"/>
      <c r="F956" s="2"/>
      <c r="G956" s="4"/>
      <c r="H956" s="4"/>
      <c r="I956" s="4"/>
      <c r="J956" s="2"/>
      <c r="K956" s="7"/>
      <c r="L956" s="2"/>
      <c r="M956" s="2"/>
      <c r="N956" s="2"/>
      <c r="O956" s="2"/>
      <c r="P956" s="2"/>
      <c r="Q956" s="2"/>
      <c r="R956" s="2"/>
      <c r="S956" s="2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19"/>
      <c r="D957" s="219"/>
      <c r="E957" s="2"/>
      <c r="F957" s="2"/>
      <c r="G957" s="4"/>
      <c r="H957" s="4"/>
      <c r="I957" s="4"/>
      <c r="J957" s="2"/>
      <c r="K957" s="7"/>
      <c r="L957" s="2"/>
      <c r="M957" s="2"/>
      <c r="N957" s="2"/>
      <c r="O957" s="2"/>
      <c r="P957" s="2"/>
      <c r="Q957" s="2"/>
      <c r="R957" s="2"/>
      <c r="S957" s="2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19"/>
      <c r="D958" s="219"/>
      <c r="E958" s="2"/>
      <c r="F958" s="2"/>
      <c r="G958" s="4"/>
      <c r="H958" s="4"/>
      <c r="I958" s="4"/>
      <c r="J958" s="2"/>
      <c r="K958" s="7"/>
      <c r="L958" s="2"/>
      <c r="M958" s="2"/>
      <c r="N958" s="2"/>
      <c r="O958" s="2"/>
      <c r="P958" s="2"/>
      <c r="Q958" s="2"/>
      <c r="R958" s="2"/>
      <c r="S958" s="2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19"/>
      <c r="D959" s="219"/>
      <c r="E959" s="2"/>
      <c r="F959" s="2"/>
      <c r="G959" s="4"/>
      <c r="H959" s="4"/>
      <c r="I959" s="4"/>
      <c r="J959" s="2"/>
      <c r="K959" s="7"/>
      <c r="L959" s="2"/>
      <c r="M959" s="2"/>
      <c r="N959" s="2"/>
      <c r="O959" s="2"/>
      <c r="P959" s="2"/>
      <c r="Q959" s="2"/>
      <c r="R959" s="2"/>
      <c r="S959" s="2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19"/>
      <c r="D960" s="219"/>
      <c r="E960" s="2"/>
      <c r="F960" s="2"/>
      <c r="G960" s="4"/>
      <c r="H960" s="4"/>
      <c r="I960" s="4"/>
      <c r="J960" s="2"/>
      <c r="K960" s="7"/>
      <c r="L960" s="2"/>
      <c r="M960" s="2"/>
      <c r="N960" s="2"/>
      <c r="O960" s="2"/>
      <c r="P960" s="2"/>
      <c r="Q960" s="2"/>
      <c r="R960" s="2"/>
      <c r="S960" s="2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19"/>
      <c r="D961" s="219"/>
      <c r="E961" s="2"/>
      <c r="F961" s="2"/>
      <c r="G961" s="4"/>
      <c r="H961" s="4"/>
      <c r="I961" s="4"/>
      <c r="J961" s="2"/>
      <c r="K961" s="7"/>
      <c r="L961" s="2"/>
      <c r="M961" s="2"/>
      <c r="N961" s="2"/>
      <c r="O961" s="2"/>
      <c r="P961" s="2"/>
      <c r="Q961" s="2"/>
      <c r="R961" s="2"/>
      <c r="S961" s="2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19"/>
      <c r="D962" s="219"/>
      <c r="E962" s="2"/>
      <c r="F962" s="2"/>
      <c r="G962" s="4"/>
      <c r="H962" s="4"/>
      <c r="I962" s="4"/>
      <c r="J962" s="2"/>
      <c r="K962" s="7"/>
      <c r="L962" s="2"/>
      <c r="M962" s="2"/>
      <c r="N962" s="2"/>
      <c r="O962" s="2"/>
      <c r="P962" s="2"/>
      <c r="Q962" s="2"/>
      <c r="R962" s="2"/>
      <c r="S962" s="2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19"/>
      <c r="D963" s="219"/>
      <c r="E963" s="2"/>
      <c r="F963" s="2"/>
      <c r="G963" s="4"/>
      <c r="H963" s="4"/>
      <c r="I963" s="4"/>
      <c r="J963" s="2"/>
      <c r="K963" s="7"/>
      <c r="L963" s="2"/>
      <c r="M963" s="2"/>
      <c r="N963" s="2"/>
      <c r="O963" s="2"/>
      <c r="P963" s="2"/>
      <c r="Q963" s="2"/>
      <c r="R963" s="2"/>
      <c r="S963" s="2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19"/>
      <c r="D964" s="219"/>
      <c r="E964" s="2"/>
      <c r="F964" s="2"/>
      <c r="G964" s="4"/>
      <c r="H964" s="4"/>
      <c r="I964" s="4"/>
      <c r="J964" s="2"/>
      <c r="K964" s="7"/>
      <c r="L964" s="2"/>
      <c r="M964" s="2"/>
      <c r="N964" s="2"/>
      <c r="O964" s="2"/>
      <c r="P964" s="2"/>
      <c r="Q964" s="2"/>
      <c r="R964" s="2"/>
      <c r="S964" s="2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19"/>
      <c r="D965" s="219"/>
      <c r="E965" s="2"/>
      <c r="F965" s="2"/>
      <c r="G965" s="4"/>
      <c r="H965" s="4"/>
      <c r="I965" s="4"/>
      <c r="J965" s="2"/>
      <c r="K965" s="7"/>
      <c r="L965" s="2"/>
      <c r="M965" s="2"/>
      <c r="N965" s="2"/>
      <c r="O965" s="2"/>
      <c r="P965" s="2"/>
      <c r="Q965" s="2"/>
      <c r="R965" s="2"/>
      <c r="S965" s="2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19"/>
      <c r="D966" s="219"/>
      <c r="E966" s="2"/>
      <c r="F966" s="2"/>
      <c r="G966" s="4"/>
      <c r="H966" s="4"/>
      <c r="I966" s="4"/>
      <c r="J966" s="2"/>
      <c r="K966" s="7"/>
      <c r="L966" s="2"/>
      <c r="M966" s="2"/>
      <c r="N966" s="2"/>
      <c r="O966" s="2"/>
      <c r="P966" s="2"/>
      <c r="Q966" s="2"/>
      <c r="R966" s="2"/>
      <c r="S966" s="2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19"/>
      <c r="D967" s="219"/>
      <c r="E967" s="2"/>
      <c r="F967" s="2"/>
      <c r="G967" s="4"/>
      <c r="H967" s="4"/>
      <c r="I967" s="4"/>
      <c r="J967" s="2"/>
      <c r="K967" s="7"/>
      <c r="L967" s="2"/>
      <c r="M967" s="2"/>
      <c r="N967" s="2"/>
      <c r="O967" s="2"/>
      <c r="P967" s="2"/>
      <c r="Q967" s="2"/>
      <c r="R967" s="2"/>
      <c r="S967" s="2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19"/>
      <c r="D968" s="219"/>
      <c r="E968" s="2"/>
      <c r="F968" s="2"/>
      <c r="G968" s="4"/>
      <c r="H968" s="4"/>
      <c r="I968" s="4"/>
      <c r="J968" s="2"/>
      <c r="K968" s="7"/>
      <c r="L968" s="2"/>
      <c r="M968" s="2"/>
      <c r="N968" s="2"/>
      <c r="O968" s="2"/>
      <c r="P968" s="2"/>
      <c r="Q968" s="2"/>
      <c r="R968" s="2"/>
      <c r="S968" s="2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19"/>
      <c r="D969" s="219"/>
      <c r="E969" s="2"/>
      <c r="F969" s="2"/>
      <c r="G969" s="4"/>
      <c r="H969" s="4"/>
      <c r="I969" s="4"/>
      <c r="J969" s="2"/>
      <c r="K969" s="7"/>
      <c r="L969" s="2"/>
      <c r="M969" s="2"/>
      <c r="N969" s="2"/>
      <c r="O969" s="2"/>
      <c r="P969" s="2"/>
      <c r="Q969" s="2"/>
      <c r="R969" s="2"/>
      <c r="S969" s="2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19"/>
      <c r="D970" s="219"/>
      <c r="E970" s="2"/>
      <c r="F970" s="2"/>
      <c r="G970" s="4"/>
      <c r="H970" s="4"/>
      <c r="I970" s="4"/>
      <c r="J970" s="2"/>
      <c r="K970" s="7"/>
      <c r="L970" s="2"/>
      <c r="M970" s="2"/>
      <c r="N970" s="2"/>
      <c r="O970" s="2"/>
      <c r="P970" s="2"/>
      <c r="Q970" s="2"/>
      <c r="R970" s="2"/>
      <c r="S970" s="2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19"/>
      <c r="D971" s="219"/>
      <c r="E971" s="2"/>
      <c r="F971" s="2"/>
      <c r="G971" s="4"/>
      <c r="H971" s="4"/>
      <c r="I971" s="4"/>
      <c r="J971" s="2"/>
      <c r="K971" s="7"/>
      <c r="L971" s="2"/>
      <c r="M971" s="2"/>
      <c r="N971" s="2"/>
      <c r="O971" s="2"/>
      <c r="P971" s="2"/>
      <c r="Q971" s="2"/>
      <c r="R971" s="2"/>
      <c r="S971" s="2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19"/>
      <c r="D972" s="219"/>
      <c r="E972" s="2"/>
      <c r="F972" s="2"/>
      <c r="G972" s="4"/>
      <c r="H972" s="4"/>
      <c r="I972" s="4"/>
      <c r="J972" s="2"/>
      <c r="K972" s="7"/>
      <c r="L972" s="2"/>
      <c r="M972" s="2"/>
      <c r="N972" s="2"/>
      <c r="O972" s="2"/>
      <c r="P972" s="2"/>
      <c r="Q972" s="2"/>
      <c r="R972" s="2"/>
      <c r="S972" s="2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19"/>
      <c r="D973" s="219"/>
      <c r="E973" s="2"/>
      <c r="F973" s="2"/>
      <c r="G973" s="4"/>
      <c r="H973" s="4"/>
      <c r="I973" s="4"/>
      <c r="J973" s="2"/>
      <c r="K973" s="7"/>
      <c r="L973" s="2"/>
      <c r="M973" s="2"/>
      <c r="N973" s="2"/>
      <c r="O973" s="2"/>
      <c r="P973" s="2"/>
      <c r="Q973" s="2"/>
      <c r="R973" s="2"/>
      <c r="S973" s="2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19"/>
      <c r="D974" s="219"/>
      <c r="E974" s="2"/>
      <c r="F974" s="2"/>
      <c r="G974" s="4"/>
      <c r="H974" s="4"/>
      <c r="I974" s="4"/>
      <c r="J974" s="2"/>
      <c r="K974" s="7"/>
      <c r="L974" s="2"/>
      <c r="M974" s="2"/>
      <c r="N974" s="2"/>
      <c r="O974" s="2"/>
      <c r="P974" s="2"/>
      <c r="Q974" s="2"/>
      <c r="R974" s="2"/>
      <c r="S974" s="2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19"/>
      <c r="D975" s="219"/>
      <c r="E975" s="2"/>
      <c r="F975" s="2"/>
      <c r="G975" s="4"/>
      <c r="H975" s="4"/>
      <c r="I975" s="4"/>
      <c r="J975" s="2"/>
      <c r="K975" s="7"/>
      <c r="L975" s="2"/>
      <c r="M975" s="2"/>
      <c r="N975" s="2"/>
      <c r="O975" s="2"/>
      <c r="P975" s="2"/>
      <c r="Q975" s="2"/>
      <c r="R975" s="2"/>
      <c r="S975" s="2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19"/>
      <c r="D976" s="219"/>
      <c r="E976" s="2"/>
      <c r="F976" s="2"/>
      <c r="G976" s="4"/>
      <c r="H976" s="4"/>
      <c r="I976" s="4"/>
      <c r="J976" s="2"/>
      <c r="K976" s="7"/>
      <c r="L976" s="2"/>
      <c r="M976" s="2"/>
      <c r="N976" s="2"/>
      <c r="O976" s="2"/>
      <c r="P976" s="2"/>
      <c r="Q976" s="2"/>
      <c r="R976" s="2"/>
      <c r="S976" s="2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19"/>
      <c r="D977" s="219"/>
      <c r="E977" s="2"/>
      <c r="F977" s="2"/>
      <c r="G977" s="4"/>
      <c r="H977" s="4"/>
      <c r="I977" s="4"/>
      <c r="J977" s="2"/>
      <c r="K977" s="7"/>
      <c r="L977" s="2"/>
      <c r="M977" s="2"/>
      <c r="N977" s="2"/>
      <c r="O977" s="2"/>
      <c r="P977" s="2"/>
      <c r="Q977" s="2"/>
      <c r="R977" s="2"/>
      <c r="S977" s="2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19"/>
      <c r="D978" s="219"/>
      <c r="E978" s="2"/>
      <c r="F978" s="2"/>
      <c r="G978" s="4"/>
      <c r="H978" s="4"/>
      <c r="I978" s="4"/>
      <c r="J978" s="2"/>
      <c r="K978" s="7"/>
      <c r="L978" s="2"/>
      <c r="M978" s="2"/>
      <c r="N978" s="2"/>
      <c r="O978" s="2"/>
      <c r="P978" s="2"/>
      <c r="Q978" s="2"/>
      <c r="R978" s="2"/>
      <c r="S978" s="2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19"/>
      <c r="D979" s="219"/>
      <c r="E979" s="2"/>
      <c r="F979" s="2"/>
      <c r="G979" s="4"/>
      <c r="H979" s="4"/>
      <c r="I979" s="4"/>
      <c r="J979" s="2"/>
      <c r="K979" s="7"/>
      <c r="L979" s="2"/>
      <c r="M979" s="2"/>
      <c r="N979" s="2"/>
      <c r="O979" s="2"/>
      <c r="P979" s="2"/>
      <c r="Q979" s="2"/>
      <c r="R979" s="2"/>
      <c r="S979" s="2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19"/>
      <c r="D980" s="219"/>
      <c r="E980" s="2"/>
      <c r="F980" s="2"/>
      <c r="G980" s="4"/>
      <c r="H980" s="4"/>
      <c r="I980" s="4"/>
      <c r="J980" s="2"/>
      <c r="K980" s="7"/>
      <c r="L980" s="2"/>
      <c r="M980" s="2"/>
      <c r="N980" s="2"/>
      <c r="O980" s="2"/>
      <c r="P980" s="2"/>
      <c r="Q980" s="2"/>
      <c r="R980" s="2"/>
      <c r="S980" s="2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19"/>
      <c r="D981" s="219"/>
      <c r="E981" s="2"/>
      <c r="F981" s="2"/>
      <c r="G981" s="4"/>
      <c r="H981" s="4"/>
      <c r="I981" s="4"/>
      <c r="J981" s="2"/>
      <c r="K981" s="7"/>
      <c r="L981" s="2"/>
      <c r="M981" s="2"/>
      <c r="N981" s="2"/>
      <c r="O981" s="2"/>
      <c r="P981" s="2"/>
      <c r="Q981" s="2"/>
      <c r="R981" s="2"/>
      <c r="S981" s="2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19"/>
      <c r="D982" s="219"/>
      <c r="E982" s="2"/>
      <c r="F982" s="2"/>
      <c r="G982" s="4"/>
      <c r="H982" s="4"/>
      <c r="I982" s="4"/>
      <c r="J982" s="2"/>
      <c r="K982" s="7"/>
      <c r="L982" s="2"/>
      <c r="M982" s="2"/>
      <c r="N982" s="2"/>
      <c r="O982" s="2"/>
      <c r="P982" s="2"/>
      <c r="Q982" s="2"/>
      <c r="R982" s="2"/>
      <c r="S982" s="2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19"/>
      <c r="D983" s="219"/>
      <c r="E983" s="2"/>
      <c r="F983" s="2"/>
      <c r="G983" s="4"/>
      <c r="H983" s="4"/>
      <c r="I983" s="4"/>
      <c r="J983" s="2"/>
      <c r="K983" s="7"/>
      <c r="L983" s="2"/>
      <c r="M983" s="2"/>
      <c r="N983" s="2"/>
      <c r="O983" s="2"/>
      <c r="P983" s="2"/>
      <c r="Q983" s="2"/>
      <c r="R983" s="2"/>
      <c r="S983" s="2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19"/>
      <c r="D984" s="219"/>
      <c r="E984" s="2"/>
      <c r="F984" s="2"/>
      <c r="G984" s="4"/>
      <c r="H984" s="4"/>
      <c r="I984" s="4"/>
      <c r="J984" s="2"/>
      <c r="K984" s="7"/>
      <c r="L984" s="2"/>
      <c r="M984" s="2"/>
      <c r="N984" s="2"/>
      <c r="O984" s="2"/>
      <c r="P984" s="2"/>
      <c r="Q984" s="2"/>
      <c r="R984" s="2"/>
      <c r="S984" s="2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19"/>
      <c r="D985" s="219"/>
      <c r="E985" s="2"/>
      <c r="F985" s="2"/>
      <c r="G985" s="4"/>
      <c r="H985" s="4"/>
      <c r="I985" s="4"/>
      <c r="J985" s="2"/>
      <c r="K985" s="7"/>
      <c r="L985" s="2"/>
      <c r="M985" s="2"/>
      <c r="N985" s="2"/>
      <c r="O985" s="2"/>
      <c r="P985" s="2"/>
      <c r="Q985" s="2"/>
      <c r="R985" s="2"/>
      <c r="S985" s="2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19"/>
      <c r="D986" s="219"/>
      <c r="E986" s="2"/>
      <c r="F986" s="2"/>
      <c r="G986" s="4"/>
      <c r="H986" s="4"/>
      <c r="I986" s="4"/>
      <c r="J986" s="2"/>
      <c r="K986" s="7"/>
      <c r="L986" s="2"/>
      <c r="M986" s="2"/>
      <c r="N986" s="2"/>
      <c r="O986" s="2"/>
      <c r="P986" s="2"/>
      <c r="Q986" s="2"/>
      <c r="R986" s="2"/>
      <c r="S986" s="2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19"/>
      <c r="D987" s="219"/>
      <c r="E987" s="2"/>
      <c r="F987" s="2"/>
      <c r="G987" s="4"/>
      <c r="H987" s="4"/>
      <c r="I987" s="4"/>
      <c r="J987" s="2"/>
      <c r="K987" s="7"/>
      <c r="L987" s="2"/>
      <c r="M987" s="2"/>
      <c r="N987" s="2"/>
      <c r="O987" s="2"/>
      <c r="P987" s="2"/>
      <c r="Q987" s="2"/>
      <c r="R987" s="2"/>
      <c r="S987" s="2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19"/>
      <c r="D988" s="219"/>
      <c r="E988" s="2"/>
      <c r="F988" s="2"/>
      <c r="G988" s="4"/>
      <c r="H988" s="4"/>
      <c r="I988" s="4"/>
      <c r="J988" s="2"/>
      <c r="K988" s="7"/>
      <c r="L988" s="2"/>
      <c r="M988" s="2"/>
      <c r="N988" s="2"/>
      <c r="O988" s="2"/>
      <c r="P988" s="2"/>
      <c r="Q988" s="2"/>
      <c r="R988" s="2"/>
      <c r="S988" s="2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19"/>
      <c r="D989" s="219"/>
      <c r="E989" s="2"/>
      <c r="F989" s="2"/>
      <c r="G989" s="4"/>
      <c r="H989" s="4"/>
      <c r="I989" s="4"/>
      <c r="J989" s="2"/>
      <c r="K989" s="7"/>
      <c r="L989" s="2"/>
      <c r="M989" s="2"/>
      <c r="N989" s="2"/>
      <c r="O989" s="2"/>
      <c r="P989" s="2"/>
      <c r="Q989" s="2"/>
      <c r="R989" s="2"/>
      <c r="S989" s="2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19"/>
      <c r="D990" s="219"/>
      <c r="E990" s="2"/>
      <c r="F990" s="2"/>
      <c r="G990" s="4"/>
      <c r="H990" s="4"/>
      <c r="I990" s="4"/>
      <c r="J990" s="2"/>
      <c r="K990" s="7"/>
      <c r="L990" s="2"/>
      <c r="M990" s="2"/>
      <c r="N990" s="2"/>
      <c r="O990" s="2"/>
      <c r="P990" s="2"/>
      <c r="Q990" s="2"/>
      <c r="R990" s="2"/>
      <c r="S990" s="2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19"/>
      <c r="D991" s="219"/>
      <c r="E991" s="2"/>
      <c r="F991" s="2"/>
      <c r="G991" s="4"/>
      <c r="H991" s="4"/>
      <c r="I991" s="4"/>
      <c r="J991" s="2"/>
      <c r="K991" s="7"/>
      <c r="L991" s="2"/>
      <c r="M991" s="2"/>
      <c r="N991" s="2"/>
      <c r="O991" s="2"/>
      <c r="P991" s="2"/>
      <c r="Q991" s="2"/>
      <c r="R991" s="2"/>
      <c r="S991" s="2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19"/>
      <c r="D992" s="219"/>
      <c r="E992" s="2"/>
      <c r="F992" s="2"/>
      <c r="G992" s="4"/>
      <c r="H992" s="4"/>
      <c r="I992" s="4"/>
      <c r="J992" s="2"/>
      <c r="K992" s="7"/>
      <c r="L992" s="2"/>
      <c r="M992" s="2"/>
      <c r="N992" s="2"/>
      <c r="O992" s="2"/>
      <c r="P992" s="2"/>
      <c r="Q992" s="2"/>
      <c r="R992" s="2"/>
      <c r="S992" s="2"/>
      <c r="T992" s="7"/>
      <c r="U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19"/>
      <c r="D993" s="219"/>
      <c r="E993" s="2"/>
      <c r="F993" s="2"/>
      <c r="G993" s="4"/>
      <c r="H993" s="4"/>
      <c r="I993" s="4"/>
      <c r="J993" s="2"/>
      <c r="K993" s="7"/>
      <c r="L993" s="2"/>
      <c r="M993" s="2"/>
      <c r="N993" s="2"/>
      <c r="O993" s="2"/>
      <c r="P993" s="2"/>
      <c r="Q993" s="2"/>
      <c r="R993" s="2"/>
      <c r="S993" s="2"/>
      <c r="T993" s="7"/>
      <c r="U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19"/>
      <c r="D994" s="219"/>
      <c r="E994" s="2"/>
      <c r="F994" s="2"/>
      <c r="G994" s="4"/>
      <c r="H994" s="4"/>
      <c r="I994" s="4"/>
      <c r="J994" s="2"/>
      <c r="K994" s="7"/>
      <c r="L994" s="2"/>
      <c r="M994" s="2"/>
      <c r="N994" s="2"/>
      <c r="O994" s="2"/>
      <c r="P994" s="2"/>
      <c r="Q994" s="2"/>
      <c r="R994" s="2"/>
      <c r="S994" s="2"/>
      <c r="T994" s="7"/>
      <c r="U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19"/>
      <c r="D995" s="219"/>
      <c r="E995" s="2"/>
      <c r="F995" s="2"/>
      <c r="G995" s="4"/>
      <c r="H995" s="4"/>
      <c r="I995" s="4"/>
      <c r="J995" s="2"/>
      <c r="K995" s="7"/>
      <c r="L995" s="2"/>
      <c r="M995" s="2"/>
      <c r="N995" s="2"/>
      <c r="O995" s="2"/>
      <c r="P995" s="2"/>
      <c r="Q995" s="2"/>
      <c r="R995" s="2"/>
      <c r="S995" s="2"/>
      <c r="T995" s="7"/>
      <c r="U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19"/>
      <c r="D996" s="219"/>
      <c r="E996" s="2"/>
      <c r="F996" s="2"/>
      <c r="G996" s="4"/>
      <c r="H996" s="4"/>
      <c r="I996" s="4"/>
      <c r="J996" s="2"/>
      <c r="K996" s="7"/>
      <c r="L996" s="2"/>
      <c r="M996" s="2"/>
      <c r="N996" s="2"/>
      <c r="O996" s="2"/>
      <c r="P996" s="2"/>
      <c r="Q996" s="2"/>
      <c r="R996" s="2"/>
      <c r="S996" s="2"/>
      <c r="T996" s="7"/>
      <c r="U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19"/>
      <c r="D997" s="219"/>
      <c r="E997" s="2"/>
      <c r="F997" s="2"/>
      <c r="G997" s="4"/>
      <c r="H997" s="4"/>
      <c r="I997" s="4"/>
      <c r="J997" s="2"/>
      <c r="K997" s="7"/>
      <c r="L997" s="2"/>
      <c r="M997" s="2"/>
      <c r="N997" s="2"/>
      <c r="O997" s="2"/>
      <c r="P997" s="2"/>
      <c r="Q997" s="2"/>
      <c r="R997" s="2"/>
      <c r="S997" s="2"/>
      <c r="T997" s="7"/>
      <c r="U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19"/>
      <c r="D998" s="219"/>
      <c r="E998" s="2"/>
      <c r="F998" s="2"/>
      <c r="G998" s="4"/>
      <c r="H998" s="4"/>
      <c r="I998" s="4"/>
      <c r="J998" s="2"/>
      <c r="K998" s="7"/>
      <c r="L998" s="2"/>
      <c r="M998" s="2"/>
      <c r="N998" s="2"/>
      <c r="O998" s="2"/>
      <c r="P998" s="2"/>
      <c r="Q998" s="2"/>
      <c r="R998" s="2"/>
      <c r="S998" s="2"/>
      <c r="T998" s="7"/>
      <c r="U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19"/>
      <c r="D999" s="219"/>
      <c r="E999" s="2"/>
      <c r="F999" s="2"/>
      <c r="G999" s="4"/>
      <c r="H999" s="4"/>
      <c r="I999" s="4"/>
      <c r="J999" s="2"/>
      <c r="K999" s="7"/>
      <c r="L999" s="2"/>
      <c r="M999" s="2"/>
      <c r="N999" s="2"/>
      <c r="O999" s="2"/>
      <c r="P999" s="2"/>
      <c r="Q999" s="2"/>
      <c r="R999" s="2"/>
      <c r="S999" s="2"/>
      <c r="T999" s="7"/>
      <c r="U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19"/>
      <c r="D1000" s="219"/>
      <c r="E1000" s="2"/>
      <c r="F1000" s="2"/>
      <c r="G1000" s="4"/>
      <c r="H1000" s="4"/>
      <c r="I1000" s="4"/>
      <c r="J1000" s="2"/>
      <c r="K1000" s="7"/>
      <c r="L1000" s="2"/>
      <c r="M1000" s="2"/>
      <c r="N1000" s="2"/>
      <c r="O1000" s="2"/>
      <c r="P1000" s="2"/>
      <c r="Q1000" s="2"/>
      <c r="R1000" s="2"/>
      <c r="S1000" s="2"/>
      <c r="T1000" s="7"/>
      <c r="U1000" s="7"/>
      <c r="V1000" s="7"/>
      <c r="W1000" s="7"/>
      <c r="X1000" s="7"/>
      <c r="Y1000" s="7"/>
      <c r="Z1000" s="7"/>
      <c r="AA1000" s="7"/>
      <c r="AB1000" s="7"/>
    </row>
    <row r="1001">
      <c r="A1001" s="2"/>
      <c r="B1001" s="2"/>
      <c r="C1001" s="219"/>
      <c r="D1001" s="219"/>
      <c r="E1001" s="2"/>
      <c r="F1001" s="2"/>
      <c r="G1001" s="4"/>
      <c r="H1001" s="4"/>
      <c r="I1001" s="4"/>
      <c r="J1001" s="2"/>
      <c r="K1001" s="7"/>
      <c r="L1001" s="2"/>
      <c r="M1001" s="2"/>
      <c r="N1001" s="2"/>
      <c r="O1001" s="2"/>
      <c r="P1001" s="2"/>
      <c r="Q1001" s="2"/>
      <c r="R1001" s="2"/>
      <c r="S1001" s="2"/>
      <c r="T1001" s="7"/>
      <c r="U1001" s="7"/>
      <c r="V1001" s="7"/>
      <c r="W1001" s="7"/>
      <c r="X1001" s="7"/>
      <c r="Y1001" s="7"/>
      <c r="Z1001" s="7"/>
      <c r="AA1001" s="7"/>
      <c r="AB1001" s="7"/>
    </row>
    <row r="1002">
      <c r="A1002" s="2"/>
      <c r="B1002" s="2"/>
      <c r="C1002" s="219"/>
      <c r="D1002" s="219"/>
      <c r="E1002" s="2"/>
      <c r="F1002" s="2"/>
      <c r="G1002" s="4"/>
      <c r="H1002" s="4"/>
      <c r="I1002" s="4"/>
      <c r="J1002" s="2"/>
      <c r="K1002" s="7"/>
      <c r="L1002" s="2"/>
      <c r="M1002" s="2"/>
      <c r="N1002" s="2"/>
      <c r="O1002" s="2"/>
      <c r="P1002" s="2"/>
      <c r="Q1002" s="2"/>
      <c r="R1002" s="2"/>
      <c r="S1002" s="2"/>
      <c r="T1002" s="7"/>
      <c r="U1002" s="7"/>
      <c r="V1002" s="7"/>
      <c r="W1002" s="7"/>
      <c r="X1002" s="7"/>
      <c r="Y1002" s="7"/>
      <c r="Z1002" s="7"/>
      <c r="AA1002" s="7"/>
      <c r="AB1002" s="7"/>
    </row>
    <row r="1003">
      <c r="A1003" s="2"/>
      <c r="B1003" s="2"/>
      <c r="C1003" s="219"/>
      <c r="D1003" s="219"/>
      <c r="E1003" s="2"/>
      <c r="F1003" s="2"/>
      <c r="G1003" s="4"/>
      <c r="H1003" s="4"/>
      <c r="I1003" s="4"/>
      <c r="J1003" s="2"/>
      <c r="K1003" s="7"/>
      <c r="L1003" s="2"/>
      <c r="M1003" s="2"/>
      <c r="N1003" s="2"/>
      <c r="O1003" s="2"/>
      <c r="P1003" s="2"/>
      <c r="Q1003" s="2"/>
      <c r="R1003" s="2"/>
      <c r="S1003" s="2"/>
      <c r="T1003" s="7"/>
      <c r="U1003" s="7"/>
      <c r="V1003" s="7"/>
      <c r="W1003" s="7"/>
      <c r="X1003" s="7"/>
      <c r="Y1003" s="7"/>
      <c r="Z1003" s="7"/>
      <c r="AA1003" s="7"/>
      <c r="AB1003" s="7"/>
    </row>
    <row r="1004">
      <c r="A1004" s="2"/>
      <c r="B1004" s="2"/>
      <c r="C1004" s="219"/>
      <c r="D1004" s="219"/>
      <c r="E1004" s="2"/>
      <c r="F1004" s="2"/>
      <c r="G1004" s="4"/>
      <c r="H1004" s="4"/>
      <c r="I1004" s="4"/>
      <c r="J1004" s="2"/>
      <c r="K1004" s="7"/>
      <c r="L1004" s="2"/>
      <c r="M1004" s="2"/>
      <c r="N1004" s="2"/>
      <c r="O1004" s="2"/>
      <c r="P1004" s="2"/>
      <c r="Q1004" s="2"/>
      <c r="R1004" s="2"/>
      <c r="S1004" s="2"/>
      <c r="T1004" s="7"/>
      <c r="U1004" s="7"/>
      <c r="V1004" s="7"/>
      <c r="W1004" s="7"/>
      <c r="X1004" s="7"/>
      <c r="Y1004" s="7"/>
      <c r="Z1004" s="7"/>
      <c r="AA1004" s="7"/>
      <c r="AB1004" s="7"/>
    </row>
    <row r="1005">
      <c r="A1005" s="2"/>
      <c r="B1005" s="2"/>
      <c r="C1005" s="219"/>
      <c r="D1005" s="219"/>
      <c r="E1005" s="2"/>
      <c r="F1005" s="2"/>
      <c r="G1005" s="4"/>
      <c r="H1005" s="4"/>
      <c r="I1005" s="4"/>
      <c r="J1005" s="2"/>
      <c r="K1005" s="7"/>
      <c r="L1005" s="2"/>
      <c r="M1005" s="2"/>
      <c r="N1005" s="2"/>
      <c r="O1005" s="2"/>
      <c r="P1005" s="2"/>
      <c r="Q1005" s="2"/>
      <c r="R1005" s="2"/>
      <c r="S1005" s="2"/>
      <c r="V1005" s="7"/>
      <c r="W1005" s="7"/>
      <c r="X1005" s="7"/>
      <c r="Y1005" s="7"/>
      <c r="Z1005" s="7"/>
      <c r="AA1005" s="7"/>
      <c r="AB1005" s="7"/>
    </row>
    <row r="1006">
      <c r="A1006" s="2"/>
      <c r="B1006" s="2"/>
      <c r="C1006" s="219"/>
      <c r="D1006" s="219"/>
      <c r="E1006" s="2"/>
      <c r="F1006" s="2"/>
      <c r="G1006" s="4"/>
      <c r="H1006" s="4"/>
      <c r="I1006" s="4"/>
      <c r="J1006" s="2"/>
      <c r="K1006" s="7"/>
      <c r="L1006" s="2"/>
      <c r="M1006" s="2"/>
      <c r="N1006" s="2"/>
      <c r="O1006" s="2"/>
      <c r="P1006" s="2"/>
      <c r="Q1006" s="2"/>
      <c r="R1006" s="2"/>
      <c r="S1006" s="2"/>
      <c r="V1006" s="7"/>
      <c r="W1006" s="7"/>
      <c r="X1006" s="7"/>
      <c r="Y1006" s="7"/>
      <c r="Z1006" s="7"/>
      <c r="AA1006" s="7"/>
      <c r="AB1006" s="7"/>
    </row>
    <row r="1007">
      <c r="A1007" s="2"/>
      <c r="B1007" s="2"/>
      <c r="C1007" s="219"/>
      <c r="D1007" s="219"/>
      <c r="E1007" s="2"/>
      <c r="F1007" s="2"/>
      <c r="G1007" s="4"/>
      <c r="H1007" s="4"/>
      <c r="I1007" s="4"/>
      <c r="J1007" s="2"/>
      <c r="K1007" s="7"/>
      <c r="L1007" s="2"/>
      <c r="M1007" s="2"/>
      <c r="N1007" s="2"/>
      <c r="O1007" s="2"/>
      <c r="P1007" s="2"/>
      <c r="Q1007" s="2"/>
      <c r="R1007" s="2"/>
      <c r="S1007" s="2"/>
      <c r="V1007" s="7"/>
      <c r="W1007" s="7"/>
      <c r="X1007" s="7"/>
      <c r="Y1007" s="7"/>
      <c r="Z1007" s="7"/>
      <c r="AA1007" s="7"/>
      <c r="AB1007" s="7"/>
    </row>
    <row r="1008">
      <c r="A1008" s="2"/>
      <c r="B1008" s="2"/>
      <c r="C1008" s="219"/>
      <c r="D1008" s="219"/>
      <c r="E1008" s="2"/>
      <c r="F1008" s="2"/>
      <c r="G1008" s="4"/>
      <c r="H1008" s="4"/>
      <c r="I1008" s="4"/>
      <c r="J1008" s="2"/>
      <c r="K1008" s="7"/>
      <c r="L1008" s="2"/>
      <c r="M1008" s="2"/>
      <c r="N1008" s="2"/>
      <c r="O1008" s="2"/>
      <c r="P1008" s="2"/>
      <c r="Q1008" s="2"/>
      <c r="R1008" s="2"/>
      <c r="S1008" s="2"/>
      <c r="V1008" s="7"/>
      <c r="W1008" s="7"/>
      <c r="X1008" s="7"/>
      <c r="Y1008" s="7"/>
      <c r="Z1008" s="7"/>
      <c r="AA1008" s="7"/>
      <c r="AB1008" s="7"/>
    </row>
    <row r="1009">
      <c r="A1009" s="2"/>
      <c r="B1009" s="2"/>
      <c r="C1009" s="219"/>
      <c r="D1009" s="219"/>
      <c r="E1009" s="2"/>
      <c r="F1009" s="2"/>
      <c r="G1009" s="4"/>
      <c r="H1009" s="4"/>
      <c r="I1009" s="4"/>
      <c r="J1009" s="2"/>
      <c r="K1009" s="7"/>
      <c r="L1009" s="2"/>
      <c r="M1009" s="2"/>
      <c r="N1009" s="2"/>
      <c r="O1009" s="2"/>
      <c r="P1009" s="2"/>
      <c r="Q1009" s="2"/>
      <c r="R1009" s="2"/>
      <c r="S1009" s="2"/>
      <c r="V1009" s="7"/>
      <c r="W1009" s="7"/>
      <c r="X1009" s="7"/>
      <c r="Y1009" s="7"/>
      <c r="Z1009" s="7"/>
      <c r="AA1009" s="7"/>
      <c r="AB1009" s="7"/>
    </row>
    <row r="1010">
      <c r="A1010" s="2"/>
      <c r="B1010" s="2"/>
      <c r="C1010" s="219"/>
      <c r="D1010" s="219"/>
      <c r="E1010" s="2"/>
      <c r="F1010" s="2"/>
      <c r="G1010" s="4"/>
      <c r="H1010" s="4"/>
      <c r="I1010" s="4"/>
      <c r="J1010" s="2"/>
      <c r="K1010" s="7"/>
      <c r="L1010" s="2"/>
      <c r="M1010" s="2"/>
      <c r="N1010" s="2"/>
      <c r="O1010" s="2"/>
      <c r="P1010" s="2"/>
      <c r="Q1010" s="2"/>
      <c r="R1010" s="2"/>
      <c r="S1010" s="2"/>
      <c r="V1010" s="7"/>
      <c r="W1010" s="7"/>
      <c r="X1010" s="7"/>
      <c r="Y1010" s="7"/>
      <c r="Z1010" s="7"/>
      <c r="AA1010" s="7"/>
      <c r="AB1010" s="7"/>
    </row>
    <row r="1011">
      <c r="A1011" s="2"/>
      <c r="B1011" s="2"/>
      <c r="C1011" s="219"/>
      <c r="D1011" s="219"/>
      <c r="E1011" s="2"/>
      <c r="F1011" s="2"/>
      <c r="G1011" s="4"/>
      <c r="H1011" s="4"/>
      <c r="I1011" s="4"/>
      <c r="J1011" s="2"/>
      <c r="K1011" s="7"/>
      <c r="L1011" s="2"/>
      <c r="M1011" s="2"/>
      <c r="N1011" s="2"/>
      <c r="O1011" s="2"/>
      <c r="P1011" s="2"/>
      <c r="Q1011" s="2"/>
      <c r="R1011" s="2"/>
      <c r="S1011" s="2"/>
      <c r="V1011" s="7"/>
      <c r="W1011" s="7"/>
      <c r="X1011" s="7"/>
      <c r="Y1011" s="7"/>
      <c r="Z1011" s="7"/>
      <c r="AA1011" s="7"/>
      <c r="AB1011" s="7"/>
    </row>
    <row r="1012">
      <c r="A1012" s="2"/>
      <c r="B1012" s="2"/>
      <c r="C1012" s="219"/>
      <c r="D1012" s="219"/>
      <c r="E1012" s="2"/>
      <c r="F1012" s="2"/>
      <c r="G1012" s="4"/>
      <c r="H1012" s="4"/>
      <c r="I1012" s="4"/>
      <c r="J1012" s="2"/>
      <c r="K1012" s="7"/>
      <c r="L1012" s="2"/>
      <c r="M1012" s="2"/>
      <c r="N1012" s="2"/>
      <c r="O1012" s="2"/>
      <c r="P1012" s="2"/>
      <c r="Q1012" s="2"/>
      <c r="R1012" s="2"/>
      <c r="S1012" s="2"/>
      <c r="V1012" s="7"/>
      <c r="W1012" s="7"/>
      <c r="X1012" s="7"/>
      <c r="Y1012" s="7"/>
      <c r="Z1012" s="7"/>
      <c r="AA1012" s="7"/>
      <c r="AB1012" s="7"/>
    </row>
    <row r="1013">
      <c r="A1013" s="2"/>
      <c r="B1013" s="2"/>
      <c r="C1013" s="219"/>
      <c r="D1013" s="219"/>
      <c r="E1013" s="2"/>
      <c r="F1013" s="2"/>
      <c r="G1013" s="4"/>
      <c r="H1013" s="4"/>
      <c r="I1013" s="4"/>
      <c r="J1013" s="2"/>
      <c r="K1013" s="7"/>
      <c r="L1013" s="2"/>
      <c r="M1013" s="2"/>
      <c r="N1013" s="2"/>
      <c r="O1013" s="2"/>
      <c r="P1013" s="2"/>
      <c r="Q1013" s="2"/>
      <c r="R1013" s="2"/>
      <c r="S1013" s="2"/>
      <c r="V1013" s="7"/>
      <c r="W1013" s="7"/>
      <c r="X1013" s="7"/>
      <c r="Y1013" s="7"/>
      <c r="Z1013" s="7"/>
      <c r="AA1013" s="7"/>
      <c r="AB1013" s="7"/>
    </row>
    <row r="1014">
      <c r="A1014" s="2"/>
      <c r="B1014" s="2"/>
      <c r="C1014" s="219"/>
      <c r="D1014" s="219"/>
      <c r="E1014" s="2"/>
      <c r="F1014" s="2"/>
      <c r="G1014" s="4"/>
      <c r="H1014" s="4"/>
      <c r="I1014" s="4"/>
      <c r="J1014" s="2"/>
      <c r="K1014" s="7"/>
      <c r="L1014" s="2"/>
      <c r="M1014" s="2"/>
      <c r="N1014" s="2"/>
      <c r="O1014" s="2"/>
      <c r="P1014" s="2"/>
      <c r="Q1014" s="2"/>
      <c r="R1014" s="2"/>
      <c r="S1014" s="2"/>
      <c r="V1014" s="7"/>
      <c r="W1014" s="7"/>
      <c r="X1014" s="7"/>
      <c r="Y1014" s="7"/>
      <c r="Z1014" s="7"/>
      <c r="AA1014" s="7"/>
      <c r="AB1014" s="7"/>
    </row>
    <row r="1015">
      <c r="A1015" s="2"/>
      <c r="B1015" s="2"/>
      <c r="C1015" s="219"/>
      <c r="D1015" s="219"/>
      <c r="E1015" s="2"/>
      <c r="F1015" s="2"/>
      <c r="G1015" s="220"/>
      <c r="H1015" s="220"/>
      <c r="I1015" s="4"/>
      <c r="J1015" s="2"/>
      <c r="K1015" s="7"/>
      <c r="L1015" s="2"/>
      <c r="M1015" s="2"/>
      <c r="N1015" s="2"/>
      <c r="O1015" s="2"/>
      <c r="P1015" s="2"/>
      <c r="Q1015" s="2"/>
      <c r="R1015" s="2"/>
      <c r="S1015" s="2"/>
      <c r="V1015" s="7"/>
      <c r="W1015" s="7"/>
      <c r="X1015" s="7"/>
      <c r="Y1015" s="7"/>
      <c r="Z1015" s="7"/>
      <c r="AA1015" s="7"/>
      <c r="AB1015" s="7"/>
    </row>
    <row r="1016">
      <c r="A1016" s="2"/>
      <c r="B1016" s="2"/>
      <c r="C1016" s="219"/>
      <c r="D1016" s="219"/>
      <c r="E1016" s="2"/>
      <c r="F1016" s="2"/>
      <c r="G1016" s="220"/>
      <c r="H1016" s="220"/>
      <c r="I1016" s="220"/>
      <c r="J1016" s="2"/>
      <c r="K1016" s="7"/>
      <c r="L1016" s="2"/>
      <c r="M1016" s="2"/>
      <c r="N1016" s="2"/>
      <c r="O1016" s="2"/>
      <c r="P1016" s="2"/>
      <c r="Q1016" s="2"/>
      <c r="R1016" s="2"/>
      <c r="S1016" s="2"/>
      <c r="V1016" s="7"/>
      <c r="Y1016" s="7"/>
      <c r="Z1016" s="7"/>
      <c r="AA1016" s="7"/>
      <c r="AB1016" s="7"/>
    </row>
    <row r="1017">
      <c r="G1017" s="220"/>
      <c r="H1017" s="220"/>
      <c r="I1017" s="220"/>
      <c r="L1017" s="220"/>
      <c r="M1017" s="220"/>
      <c r="N1017" s="220"/>
      <c r="O1017" s="220"/>
      <c r="P1017" s="220"/>
      <c r="Q1017" s="220"/>
      <c r="R1017" s="220"/>
      <c r="S1017" s="220"/>
    </row>
  </sheetData>
  <mergeCells count="6">
    <mergeCell ref="A2:J2"/>
    <mergeCell ref="A3:J3"/>
    <mergeCell ref="K3:R3"/>
    <mergeCell ref="T21:U21"/>
    <mergeCell ref="L111:N111"/>
    <mergeCell ref="O111:P111"/>
  </mergeCells>
  <dataValidations>
    <dataValidation type="list" allowBlank="1" showErrorMessage="1" sqref="B7:B108">
      <formula1>"Pix,Cartão,Pacote ,Pago "</formula1>
    </dataValidation>
    <dataValidation type="list" allowBlank="1" showErrorMessage="1" sqref="E7:E108 E225:F1016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F7:F108">
      <formula1>"White board,Cartoon ,3D ,3D personalizado,3D Premium,VSL,Logo,Post,Influencer Nayara,3D Estatico ,3D Realista,Edição audio,Pov,Flow,Dia dos Pais VSL,Dia dos Pais 3D,Dia dos Pais Influencer,Mascote,locução,Influencer  JOÃO,Influencer   VINICIUS"</formula1>
    </dataValidation>
    <dataValidation type="list" allowBlank="1" showErrorMessage="1" sqref="A7:A108">
      <formula1>"Nobre,INFLUENZI"</formula1>
    </dataValidation>
    <dataValidation type="list" allowBlank="1" showErrorMessage="1" sqref="J7:J108">
      <formula1>"Mel,Flavia,Fernanda,Carla,Miria,Leticia"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2.75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 t="s">
        <v>3447</v>
      </c>
      <c r="B1" s="2"/>
      <c r="C1" s="3"/>
      <c r="D1" s="3"/>
      <c r="E1" s="2"/>
      <c r="F1" s="2"/>
      <c r="G1" s="4"/>
      <c r="H1" s="4"/>
      <c r="I1" s="4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6"/>
      <c r="I4" s="4"/>
      <c r="J4" s="4"/>
      <c r="K4" s="5"/>
      <c r="L4" s="4"/>
      <c r="M4" s="4"/>
      <c r="N4" s="4"/>
      <c r="O4" s="4"/>
      <c r="P4" s="18"/>
      <c r="Q4" s="4"/>
      <c r="R4" s="4"/>
      <c r="S4" s="19"/>
      <c r="T4" s="20"/>
      <c r="U4" s="21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2"/>
      <c r="F5" s="23"/>
      <c r="G5" s="24"/>
      <c r="H5" s="24"/>
      <c r="I5" s="25"/>
      <c r="J5" s="26"/>
      <c r="K5" s="27"/>
      <c r="L5" s="26"/>
      <c r="M5" s="26"/>
      <c r="N5" s="26"/>
      <c r="O5" s="26"/>
      <c r="P5" s="26"/>
      <c r="Q5" s="26"/>
      <c r="R5" s="23"/>
      <c r="S5" s="28"/>
      <c r="T5" s="7"/>
      <c r="U5" s="7"/>
      <c r="V5" s="7"/>
      <c r="W5" s="7"/>
      <c r="X5" s="7"/>
      <c r="Y5" s="7"/>
      <c r="Z5" s="7"/>
      <c r="AA5" s="7"/>
      <c r="AB5" s="7"/>
    </row>
    <row r="6">
      <c r="A6" s="29"/>
      <c r="B6" s="29"/>
      <c r="C6" s="30" t="s">
        <v>0</v>
      </c>
      <c r="D6" s="31"/>
      <c r="E6" s="32" t="s">
        <v>1</v>
      </c>
      <c r="F6" s="29"/>
      <c r="G6" s="32" t="s">
        <v>2</v>
      </c>
      <c r="H6" s="32" t="s">
        <v>3</v>
      </c>
      <c r="I6" s="29" t="s">
        <v>4</v>
      </c>
      <c r="J6" s="29" t="s">
        <v>5</v>
      </c>
      <c r="K6" s="33" t="s">
        <v>6</v>
      </c>
      <c r="L6" s="34" t="s">
        <v>7</v>
      </c>
      <c r="M6" s="35" t="s">
        <v>8</v>
      </c>
      <c r="N6" s="36" t="s">
        <v>9</v>
      </c>
      <c r="O6" s="37" t="s">
        <v>10</v>
      </c>
      <c r="P6" s="38" t="s">
        <v>11</v>
      </c>
      <c r="Q6" s="39" t="s">
        <v>12</v>
      </c>
      <c r="R6" s="40" t="s">
        <v>13</v>
      </c>
      <c r="S6" s="34" t="s">
        <v>14</v>
      </c>
      <c r="T6" s="7"/>
      <c r="U6" s="7"/>
      <c r="V6" s="41"/>
      <c r="Y6" s="7"/>
      <c r="Z6" s="7"/>
      <c r="AA6" s="7"/>
      <c r="AB6" s="7"/>
    </row>
    <row r="7">
      <c r="A7" s="42" t="s">
        <v>39</v>
      </c>
      <c r="B7" s="42" t="s">
        <v>40</v>
      </c>
      <c r="C7" s="43"/>
      <c r="D7" s="44"/>
      <c r="E7" s="45" t="s">
        <v>165</v>
      </c>
      <c r="F7" s="42" t="s">
        <v>49</v>
      </c>
      <c r="G7" s="285" t="s">
        <v>3448</v>
      </c>
      <c r="H7" s="47"/>
      <c r="I7" s="48" t="s">
        <v>3449</v>
      </c>
      <c r="J7" s="42" t="s">
        <v>747</v>
      </c>
      <c r="K7" s="49"/>
      <c r="L7" s="50"/>
      <c r="M7" s="35"/>
      <c r="N7" s="36">
        <v>294.0</v>
      </c>
      <c r="O7" s="51"/>
      <c r="P7" s="52"/>
      <c r="Q7" s="53"/>
      <c r="R7" s="54"/>
      <c r="S7" s="55">
        <v>50.0</v>
      </c>
      <c r="T7" s="56" t="s">
        <v>6</v>
      </c>
      <c r="U7" s="57">
        <f>SUM(K7:K91)</f>
        <v>2129</v>
      </c>
      <c r="V7" s="7"/>
      <c r="Y7" s="7"/>
      <c r="Z7" s="7"/>
      <c r="AA7" s="7"/>
      <c r="AB7" s="7"/>
    </row>
    <row r="8">
      <c r="A8" s="42" t="s">
        <v>39</v>
      </c>
      <c r="B8" s="42" t="s">
        <v>40</v>
      </c>
      <c r="C8" s="43"/>
      <c r="D8" s="44" t="s">
        <v>3450</v>
      </c>
      <c r="E8" s="45" t="s">
        <v>29</v>
      </c>
      <c r="F8" s="42" t="s">
        <v>49</v>
      </c>
      <c r="G8" s="224" t="s">
        <v>3451</v>
      </c>
      <c r="H8" s="58" t="s">
        <v>3452</v>
      </c>
      <c r="I8" s="386" t="s">
        <v>3453</v>
      </c>
      <c r="J8" s="42" t="s">
        <v>46</v>
      </c>
      <c r="K8" s="60"/>
      <c r="L8" s="50"/>
      <c r="M8" s="61">
        <v>250.0</v>
      </c>
      <c r="N8" s="62"/>
      <c r="O8" s="51"/>
      <c r="P8" s="52"/>
      <c r="Q8" s="53"/>
      <c r="R8" s="63"/>
      <c r="S8" s="55">
        <v>50.0</v>
      </c>
      <c r="T8" s="56" t="s">
        <v>7</v>
      </c>
      <c r="U8" s="57">
        <f>SUM(L96)</f>
        <v>1492</v>
      </c>
      <c r="V8" s="7"/>
      <c r="Y8" s="7"/>
      <c r="Z8" s="7"/>
      <c r="AA8" s="7"/>
      <c r="AB8" s="7"/>
    </row>
    <row r="9">
      <c r="A9" s="42" t="s">
        <v>39</v>
      </c>
      <c r="B9" s="42" t="s">
        <v>40</v>
      </c>
      <c r="C9" s="64"/>
      <c r="D9" s="44" t="s">
        <v>3454</v>
      </c>
      <c r="E9" s="45" t="s">
        <v>192</v>
      </c>
      <c r="F9" s="42" t="s">
        <v>49</v>
      </c>
      <c r="G9" s="224" t="s">
        <v>3455</v>
      </c>
      <c r="H9" s="58" t="s">
        <v>60</v>
      </c>
      <c r="I9" s="65" t="s">
        <v>3456</v>
      </c>
      <c r="J9" s="42" t="s">
        <v>69</v>
      </c>
      <c r="K9" s="60"/>
      <c r="L9" s="50"/>
      <c r="M9" s="61">
        <v>197.0</v>
      </c>
      <c r="N9" s="62"/>
      <c r="O9" s="51"/>
      <c r="P9" s="52"/>
      <c r="Q9" s="53"/>
      <c r="R9" s="63"/>
      <c r="S9" s="55">
        <v>50.0</v>
      </c>
      <c r="T9" s="56" t="s">
        <v>8</v>
      </c>
      <c r="U9" s="57">
        <f>SUM(M97)</f>
        <v>2261</v>
      </c>
      <c r="V9" s="7"/>
      <c r="Y9" s="7"/>
      <c r="Z9" s="7"/>
      <c r="AA9" s="7"/>
      <c r="AB9" s="7"/>
    </row>
    <row r="10" ht="16.5" customHeight="1">
      <c r="A10" s="42" t="s">
        <v>39</v>
      </c>
      <c r="B10" s="42" t="s">
        <v>40</v>
      </c>
      <c r="C10" s="66"/>
      <c r="D10" s="67"/>
      <c r="E10" s="45" t="s">
        <v>53</v>
      </c>
      <c r="F10" s="42" t="s">
        <v>49</v>
      </c>
      <c r="G10" s="224" t="s">
        <v>3457</v>
      </c>
      <c r="H10" s="47" t="s">
        <v>3458</v>
      </c>
      <c r="I10" s="48" t="s">
        <v>3459</v>
      </c>
      <c r="J10" s="42" t="s">
        <v>69</v>
      </c>
      <c r="K10" s="49"/>
      <c r="L10" s="68"/>
      <c r="M10" s="35"/>
      <c r="N10" s="36"/>
      <c r="O10" s="51"/>
      <c r="P10" s="52">
        <v>394.0</v>
      </c>
      <c r="Q10" s="70"/>
      <c r="R10" s="54"/>
      <c r="S10" s="55">
        <v>100.0</v>
      </c>
      <c r="T10" s="71" t="s">
        <v>9</v>
      </c>
      <c r="U10" s="57">
        <f>SUM(N98)</f>
        <v>3643</v>
      </c>
      <c r="V10" s="7"/>
      <c r="W10" s="7"/>
      <c r="X10" s="7"/>
      <c r="Y10" s="7"/>
      <c r="Z10" s="7"/>
      <c r="AA10" s="7"/>
      <c r="AB10" s="7"/>
    </row>
    <row r="11">
      <c r="A11" s="42" t="s">
        <v>39</v>
      </c>
      <c r="B11" s="42" t="s">
        <v>40</v>
      </c>
      <c r="C11" s="43"/>
      <c r="D11" s="44"/>
      <c r="E11" s="45" t="s">
        <v>58</v>
      </c>
      <c r="F11" s="42" t="s">
        <v>43</v>
      </c>
      <c r="G11" s="224" t="s">
        <v>3460</v>
      </c>
      <c r="H11" s="47"/>
      <c r="I11" s="59" t="s">
        <v>3461</v>
      </c>
      <c r="J11" s="42" t="s">
        <v>46</v>
      </c>
      <c r="K11" s="49">
        <v>197.0</v>
      </c>
      <c r="L11" s="50"/>
      <c r="M11" s="35"/>
      <c r="N11" s="36"/>
      <c r="O11" s="51"/>
      <c r="P11" s="52"/>
      <c r="Q11" s="53"/>
      <c r="R11" s="54"/>
      <c r="S11" s="55">
        <v>50.0</v>
      </c>
      <c r="T11" s="72" t="s">
        <v>15</v>
      </c>
      <c r="U11" s="73">
        <f>SUM(U7:U10)</f>
        <v>9525</v>
      </c>
      <c r="V11" s="7"/>
      <c r="Y11" s="7"/>
      <c r="Z11" s="7"/>
      <c r="AA11" s="7"/>
      <c r="AB11" s="7"/>
    </row>
    <row r="12">
      <c r="A12" s="42" t="s">
        <v>39</v>
      </c>
      <c r="B12" s="42" t="s">
        <v>40</v>
      </c>
      <c r="C12" s="43"/>
      <c r="D12" s="44" t="s">
        <v>3462</v>
      </c>
      <c r="E12" s="45" t="s">
        <v>80</v>
      </c>
      <c r="F12" s="42" t="s">
        <v>49</v>
      </c>
      <c r="G12" s="224" t="s">
        <v>3463</v>
      </c>
      <c r="H12" s="58" t="s">
        <v>3464</v>
      </c>
      <c r="I12" s="48" t="s">
        <v>3465</v>
      </c>
      <c r="J12" s="42" t="s">
        <v>747</v>
      </c>
      <c r="K12" s="49"/>
      <c r="L12" s="50"/>
      <c r="M12" s="61">
        <v>197.0</v>
      </c>
      <c r="N12" s="62"/>
      <c r="O12" s="51"/>
      <c r="P12" s="52"/>
      <c r="Q12" s="53"/>
      <c r="R12" s="63"/>
      <c r="S12" s="55">
        <v>50.0</v>
      </c>
      <c r="V12" s="7"/>
      <c r="W12" s="7"/>
      <c r="X12" s="7"/>
      <c r="Y12" s="7"/>
      <c r="Z12" s="7"/>
      <c r="AA12" s="7"/>
      <c r="AB12" s="7"/>
    </row>
    <row r="13" ht="18.0" customHeight="1">
      <c r="A13" s="42" t="s">
        <v>39</v>
      </c>
      <c r="B13" s="42" t="s">
        <v>40</v>
      </c>
      <c r="C13" s="66"/>
      <c r="D13" s="44"/>
      <c r="E13" s="45" t="s">
        <v>139</v>
      </c>
      <c r="F13" s="42" t="s">
        <v>49</v>
      </c>
      <c r="G13" s="224" t="s">
        <v>3466</v>
      </c>
      <c r="H13" s="58"/>
      <c r="I13" s="48" t="s">
        <v>3467</v>
      </c>
      <c r="J13" s="42" t="s">
        <v>747</v>
      </c>
      <c r="K13" s="49"/>
      <c r="L13" s="50"/>
      <c r="M13" s="35"/>
      <c r="N13" s="36">
        <v>197.0</v>
      </c>
      <c r="O13" s="51"/>
      <c r="P13" s="52"/>
      <c r="Q13" s="53"/>
      <c r="R13" s="54"/>
      <c r="S13" s="55">
        <v>50.0</v>
      </c>
      <c r="V13" s="7"/>
      <c r="W13" s="7"/>
      <c r="X13" s="7"/>
      <c r="Y13" s="7"/>
      <c r="Z13" s="7"/>
      <c r="AA13" s="7"/>
      <c r="AB13" s="7"/>
    </row>
    <row r="14">
      <c r="A14" s="42" t="s">
        <v>39</v>
      </c>
      <c r="B14" s="42" t="s">
        <v>40</v>
      </c>
      <c r="C14" s="66"/>
      <c r="D14" s="44"/>
      <c r="E14" s="45" t="s">
        <v>58</v>
      </c>
      <c r="F14" s="42" t="s">
        <v>49</v>
      </c>
      <c r="G14" s="229" t="s">
        <v>3468</v>
      </c>
      <c r="H14" s="74"/>
      <c r="I14" s="59" t="s">
        <v>3467</v>
      </c>
      <c r="J14" s="42" t="s">
        <v>46</v>
      </c>
      <c r="K14" s="49"/>
      <c r="L14" s="50"/>
      <c r="M14" s="61"/>
      <c r="N14" s="62">
        <v>197.0</v>
      </c>
      <c r="O14" s="51"/>
      <c r="P14" s="52"/>
      <c r="Q14" s="53"/>
      <c r="R14" s="63"/>
      <c r="S14" s="55">
        <v>50.0</v>
      </c>
      <c r="T14" s="75" t="s">
        <v>10</v>
      </c>
      <c r="U14" s="44">
        <f>SUM(O99)</f>
        <v>2417</v>
      </c>
      <c r="V14" s="7"/>
      <c r="W14" s="7"/>
      <c r="X14" s="7"/>
      <c r="Y14" s="7"/>
      <c r="Z14" s="7"/>
      <c r="AA14" s="7"/>
      <c r="AB14" s="7"/>
    </row>
    <row r="15">
      <c r="A15" s="42" t="s">
        <v>39</v>
      </c>
      <c r="B15" s="42" t="s">
        <v>40</v>
      </c>
      <c r="C15" s="43"/>
      <c r="D15" s="76"/>
      <c r="E15" s="45" t="s">
        <v>165</v>
      </c>
      <c r="F15" s="42" t="s">
        <v>49</v>
      </c>
      <c r="G15" s="229" t="s">
        <v>3469</v>
      </c>
      <c r="H15" s="74"/>
      <c r="I15" s="59" t="s">
        <v>3470</v>
      </c>
      <c r="J15" s="42" t="s">
        <v>747</v>
      </c>
      <c r="K15" s="49"/>
      <c r="L15" s="50"/>
      <c r="M15" s="61"/>
      <c r="N15" s="62"/>
      <c r="O15" s="51"/>
      <c r="P15" s="52">
        <v>197.0</v>
      </c>
      <c r="Q15" s="53"/>
      <c r="R15" s="63"/>
      <c r="S15" s="55">
        <v>50.0</v>
      </c>
      <c r="T15" s="77" t="s">
        <v>11</v>
      </c>
      <c r="U15" s="78">
        <f>SUM(P7:P91)</f>
        <v>3850</v>
      </c>
      <c r="V15" s="7"/>
      <c r="W15" s="7"/>
      <c r="X15" s="79"/>
      <c r="Y15" s="7"/>
      <c r="Z15" s="7"/>
      <c r="AA15" s="7"/>
      <c r="AB15" s="7"/>
    </row>
    <row r="16" ht="15.75" customHeight="1">
      <c r="A16" s="42" t="s">
        <v>39</v>
      </c>
      <c r="B16" s="42" t="s">
        <v>40</v>
      </c>
      <c r="C16" s="43"/>
      <c r="D16" s="44"/>
      <c r="E16" s="45" t="s">
        <v>165</v>
      </c>
      <c r="F16" s="42" t="s">
        <v>49</v>
      </c>
      <c r="G16" s="224" t="s">
        <v>3471</v>
      </c>
      <c r="H16" s="58"/>
      <c r="I16" s="65" t="s">
        <v>3472</v>
      </c>
      <c r="J16" s="42" t="s">
        <v>747</v>
      </c>
      <c r="K16" s="49"/>
      <c r="L16" s="80"/>
      <c r="M16" s="81"/>
      <c r="N16" s="62">
        <v>197.0</v>
      </c>
      <c r="O16" s="51"/>
      <c r="P16" s="83"/>
      <c r="Q16" s="84"/>
      <c r="R16" s="85"/>
      <c r="S16" s="55">
        <v>50.0</v>
      </c>
      <c r="T16" s="86" t="s">
        <v>12</v>
      </c>
      <c r="U16" s="78">
        <f>SUM(Q2:Q86)</f>
        <v>0</v>
      </c>
      <c r="V16" s="7"/>
      <c r="W16" s="7"/>
      <c r="X16" s="7"/>
      <c r="Y16" s="7"/>
      <c r="Z16" s="7"/>
      <c r="AA16" s="7"/>
      <c r="AB16" s="7"/>
    </row>
    <row r="17" ht="17.25" customHeight="1">
      <c r="A17" s="42" t="s">
        <v>39</v>
      </c>
      <c r="B17" s="42" t="s">
        <v>40</v>
      </c>
      <c r="C17" s="43"/>
      <c r="D17" s="44" t="s">
        <v>3473</v>
      </c>
      <c r="E17" s="45" t="s">
        <v>90</v>
      </c>
      <c r="F17" s="42" t="s">
        <v>49</v>
      </c>
      <c r="G17" s="229" t="s">
        <v>3474</v>
      </c>
      <c r="H17" s="74" t="s">
        <v>3475</v>
      </c>
      <c r="I17" s="59" t="s">
        <v>3476</v>
      </c>
      <c r="J17" s="42" t="s">
        <v>69</v>
      </c>
      <c r="K17" s="49"/>
      <c r="L17" s="80">
        <v>0.0</v>
      </c>
      <c r="M17" s="61"/>
      <c r="N17" s="62"/>
      <c r="O17" s="51">
        <v>294.0</v>
      </c>
      <c r="P17" s="83"/>
      <c r="Q17" s="84"/>
      <c r="R17" s="63"/>
      <c r="S17" s="55">
        <v>50.0</v>
      </c>
      <c r="T17" s="87" t="s">
        <v>16</v>
      </c>
      <c r="U17" s="88">
        <f>SUM(U14,U15,U16)</f>
        <v>6267</v>
      </c>
      <c r="V17" s="7"/>
      <c r="W17" s="7"/>
      <c r="X17" s="7"/>
      <c r="Y17" s="7"/>
      <c r="Z17" s="7"/>
      <c r="AA17" s="7"/>
      <c r="AB17" s="7"/>
    </row>
    <row r="18">
      <c r="A18" s="42" t="s">
        <v>39</v>
      </c>
      <c r="B18" s="42" t="s">
        <v>96</v>
      </c>
      <c r="C18" s="43"/>
      <c r="D18" s="44" t="s">
        <v>3477</v>
      </c>
      <c r="E18" s="45"/>
      <c r="F18" s="42" t="s">
        <v>49</v>
      </c>
      <c r="G18" s="320" t="s">
        <v>3478</v>
      </c>
      <c r="H18" s="58" t="s">
        <v>3478</v>
      </c>
      <c r="I18" s="48" t="s">
        <v>3479</v>
      </c>
      <c r="J18" s="42" t="s">
        <v>29</v>
      </c>
      <c r="K18" s="49"/>
      <c r="L18" s="50">
        <v>499.0</v>
      </c>
      <c r="M18" s="61"/>
      <c r="N18" s="62"/>
      <c r="O18" s="51"/>
      <c r="P18" s="52"/>
      <c r="Q18" s="53"/>
      <c r="R18" s="63"/>
      <c r="S18" s="387">
        <v>499.0</v>
      </c>
      <c r="V18" s="7"/>
      <c r="W18" s="7"/>
      <c r="X18" s="7"/>
      <c r="Y18" s="7"/>
      <c r="Z18" s="7"/>
      <c r="AA18" s="7"/>
      <c r="AB18" s="7"/>
    </row>
    <row r="19">
      <c r="A19" s="42" t="s">
        <v>39</v>
      </c>
      <c r="B19" s="42" t="s">
        <v>40</v>
      </c>
      <c r="C19" s="43"/>
      <c r="D19" s="44"/>
      <c r="E19" s="45" t="s">
        <v>29</v>
      </c>
      <c r="F19" s="42" t="s">
        <v>49</v>
      </c>
      <c r="G19" s="224" t="s">
        <v>3480</v>
      </c>
      <c r="H19" s="58" t="s">
        <v>3481</v>
      </c>
      <c r="I19" s="65" t="s">
        <v>3482</v>
      </c>
      <c r="J19" s="42" t="s">
        <v>46</v>
      </c>
      <c r="K19" s="49"/>
      <c r="L19" s="50"/>
      <c r="M19" s="61"/>
      <c r="N19" s="62"/>
      <c r="O19" s="51"/>
      <c r="P19" s="52"/>
      <c r="Q19" s="53"/>
      <c r="R19" s="63">
        <v>320.0</v>
      </c>
      <c r="S19" s="55">
        <v>50.0</v>
      </c>
      <c r="T19" s="89"/>
      <c r="U19" s="90"/>
      <c r="V19" s="7"/>
      <c r="W19" s="7"/>
      <c r="X19" s="7"/>
      <c r="Y19" s="7"/>
      <c r="Z19" s="7"/>
      <c r="AA19" s="7"/>
      <c r="AB19" s="7"/>
    </row>
    <row r="20" ht="18.75" customHeight="1">
      <c r="A20" s="42" t="s">
        <v>39</v>
      </c>
      <c r="B20" s="42" t="s">
        <v>40</v>
      </c>
      <c r="C20" s="43"/>
      <c r="D20" s="76"/>
      <c r="E20" s="45" t="s">
        <v>192</v>
      </c>
      <c r="F20" s="42" t="s">
        <v>49</v>
      </c>
      <c r="G20" s="224" t="s">
        <v>3483</v>
      </c>
      <c r="H20" s="58" t="s">
        <v>3484</v>
      </c>
      <c r="I20" s="65" t="s">
        <v>3485</v>
      </c>
      <c r="J20" s="42" t="s">
        <v>69</v>
      </c>
      <c r="K20" s="49"/>
      <c r="L20" s="50"/>
      <c r="M20" s="61"/>
      <c r="N20" s="62"/>
      <c r="O20" s="51">
        <v>250.0</v>
      </c>
      <c r="P20" s="52"/>
      <c r="Q20" s="53"/>
      <c r="R20" s="63"/>
      <c r="S20" s="55">
        <v>50.0</v>
      </c>
      <c r="T20" s="91" t="s">
        <v>17</v>
      </c>
      <c r="U20" s="10"/>
      <c r="V20" s="7"/>
      <c r="W20" s="7"/>
      <c r="X20" s="7"/>
      <c r="Y20" s="7"/>
      <c r="Z20" s="7"/>
      <c r="AA20" s="7"/>
      <c r="AB20" s="7"/>
    </row>
    <row r="21">
      <c r="A21" s="42" t="s">
        <v>39</v>
      </c>
      <c r="B21" s="42" t="s">
        <v>40</v>
      </c>
      <c r="C21" s="43"/>
      <c r="D21" s="44" t="s">
        <v>3486</v>
      </c>
      <c r="E21" s="45" t="s">
        <v>192</v>
      </c>
      <c r="F21" s="42" t="s">
        <v>49</v>
      </c>
      <c r="G21" s="224" t="s">
        <v>3487</v>
      </c>
      <c r="H21" s="58" t="s">
        <v>3488</v>
      </c>
      <c r="I21" s="48" t="s">
        <v>3489</v>
      </c>
      <c r="J21" s="42" t="s">
        <v>69</v>
      </c>
      <c r="K21" s="49"/>
      <c r="L21" s="50"/>
      <c r="M21" s="61">
        <v>250.0</v>
      </c>
      <c r="N21" s="62"/>
      <c r="O21" s="51"/>
      <c r="P21" s="52"/>
      <c r="Q21" s="53"/>
      <c r="R21" s="63"/>
      <c r="S21" s="55">
        <v>50.0</v>
      </c>
      <c r="T21" s="92" t="s">
        <v>18</v>
      </c>
      <c r="U21" s="93">
        <f t="shared" ref="U21:U22" si="1">SUM(U7,U9)</f>
        <v>4390</v>
      </c>
      <c r="V21" s="7"/>
      <c r="W21" s="7"/>
      <c r="X21" s="7"/>
      <c r="Y21" s="7"/>
      <c r="Z21" s="7"/>
      <c r="AA21" s="7"/>
      <c r="AB21" s="7"/>
    </row>
    <row r="22" ht="17.25" customHeight="1">
      <c r="A22" s="42" t="s">
        <v>39</v>
      </c>
      <c r="B22" s="42" t="s">
        <v>40</v>
      </c>
      <c r="C22" s="43"/>
      <c r="D22" s="94" t="s">
        <v>3490</v>
      </c>
      <c r="E22" s="45" t="s">
        <v>192</v>
      </c>
      <c r="F22" s="42" t="s">
        <v>49</v>
      </c>
      <c r="G22" s="224" t="s">
        <v>3491</v>
      </c>
      <c r="H22" s="58" t="s">
        <v>3492</v>
      </c>
      <c r="I22" s="65" t="s">
        <v>3493</v>
      </c>
      <c r="J22" s="42" t="s">
        <v>69</v>
      </c>
      <c r="K22" s="60"/>
      <c r="L22" s="50"/>
      <c r="M22" s="61">
        <v>250.0</v>
      </c>
      <c r="N22" s="62"/>
      <c r="O22" s="51"/>
      <c r="P22" s="52"/>
      <c r="Q22" s="53"/>
      <c r="R22" s="63"/>
      <c r="S22" s="55">
        <v>50.0</v>
      </c>
      <c r="T22" s="92" t="s">
        <v>19</v>
      </c>
      <c r="U22" s="93">
        <f t="shared" si="1"/>
        <v>5135</v>
      </c>
      <c r="V22" s="7"/>
      <c r="W22" s="7"/>
      <c r="X22" s="7"/>
      <c r="Y22" s="7"/>
      <c r="Z22" s="7"/>
      <c r="AA22" s="7"/>
      <c r="AB22" s="7"/>
    </row>
    <row r="23" ht="15.75" customHeight="1">
      <c r="A23" s="42" t="s">
        <v>39</v>
      </c>
      <c r="B23" s="42" t="s">
        <v>40</v>
      </c>
      <c r="C23" s="43"/>
      <c r="D23" s="94"/>
      <c r="E23" s="45" t="s">
        <v>165</v>
      </c>
      <c r="F23" s="42" t="s">
        <v>49</v>
      </c>
      <c r="G23" s="224" t="s">
        <v>3494</v>
      </c>
      <c r="H23" s="58" t="s">
        <v>3494</v>
      </c>
      <c r="I23" s="48" t="s">
        <v>3495</v>
      </c>
      <c r="J23" s="42" t="s">
        <v>46</v>
      </c>
      <c r="K23" s="49"/>
      <c r="L23" s="50">
        <v>350.0</v>
      </c>
      <c r="M23" s="61"/>
      <c r="N23" s="62"/>
      <c r="O23" s="51"/>
      <c r="P23" s="52"/>
      <c r="Q23" s="70"/>
      <c r="R23" s="63"/>
      <c r="S23" s="55">
        <v>50.0</v>
      </c>
      <c r="T23" s="95" t="s">
        <v>20</v>
      </c>
      <c r="U23" s="96">
        <f>SUM(U14,U15)</f>
        <v>6267</v>
      </c>
      <c r="V23" s="7"/>
      <c r="W23" s="7"/>
      <c r="X23" s="7"/>
      <c r="Y23" s="7"/>
      <c r="Z23" s="7"/>
      <c r="AA23" s="7"/>
      <c r="AB23" s="7"/>
    </row>
    <row r="24">
      <c r="A24" s="42" t="s">
        <v>39</v>
      </c>
      <c r="B24" s="42" t="s">
        <v>40</v>
      </c>
      <c r="C24" s="66"/>
      <c r="D24" s="44"/>
      <c r="E24" s="45" t="s">
        <v>48</v>
      </c>
      <c r="F24" s="42" t="s">
        <v>49</v>
      </c>
      <c r="G24" s="224" t="s">
        <v>3496</v>
      </c>
      <c r="H24" s="46" t="s">
        <v>3497</v>
      </c>
      <c r="I24" s="58" t="s">
        <v>3498</v>
      </c>
      <c r="J24" s="42" t="s">
        <v>747</v>
      </c>
      <c r="K24" s="60">
        <v>197.0</v>
      </c>
      <c r="L24" s="50"/>
      <c r="M24" s="61"/>
      <c r="N24" s="82"/>
      <c r="O24" s="51"/>
      <c r="P24" s="97"/>
      <c r="Q24" s="98"/>
      <c r="R24" s="63"/>
      <c r="S24" s="55">
        <v>50.0</v>
      </c>
      <c r="T24" s="7"/>
      <c r="U24" s="7"/>
      <c r="V24" s="7"/>
      <c r="W24" s="7"/>
      <c r="X24" s="7"/>
      <c r="Y24" s="7"/>
      <c r="Z24" s="7"/>
      <c r="AA24" s="7"/>
      <c r="AB24" s="7"/>
    </row>
    <row r="25">
      <c r="A25" s="42" t="s">
        <v>39</v>
      </c>
      <c r="B25" s="42" t="s">
        <v>40</v>
      </c>
      <c r="C25" s="66"/>
      <c r="D25" s="76"/>
      <c r="E25" s="45" t="s">
        <v>58</v>
      </c>
      <c r="F25" s="42" t="s">
        <v>49</v>
      </c>
      <c r="G25" s="224" t="s">
        <v>3499</v>
      </c>
      <c r="H25" s="58"/>
      <c r="I25" s="58" t="s">
        <v>3500</v>
      </c>
      <c r="J25" s="42" t="s">
        <v>46</v>
      </c>
      <c r="K25" s="99"/>
      <c r="L25" s="80"/>
      <c r="M25" s="61"/>
      <c r="N25" s="62"/>
      <c r="O25" s="51"/>
      <c r="P25" s="83">
        <v>197.0</v>
      </c>
      <c r="Q25" s="84"/>
      <c r="R25" s="63"/>
      <c r="S25" s="55">
        <v>50.0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2" t="s">
        <v>39</v>
      </c>
      <c r="B26" s="42" t="s">
        <v>40</v>
      </c>
      <c r="C26" s="66"/>
      <c r="D26" s="76"/>
      <c r="E26" s="45" t="s">
        <v>53</v>
      </c>
      <c r="F26" s="42" t="s">
        <v>49</v>
      </c>
      <c r="G26" s="224" t="s">
        <v>3501</v>
      </c>
      <c r="H26" s="58"/>
      <c r="I26" s="59" t="s">
        <v>3502</v>
      </c>
      <c r="J26" s="42" t="s">
        <v>69</v>
      </c>
      <c r="K26" s="49"/>
      <c r="L26" s="50"/>
      <c r="M26" s="61"/>
      <c r="N26" s="62"/>
      <c r="O26" s="51"/>
      <c r="P26" s="52">
        <v>197.0</v>
      </c>
      <c r="Q26" s="53"/>
      <c r="R26" s="63"/>
      <c r="S26" s="55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2" t="s">
        <v>39</v>
      </c>
      <c r="B27" s="42" t="s">
        <v>40</v>
      </c>
      <c r="C27" s="66"/>
      <c r="D27" s="67"/>
      <c r="E27" s="45" t="s">
        <v>29</v>
      </c>
      <c r="F27" s="42" t="s">
        <v>49</v>
      </c>
      <c r="G27" s="224" t="s">
        <v>3503</v>
      </c>
      <c r="H27" s="58"/>
      <c r="I27" s="59" t="s">
        <v>3504</v>
      </c>
      <c r="J27" s="42" t="s">
        <v>46</v>
      </c>
      <c r="K27" s="49"/>
      <c r="L27" s="50"/>
      <c r="M27" s="61"/>
      <c r="N27" s="62">
        <v>197.0</v>
      </c>
      <c r="O27" s="51"/>
      <c r="P27" s="52"/>
      <c r="Q27" s="53"/>
      <c r="R27" s="63"/>
      <c r="S27" s="55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2" t="s">
        <v>39</v>
      </c>
      <c r="B28" s="42" t="s">
        <v>40</v>
      </c>
      <c r="C28" s="43"/>
      <c r="D28" s="67"/>
      <c r="E28" s="45" t="s">
        <v>80</v>
      </c>
      <c r="F28" s="42" t="s">
        <v>49</v>
      </c>
      <c r="G28" s="334" t="s">
        <v>3505</v>
      </c>
      <c r="H28" s="58" t="s">
        <v>3506</v>
      </c>
      <c r="I28" s="58" t="s">
        <v>3507</v>
      </c>
      <c r="J28" s="42" t="s">
        <v>747</v>
      </c>
      <c r="K28" s="49"/>
      <c r="L28" s="50"/>
      <c r="M28" s="61"/>
      <c r="N28" s="62"/>
      <c r="O28" s="51">
        <v>294.0</v>
      </c>
      <c r="P28" s="52"/>
      <c r="Q28" s="53"/>
      <c r="R28" s="63"/>
      <c r="S28" s="55">
        <v>50.0</v>
      </c>
      <c r="T28" s="87" t="s">
        <v>21</v>
      </c>
      <c r="U28" s="101">
        <f>SUM(U11,U17)</f>
        <v>15792</v>
      </c>
      <c r="V28" s="7"/>
      <c r="W28" s="7"/>
      <c r="X28" s="7"/>
      <c r="Y28" s="7"/>
      <c r="Z28" s="7"/>
      <c r="AA28" s="7"/>
      <c r="AB28" s="7"/>
    </row>
    <row r="29">
      <c r="A29" s="42" t="s">
        <v>39</v>
      </c>
      <c r="B29" s="42" t="s">
        <v>40</v>
      </c>
      <c r="C29" s="94"/>
      <c r="D29" s="67" t="s">
        <v>3508</v>
      </c>
      <c r="E29" s="45" t="s">
        <v>73</v>
      </c>
      <c r="F29" s="42" t="s">
        <v>49</v>
      </c>
      <c r="G29" s="224" t="s">
        <v>3509</v>
      </c>
      <c r="H29" s="58"/>
      <c r="I29" s="58" t="s">
        <v>3510</v>
      </c>
      <c r="J29" s="42" t="s">
        <v>69</v>
      </c>
      <c r="K29" s="102"/>
      <c r="L29" s="50"/>
      <c r="M29" s="35"/>
      <c r="N29" s="36"/>
      <c r="O29" s="51"/>
      <c r="P29" s="52">
        <v>197.0</v>
      </c>
      <c r="Q29" s="53"/>
      <c r="R29" s="54"/>
      <c r="S29" s="55">
        <v>50.0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2" t="s">
        <v>39</v>
      </c>
      <c r="B30" s="42" t="s">
        <v>40</v>
      </c>
      <c r="C30" s="43"/>
      <c r="D30" s="67" t="s">
        <v>3511</v>
      </c>
      <c r="E30" s="45" t="s">
        <v>73</v>
      </c>
      <c r="F30" s="42" t="s">
        <v>49</v>
      </c>
      <c r="G30" s="234" t="s">
        <v>3512</v>
      </c>
      <c r="H30" s="104" t="s">
        <v>811</v>
      </c>
      <c r="I30" s="58" t="s">
        <v>3513</v>
      </c>
      <c r="J30" s="42" t="s">
        <v>69</v>
      </c>
      <c r="K30" s="49"/>
      <c r="L30" s="80"/>
      <c r="M30" s="61">
        <v>250.0</v>
      </c>
      <c r="N30" s="62"/>
      <c r="O30" s="51"/>
      <c r="P30" s="106"/>
      <c r="Q30" s="84"/>
      <c r="R30" s="63"/>
      <c r="S30" s="55">
        <v>50.0</v>
      </c>
      <c r="V30" s="7"/>
      <c r="W30" s="7"/>
      <c r="X30" s="7"/>
      <c r="Y30" s="7"/>
      <c r="Z30" s="7"/>
      <c r="AA30" s="7"/>
      <c r="AB30" s="7"/>
    </row>
    <row r="31">
      <c r="A31" s="42" t="s">
        <v>39</v>
      </c>
      <c r="B31" s="42" t="s">
        <v>40</v>
      </c>
      <c r="C31" s="107"/>
      <c r="D31" s="44"/>
      <c r="E31" s="45" t="s">
        <v>90</v>
      </c>
      <c r="F31" s="42" t="s">
        <v>49</v>
      </c>
      <c r="G31" s="224" t="s">
        <v>3514</v>
      </c>
      <c r="H31" s="58"/>
      <c r="I31" s="58" t="s">
        <v>3515</v>
      </c>
      <c r="J31" s="42" t="s">
        <v>69</v>
      </c>
      <c r="K31" s="49"/>
      <c r="L31" s="108"/>
      <c r="M31" s="61"/>
      <c r="N31" s="62"/>
      <c r="O31" s="51"/>
      <c r="P31" s="83">
        <v>197.0</v>
      </c>
      <c r="Q31" s="84"/>
      <c r="R31" s="63"/>
      <c r="S31" s="45">
        <v>50.0</v>
      </c>
      <c r="V31" s="7"/>
      <c r="W31" s="7"/>
      <c r="X31" s="7"/>
      <c r="Y31" s="7"/>
      <c r="Z31" s="7"/>
      <c r="AA31" s="7"/>
      <c r="AB31" s="7"/>
    </row>
    <row r="32">
      <c r="A32" s="42" t="s">
        <v>39</v>
      </c>
      <c r="B32" s="42" t="s">
        <v>40</v>
      </c>
      <c r="C32" s="43"/>
      <c r="D32" s="109"/>
      <c r="E32" s="45" t="s">
        <v>58</v>
      </c>
      <c r="F32" s="42" t="s">
        <v>144</v>
      </c>
      <c r="G32" s="224" t="s">
        <v>3516</v>
      </c>
      <c r="H32" s="58"/>
      <c r="I32" s="58" t="s">
        <v>3517</v>
      </c>
      <c r="J32" s="42" t="s">
        <v>46</v>
      </c>
      <c r="K32" s="49"/>
      <c r="L32" s="80"/>
      <c r="M32" s="81"/>
      <c r="N32" s="62"/>
      <c r="O32" s="51"/>
      <c r="P32" s="83">
        <v>249.0</v>
      </c>
      <c r="Q32" s="84"/>
      <c r="R32" s="85"/>
      <c r="S32" s="45">
        <v>50.0</v>
      </c>
      <c r="V32" s="7"/>
      <c r="W32" s="7"/>
      <c r="X32" s="7"/>
      <c r="Y32" s="7"/>
      <c r="Z32" s="7"/>
      <c r="AA32" s="7"/>
      <c r="AB32" s="7"/>
    </row>
    <row r="33">
      <c r="A33" s="42" t="s">
        <v>39</v>
      </c>
      <c r="B33" s="42" t="s">
        <v>40</v>
      </c>
      <c r="C33" s="43"/>
      <c r="D33" s="109" t="s">
        <v>3518</v>
      </c>
      <c r="E33" s="45" t="s">
        <v>53</v>
      </c>
      <c r="F33" s="42" t="s">
        <v>49</v>
      </c>
      <c r="G33" s="224" t="s">
        <v>3519</v>
      </c>
      <c r="H33" s="58"/>
      <c r="I33" s="58" t="s">
        <v>3520</v>
      </c>
      <c r="J33" s="42" t="s">
        <v>69</v>
      </c>
      <c r="K33" s="49">
        <v>250.0</v>
      </c>
      <c r="L33" s="68"/>
      <c r="M33" s="35"/>
      <c r="N33" s="36"/>
      <c r="O33" s="51"/>
      <c r="P33" s="69"/>
      <c r="Q33" s="70"/>
      <c r="R33" s="54"/>
      <c r="S33" s="45">
        <v>50.0</v>
      </c>
      <c r="V33" s="7"/>
      <c r="W33" s="7"/>
      <c r="X33" s="7"/>
      <c r="Y33" s="7"/>
      <c r="Z33" s="7"/>
      <c r="AA33" s="7"/>
      <c r="AB33" s="7"/>
    </row>
    <row r="34">
      <c r="A34" s="42" t="s">
        <v>39</v>
      </c>
      <c r="B34" s="42" t="s">
        <v>40</v>
      </c>
      <c r="C34" s="66"/>
      <c r="D34" s="109" t="s">
        <v>3521</v>
      </c>
      <c r="E34" s="45" t="s">
        <v>165</v>
      </c>
      <c r="F34" s="42" t="s">
        <v>49</v>
      </c>
      <c r="G34" s="224" t="s">
        <v>3522</v>
      </c>
      <c r="H34" s="58" t="s">
        <v>3523</v>
      </c>
      <c r="I34" s="58" t="s">
        <v>3524</v>
      </c>
      <c r="J34" s="42" t="s">
        <v>747</v>
      </c>
      <c r="K34" s="60"/>
      <c r="L34" s="50"/>
      <c r="M34" s="61">
        <v>320.0</v>
      </c>
      <c r="N34" s="62"/>
      <c r="O34" s="51"/>
      <c r="P34" s="52"/>
      <c r="Q34" s="53"/>
      <c r="R34" s="63"/>
      <c r="S34" s="45">
        <v>50.0</v>
      </c>
      <c r="T34" s="7"/>
      <c r="U34" s="7"/>
      <c r="V34" s="7"/>
      <c r="W34" s="7"/>
      <c r="X34" s="7"/>
      <c r="Y34" s="7"/>
      <c r="Z34" s="7"/>
      <c r="AA34" s="7"/>
      <c r="AB34" s="7"/>
    </row>
    <row r="35">
      <c r="A35" s="42" t="s">
        <v>39</v>
      </c>
      <c r="B35" s="42" t="s">
        <v>40</v>
      </c>
      <c r="C35" s="66"/>
      <c r="D35" s="67" t="s">
        <v>3525</v>
      </c>
      <c r="E35" s="45" t="s">
        <v>58</v>
      </c>
      <c r="F35" s="42" t="s">
        <v>49</v>
      </c>
      <c r="G35" s="236" t="s">
        <v>3526</v>
      </c>
      <c r="H35" s="47" t="s">
        <v>3527</v>
      </c>
      <c r="I35" s="58" t="s">
        <v>3528</v>
      </c>
      <c r="J35" s="42" t="s">
        <v>46</v>
      </c>
      <c r="K35" s="60"/>
      <c r="L35" s="50"/>
      <c r="M35" s="61"/>
      <c r="N35" s="62"/>
      <c r="O35" s="51">
        <v>197.0</v>
      </c>
      <c r="P35" s="52"/>
      <c r="Q35" s="53"/>
      <c r="R35" s="63"/>
      <c r="S35" s="256">
        <v>197.0</v>
      </c>
      <c r="T35" s="7"/>
      <c r="U35" s="7"/>
      <c r="V35" s="7"/>
      <c r="W35" s="7"/>
      <c r="X35" s="7"/>
      <c r="Y35" s="7"/>
      <c r="Z35" s="7"/>
      <c r="AA35" s="7"/>
      <c r="AB35" s="7"/>
    </row>
    <row r="36">
      <c r="A36" s="42" t="s">
        <v>39</v>
      </c>
      <c r="B36" s="42" t="s">
        <v>40</v>
      </c>
      <c r="C36" s="66"/>
      <c r="D36" s="67" t="s">
        <v>3529</v>
      </c>
      <c r="E36" s="45" t="s">
        <v>65</v>
      </c>
      <c r="F36" s="42" t="s">
        <v>49</v>
      </c>
      <c r="G36" s="237" t="s">
        <v>3530</v>
      </c>
      <c r="H36" s="112" t="s">
        <v>972</v>
      </c>
      <c r="I36" s="58" t="s">
        <v>3531</v>
      </c>
      <c r="J36" s="42" t="s">
        <v>747</v>
      </c>
      <c r="K36" s="49"/>
      <c r="L36" s="50"/>
      <c r="M36" s="61">
        <v>197.0</v>
      </c>
      <c r="N36" s="82"/>
      <c r="O36" s="51"/>
      <c r="P36" s="52"/>
      <c r="Q36" s="53"/>
      <c r="R36" s="85"/>
      <c r="S36" s="45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2" t="s">
        <v>39</v>
      </c>
      <c r="B37" s="42" t="s">
        <v>40</v>
      </c>
      <c r="C37" s="43"/>
      <c r="D37" s="67"/>
      <c r="E37" s="45"/>
      <c r="F37" s="42" t="s">
        <v>49</v>
      </c>
      <c r="G37" s="224" t="s">
        <v>3532</v>
      </c>
      <c r="H37" s="58" t="s">
        <v>123</v>
      </c>
      <c r="I37" s="58" t="s">
        <v>2120</v>
      </c>
      <c r="J37" s="42"/>
      <c r="K37" s="49"/>
      <c r="L37" s="50"/>
      <c r="M37" s="35">
        <v>100.0</v>
      </c>
      <c r="N37" s="114"/>
      <c r="O37" s="51"/>
      <c r="P37" s="52"/>
      <c r="Q37" s="53"/>
      <c r="R37" s="115"/>
      <c r="S37" s="256">
        <v>100.0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2" t="s">
        <v>39</v>
      </c>
      <c r="B38" s="42" t="s">
        <v>40</v>
      </c>
      <c r="C38" s="43"/>
      <c r="D38" s="111"/>
      <c r="E38" s="45" t="s">
        <v>90</v>
      </c>
      <c r="F38" s="42" t="s">
        <v>49</v>
      </c>
      <c r="G38" s="224" t="s">
        <v>3533</v>
      </c>
      <c r="H38" s="58"/>
      <c r="I38" s="59" t="s">
        <v>3534</v>
      </c>
      <c r="J38" s="42" t="s">
        <v>69</v>
      </c>
      <c r="K38" s="99"/>
      <c r="L38" s="50"/>
      <c r="M38" s="61"/>
      <c r="N38" s="62">
        <v>197.0</v>
      </c>
      <c r="O38" s="51"/>
      <c r="P38" s="52"/>
      <c r="Q38" s="53"/>
      <c r="R38" s="63"/>
      <c r="S38" s="45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2" t="s">
        <v>39</v>
      </c>
      <c r="B39" s="42" t="s">
        <v>40</v>
      </c>
      <c r="C39" s="43"/>
      <c r="D39" s="76"/>
      <c r="E39" s="103"/>
      <c r="F39" s="42" t="s">
        <v>114</v>
      </c>
      <c r="G39" s="224" t="s">
        <v>3535</v>
      </c>
      <c r="H39" s="58"/>
      <c r="I39" s="58" t="s">
        <v>3315</v>
      </c>
      <c r="J39" s="42" t="s">
        <v>46</v>
      </c>
      <c r="K39" s="49"/>
      <c r="L39" s="68"/>
      <c r="M39" s="61"/>
      <c r="N39" s="62"/>
      <c r="O39" s="51"/>
      <c r="P39" s="52">
        <v>140.0</v>
      </c>
      <c r="Q39" s="70"/>
      <c r="R39" s="63"/>
      <c r="S39" s="256">
        <v>140.0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2" t="s">
        <v>39</v>
      </c>
      <c r="B40" s="42" t="s">
        <v>40</v>
      </c>
      <c r="C40" s="43"/>
      <c r="D40" s="67" t="s">
        <v>3536</v>
      </c>
      <c r="E40" s="45"/>
      <c r="F40" s="42" t="s">
        <v>49</v>
      </c>
      <c r="G40" s="58" t="s">
        <v>3537</v>
      </c>
      <c r="H40" s="58" t="s">
        <v>2513</v>
      </c>
      <c r="I40" s="58" t="s">
        <v>3214</v>
      </c>
      <c r="J40" s="105"/>
      <c r="K40" s="49">
        <v>197.0</v>
      </c>
      <c r="L40" s="50"/>
      <c r="M40" s="61"/>
      <c r="N40" s="62"/>
      <c r="O40" s="51"/>
      <c r="P40" s="52"/>
      <c r="Q40" s="53"/>
      <c r="R40" s="63"/>
      <c r="S40" s="45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2" t="s">
        <v>39</v>
      </c>
      <c r="B41" s="42" t="s">
        <v>40</v>
      </c>
      <c r="C41" s="66"/>
      <c r="D41" s="257" t="s">
        <v>3538</v>
      </c>
      <c r="E41" s="45" t="s">
        <v>58</v>
      </c>
      <c r="F41" s="42" t="s">
        <v>49</v>
      </c>
      <c r="G41" s="258" t="s">
        <v>3539</v>
      </c>
      <c r="H41" s="117" t="s">
        <v>3540</v>
      </c>
      <c r="I41" s="112" t="s">
        <v>3541</v>
      </c>
      <c r="J41" s="42" t="s">
        <v>46</v>
      </c>
      <c r="K41" s="118"/>
      <c r="L41" s="50"/>
      <c r="M41" s="61"/>
      <c r="N41" s="62"/>
      <c r="O41" s="51">
        <v>197.0</v>
      </c>
      <c r="P41" s="52"/>
      <c r="Q41" s="53"/>
      <c r="R41" s="63"/>
      <c r="S41" s="256">
        <v>197.0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2" t="s">
        <v>39</v>
      </c>
      <c r="B42" s="42" t="s">
        <v>40</v>
      </c>
      <c r="C42" s="66"/>
      <c r="D42" s="76"/>
      <c r="E42" s="45" t="s">
        <v>90</v>
      </c>
      <c r="F42" s="42" t="s">
        <v>49</v>
      </c>
      <c r="G42" s="224" t="s">
        <v>3542</v>
      </c>
      <c r="H42" s="58"/>
      <c r="I42" s="58" t="s">
        <v>3543</v>
      </c>
      <c r="J42" s="42" t="s">
        <v>69</v>
      </c>
      <c r="K42" s="49"/>
      <c r="L42" s="50"/>
      <c r="M42" s="61"/>
      <c r="N42" s="62"/>
      <c r="O42" s="51"/>
      <c r="P42" s="52">
        <v>197.0</v>
      </c>
      <c r="Q42" s="53"/>
      <c r="R42" s="63"/>
      <c r="S42" s="45">
        <v>50.0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2" t="s">
        <v>39</v>
      </c>
      <c r="B43" s="42" t="s">
        <v>40</v>
      </c>
      <c r="C43" s="43"/>
      <c r="D43" s="76"/>
      <c r="E43" s="45" t="s">
        <v>80</v>
      </c>
      <c r="F43" s="42" t="s">
        <v>49</v>
      </c>
      <c r="G43" s="224" t="s">
        <v>3544</v>
      </c>
      <c r="H43" s="58" t="s">
        <v>2611</v>
      </c>
      <c r="I43" s="58" t="s">
        <v>3545</v>
      </c>
      <c r="J43" s="42" t="s">
        <v>747</v>
      </c>
      <c r="K43" s="60">
        <v>250.0</v>
      </c>
      <c r="L43" s="50"/>
      <c r="M43" s="61"/>
      <c r="N43" s="62"/>
      <c r="O43" s="51"/>
      <c r="P43" s="52"/>
      <c r="Q43" s="53"/>
      <c r="R43" s="63"/>
      <c r="S43" s="45">
        <v>50.0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2" t="s">
        <v>39</v>
      </c>
      <c r="B44" s="42" t="s">
        <v>40</v>
      </c>
      <c r="C44" s="43"/>
      <c r="D44" s="109" t="s">
        <v>3546</v>
      </c>
      <c r="E44" s="45" t="s">
        <v>90</v>
      </c>
      <c r="F44" s="42" t="s">
        <v>49</v>
      </c>
      <c r="G44" s="224" t="s">
        <v>3547</v>
      </c>
      <c r="H44" s="58"/>
      <c r="I44" s="58" t="s">
        <v>3548</v>
      </c>
      <c r="J44" s="42" t="s">
        <v>69</v>
      </c>
      <c r="K44" s="49">
        <v>250.0</v>
      </c>
      <c r="L44" s="50"/>
      <c r="M44" s="61"/>
      <c r="N44" s="62"/>
      <c r="O44" s="51"/>
      <c r="P44" s="52"/>
      <c r="Q44" s="53"/>
      <c r="R44" s="63"/>
      <c r="S44" s="45">
        <v>50.0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2" t="s">
        <v>39</v>
      </c>
      <c r="B45" s="42" t="s">
        <v>40</v>
      </c>
      <c r="C45" s="43"/>
      <c r="D45" s="111"/>
      <c r="E45" s="45" t="s">
        <v>53</v>
      </c>
      <c r="F45" s="42" t="s">
        <v>49</v>
      </c>
      <c r="G45" s="260" t="s">
        <v>3549</v>
      </c>
      <c r="H45" s="119" t="s">
        <v>3550</v>
      </c>
      <c r="I45" s="58" t="s">
        <v>3551</v>
      </c>
      <c r="J45" s="42" t="s">
        <v>69</v>
      </c>
      <c r="K45" s="49"/>
      <c r="L45" s="108"/>
      <c r="M45" s="81"/>
      <c r="N45" s="82"/>
      <c r="O45" s="51">
        <v>197.0</v>
      </c>
      <c r="P45" s="106"/>
      <c r="Q45" s="120"/>
      <c r="R45" s="85"/>
      <c r="S45" s="45">
        <v>50.0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2" t="s">
        <v>39</v>
      </c>
      <c r="B46" s="42" t="s">
        <v>40</v>
      </c>
      <c r="C46" s="66"/>
      <c r="D46" s="111"/>
      <c r="E46" s="45" t="s">
        <v>58</v>
      </c>
      <c r="F46" s="42" t="s">
        <v>49</v>
      </c>
      <c r="G46" s="224" t="s">
        <v>3552</v>
      </c>
      <c r="H46" s="58"/>
      <c r="I46" s="58" t="s">
        <v>3553</v>
      </c>
      <c r="J46" s="42" t="s">
        <v>46</v>
      </c>
      <c r="K46" s="49"/>
      <c r="L46" s="121"/>
      <c r="M46" s="61"/>
      <c r="N46" s="62"/>
      <c r="O46" s="51"/>
      <c r="P46" s="122">
        <v>197.0</v>
      </c>
      <c r="Q46" s="123"/>
      <c r="R46" s="63"/>
      <c r="S46" s="45">
        <v>50.0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2" t="s">
        <v>39</v>
      </c>
      <c r="B47" s="42" t="s">
        <v>40</v>
      </c>
      <c r="C47" s="43"/>
      <c r="D47" s="111"/>
      <c r="E47" s="45" t="s">
        <v>53</v>
      </c>
      <c r="F47" s="42" t="s">
        <v>49</v>
      </c>
      <c r="G47" s="224" t="s">
        <v>3554</v>
      </c>
      <c r="H47" s="58" t="s">
        <v>3555</v>
      </c>
      <c r="I47" s="58" t="s">
        <v>3556</v>
      </c>
      <c r="J47" s="42" t="s">
        <v>69</v>
      </c>
      <c r="K47" s="49"/>
      <c r="L47" s="121"/>
      <c r="M47" s="35"/>
      <c r="N47" s="36"/>
      <c r="O47" s="51">
        <v>197.0</v>
      </c>
      <c r="P47" s="122"/>
      <c r="Q47" s="123"/>
      <c r="R47" s="54"/>
      <c r="S47" s="45">
        <v>50.0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2" t="s">
        <v>39</v>
      </c>
      <c r="B48" s="42" t="s">
        <v>40</v>
      </c>
      <c r="C48" s="43"/>
      <c r="D48" s="109" t="s">
        <v>3557</v>
      </c>
      <c r="E48" s="45" t="s">
        <v>29</v>
      </c>
      <c r="F48" s="42" t="s">
        <v>49</v>
      </c>
      <c r="G48" s="224" t="s">
        <v>3558</v>
      </c>
      <c r="H48" s="58" t="s">
        <v>3559</v>
      </c>
      <c r="I48" s="46" t="s">
        <v>3560</v>
      </c>
      <c r="J48" s="42" t="s">
        <v>46</v>
      </c>
      <c r="K48" s="60">
        <v>197.0</v>
      </c>
      <c r="L48" s="121"/>
      <c r="M48" s="81"/>
      <c r="N48" s="82"/>
      <c r="O48" s="51"/>
      <c r="P48" s="122"/>
      <c r="Q48" s="123"/>
      <c r="R48" s="85"/>
      <c r="S48" s="45">
        <v>50.0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2" t="s">
        <v>39</v>
      </c>
      <c r="B49" s="42" t="s">
        <v>40</v>
      </c>
      <c r="C49" s="43"/>
      <c r="D49" s="125"/>
      <c r="E49" s="45" t="s">
        <v>73</v>
      </c>
      <c r="F49" s="42" t="s">
        <v>49</v>
      </c>
      <c r="G49" s="224" t="s">
        <v>3561</v>
      </c>
      <c r="H49" s="58" t="s">
        <v>3561</v>
      </c>
      <c r="I49" s="58" t="s">
        <v>1420</v>
      </c>
      <c r="J49" s="42" t="s">
        <v>69</v>
      </c>
      <c r="K49" s="60"/>
      <c r="L49" s="121">
        <v>197.0</v>
      </c>
      <c r="M49" s="81"/>
      <c r="N49" s="82"/>
      <c r="O49" s="51"/>
      <c r="P49" s="127"/>
      <c r="Q49" s="128"/>
      <c r="R49" s="85"/>
      <c r="S49" s="45">
        <v>50.0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2" t="s">
        <v>39</v>
      </c>
      <c r="B50" s="42" t="s">
        <v>40</v>
      </c>
      <c r="C50" s="43"/>
      <c r="D50" s="66"/>
      <c r="E50" s="103"/>
      <c r="F50" s="42" t="s">
        <v>49</v>
      </c>
      <c r="G50" s="58" t="s">
        <v>3562</v>
      </c>
      <c r="H50" s="58" t="s">
        <v>3559</v>
      </c>
      <c r="I50" s="58" t="s">
        <v>3560</v>
      </c>
      <c r="J50" s="105"/>
      <c r="K50" s="49">
        <v>197.0</v>
      </c>
      <c r="L50" s="121"/>
      <c r="M50" s="61"/>
      <c r="N50" s="62"/>
      <c r="O50" s="51"/>
      <c r="P50" s="122"/>
      <c r="Q50" s="123"/>
      <c r="R50" s="63"/>
      <c r="S50" s="45">
        <v>50.0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2" t="s">
        <v>39</v>
      </c>
      <c r="B51" s="42" t="s">
        <v>40</v>
      </c>
      <c r="C51" s="43"/>
      <c r="D51" s="43"/>
      <c r="E51" s="45" t="s">
        <v>90</v>
      </c>
      <c r="F51" s="42" t="s">
        <v>49</v>
      </c>
      <c r="G51" s="236" t="s">
        <v>3563</v>
      </c>
      <c r="H51" s="47"/>
      <c r="I51" s="58" t="s">
        <v>3564</v>
      </c>
      <c r="J51" s="42" t="s">
        <v>69</v>
      </c>
      <c r="K51" s="118"/>
      <c r="L51" s="121"/>
      <c r="M51" s="81"/>
      <c r="N51" s="62">
        <v>197.0</v>
      </c>
      <c r="O51" s="51"/>
      <c r="P51" s="122"/>
      <c r="Q51" s="123"/>
      <c r="R51" s="85"/>
      <c r="S51" s="45">
        <v>50.0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2" t="s">
        <v>39</v>
      </c>
      <c r="B52" s="42" t="s">
        <v>40</v>
      </c>
      <c r="C52" s="43"/>
      <c r="D52" s="43"/>
      <c r="E52" s="129" t="s">
        <v>90</v>
      </c>
      <c r="F52" s="42" t="s">
        <v>49</v>
      </c>
      <c r="G52" s="224" t="s">
        <v>3565</v>
      </c>
      <c r="H52" s="58"/>
      <c r="I52" s="58" t="s">
        <v>3566</v>
      </c>
      <c r="J52" s="42" t="s">
        <v>69</v>
      </c>
      <c r="K52" s="49"/>
      <c r="L52" s="121"/>
      <c r="M52" s="61"/>
      <c r="N52" s="62"/>
      <c r="O52" s="51"/>
      <c r="P52" s="122">
        <v>197.0</v>
      </c>
      <c r="Q52" s="123"/>
      <c r="R52" s="63"/>
      <c r="S52" s="55">
        <v>100.0</v>
      </c>
      <c r="T52" s="7"/>
      <c r="U52" s="7"/>
      <c r="V52" s="7"/>
      <c r="W52" s="7"/>
      <c r="X52" s="7"/>
      <c r="Y52" s="7"/>
      <c r="Z52" s="7"/>
      <c r="AA52" s="7"/>
      <c r="AB52" s="7"/>
    </row>
    <row r="53">
      <c r="A53" s="42" t="s">
        <v>39</v>
      </c>
      <c r="B53" s="42" t="s">
        <v>40</v>
      </c>
      <c r="C53" s="43"/>
      <c r="D53" s="94" t="s">
        <v>3567</v>
      </c>
      <c r="E53" s="129" t="s">
        <v>53</v>
      </c>
      <c r="F53" s="42"/>
      <c r="G53" s="262" t="s">
        <v>3568</v>
      </c>
      <c r="H53" s="130" t="s">
        <v>3569</v>
      </c>
      <c r="I53" s="58" t="s">
        <v>3570</v>
      </c>
      <c r="J53" s="42" t="s">
        <v>69</v>
      </c>
      <c r="K53" s="49"/>
      <c r="L53" s="121"/>
      <c r="M53" s="61"/>
      <c r="N53" s="62"/>
      <c r="O53" s="51"/>
      <c r="P53" s="122">
        <v>197.0</v>
      </c>
      <c r="Q53" s="123"/>
      <c r="R53" s="63"/>
      <c r="S53" s="256">
        <v>197.0</v>
      </c>
      <c r="T53" s="7"/>
      <c r="U53" s="7"/>
      <c r="V53" s="7"/>
      <c r="W53" s="7"/>
      <c r="X53" s="7"/>
      <c r="Y53" s="7"/>
      <c r="Z53" s="7"/>
      <c r="AA53" s="7"/>
      <c r="AB53" s="7"/>
    </row>
    <row r="54">
      <c r="A54" s="42" t="s">
        <v>39</v>
      </c>
      <c r="B54" s="42" t="s">
        <v>40</v>
      </c>
      <c r="C54" s="43"/>
      <c r="D54" s="43"/>
      <c r="E54" s="129" t="s">
        <v>90</v>
      </c>
      <c r="F54" s="42" t="s">
        <v>49</v>
      </c>
      <c r="G54" s="224" t="s">
        <v>3571</v>
      </c>
      <c r="H54" s="58"/>
      <c r="I54" s="58" t="s">
        <v>3572</v>
      </c>
      <c r="J54" s="42" t="s">
        <v>69</v>
      </c>
      <c r="K54" s="131"/>
      <c r="L54" s="121"/>
      <c r="M54" s="113"/>
      <c r="N54" s="36">
        <v>197.0</v>
      </c>
      <c r="O54" s="51"/>
      <c r="P54" s="122"/>
      <c r="Q54" s="123"/>
      <c r="R54" s="115"/>
      <c r="S54" s="45">
        <v>50.0</v>
      </c>
      <c r="T54" s="7"/>
      <c r="U54" s="7"/>
      <c r="V54" s="7"/>
      <c r="W54" s="7"/>
      <c r="X54" s="7"/>
      <c r="Y54" s="7"/>
      <c r="Z54" s="7"/>
      <c r="AA54" s="7"/>
      <c r="AB54" s="7"/>
    </row>
    <row r="55">
      <c r="A55" s="42" t="s">
        <v>39</v>
      </c>
      <c r="B55" s="42" t="s">
        <v>40</v>
      </c>
      <c r="C55" s="43"/>
      <c r="D55" s="43"/>
      <c r="E55" s="129" t="s">
        <v>65</v>
      </c>
      <c r="F55" s="42" t="s">
        <v>49</v>
      </c>
      <c r="G55" s="224" t="s">
        <v>3573</v>
      </c>
      <c r="H55" s="58" t="s">
        <v>3574</v>
      </c>
      <c r="I55" s="58" t="s">
        <v>3575</v>
      </c>
      <c r="J55" s="42" t="s">
        <v>747</v>
      </c>
      <c r="K55" s="132"/>
      <c r="L55" s="121"/>
      <c r="M55" s="113"/>
      <c r="N55" s="36">
        <v>197.0</v>
      </c>
      <c r="O55" s="51"/>
      <c r="P55" s="122"/>
      <c r="Q55" s="123"/>
      <c r="R55" s="115"/>
      <c r="S55" s="45">
        <v>50.0</v>
      </c>
      <c r="T55" s="7"/>
      <c r="U55" s="7"/>
      <c r="V55" s="7"/>
      <c r="W55" s="7"/>
      <c r="X55" s="7"/>
      <c r="Y55" s="7"/>
      <c r="Z55" s="7"/>
      <c r="AA55" s="7"/>
      <c r="AB55" s="7"/>
    </row>
    <row r="56">
      <c r="A56" s="42" t="s">
        <v>39</v>
      </c>
      <c r="B56" s="42" t="s">
        <v>40</v>
      </c>
      <c r="C56" s="43"/>
      <c r="D56" s="43"/>
      <c r="E56" s="129" t="s">
        <v>192</v>
      </c>
      <c r="F56" s="42" t="s">
        <v>49</v>
      </c>
      <c r="G56" s="224" t="s">
        <v>3576</v>
      </c>
      <c r="H56" s="58"/>
      <c r="I56" s="58" t="s">
        <v>3577</v>
      </c>
      <c r="J56" s="42" t="s">
        <v>69</v>
      </c>
      <c r="K56" s="131"/>
      <c r="L56" s="133"/>
      <c r="M56" s="61"/>
      <c r="N56" s="62">
        <v>197.0</v>
      </c>
      <c r="O56" s="51"/>
      <c r="P56" s="134"/>
      <c r="Q56" s="135"/>
      <c r="R56" s="63"/>
      <c r="S56" s="45">
        <v>50.0</v>
      </c>
      <c r="T56" s="7"/>
      <c r="U56" s="7"/>
      <c r="V56" s="7"/>
      <c r="W56" s="7"/>
      <c r="X56" s="7"/>
      <c r="Y56" s="7"/>
      <c r="Z56" s="7"/>
      <c r="AA56" s="7"/>
      <c r="AB56" s="7"/>
    </row>
    <row r="57">
      <c r="A57" s="42" t="s">
        <v>39</v>
      </c>
      <c r="B57" s="42" t="s">
        <v>40</v>
      </c>
      <c r="C57" s="43"/>
      <c r="D57" s="94" t="s">
        <v>3578</v>
      </c>
      <c r="E57" s="129" t="s">
        <v>42</v>
      </c>
      <c r="F57" s="42" t="s">
        <v>49</v>
      </c>
      <c r="G57" s="224" t="s">
        <v>3579</v>
      </c>
      <c r="H57" s="58"/>
      <c r="I57" s="58" t="s">
        <v>3580</v>
      </c>
      <c r="J57" s="42" t="s">
        <v>46</v>
      </c>
      <c r="K57" s="131"/>
      <c r="L57" s="121"/>
      <c r="M57" s="81"/>
      <c r="N57" s="82"/>
      <c r="O57" s="51">
        <v>200.0</v>
      </c>
      <c r="P57" s="122"/>
      <c r="Q57" s="123"/>
      <c r="R57" s="85"/>
      <c r="S57" s="256">
        <v>200.0</v>
      </c>
      <c r="T57" s="7"/>
      <c r="U57" s="7"/>
      <c r="V57" s="7"/>
      <c r="W57" s="7"/>
      <c r="X57" s="7"/>
      <c r="Y57" s="7"/>
      <c r="Z57" s="7"/>
      <c r="AA57" s="7"/>
      <c r="AB57" s="7"/>
    </row>
    <row r="58">
      <c r="A58" s="42" t="s">
        <v>39</v>
      </c>
      <c r="B58" s="42" t="s">
        <v>40</v>
      </c>
      <c r="C58" s="66"/>
      <c r="D58" s="94" t="s">
        <v>3578</v>
      </c>
      <c r="E58" s="129" t="s">
        <v>42</v>
      </c>
      <c r="F58" s="42" t="s">
        <v>49</v>
      </c>
      <c r="G58" s="267" t="s">
        <v>3581</v>
      </c>
      <c r="H58" s="58"/>
      <c r="I58" s="58" t="s">
        <v>3580</v>
      </c>
      <c r="J58" s="42" t="s">
        <v>46</v>
      </c>
      <c r="K58" s="131"/>
      <c r="L58" s="121"/>
      <c r="M58" s="81"/>
      <c r="N58" s="82"/>
      <c r="O58" s="51"/>
      <c r="P58" s="122"/>
      <c r="Q58" s="123"/>
      <c r="R58" s="85"/>
      <c r="S58" s="45">
        <v>0.0</v>
      </c>
      <c r="T58" s="7"/>
      <c r="U58" s="7"/>
      <c r="V58" s="7"/>
      <c r="W58" s="7"/>
      <c r="X58" s="7"/>
      <c r="Y58" s="7"/>
      <c r="Z58" s="7"/>
      <c r="AA58" s="7"/>
      <c r="AB58" s="7"/>
    </row>
    <row r="59">
      <c r="A59" s="42" t="s">
        <v>39</v>
      </c>
      <c r="B59" s="42" t="s">
        <v>40</v>
      </c>
      <c r="C59" s="43"/>
      <c r="D59" s="43"/>
      <c r="E59" s="129" t="s">
        <v>80</v>
      </c>
      <c r="F59" s="42" t="s">
        <v>49</v>
      </c>
      <c r="G59" s="259" t="s">
        <v>3582</v>
      </c>
      <c r="H59" s="58"/>
      <c r="I59" s="58" t="s">
        <v>3583</v>
      </c>
      <c r="J59" s="42" t="s">
        <v>69</v>
      </c>
      <c r="K59" s="131"/>
      <c r="L59" s="121"/>
      <c r="M59" s="81"/>
      <c r="N59" s="62">
        <v>197.0</v>
      </c>
      <c r="O59" s="51"/>
      <c r="P59" s="122"/>
      <c r="Q59" s="123"/>
      <c r="R59" s="85"/>
      <c r="S59" s="45">
        <v>50.0</v>
      </c>
      <c r="T59" s="7"/>
      <c r="U59" s="7"/>
      <c r="V59" s="7"/>
      <c r="W59" s="7"/>
      <c r="X59" s="7"/>
      <c r="Y59" s="7"/>
      <c r="Z59" s="7"/>
      <c r="AA59" s="7"/>
      <c r="AB59" s="7"/>
    </row>
    <row r="60">
      <c r="A60" s="42" t="s">
        <v>39</v>
      </c>
      <c r="B60" s="42" t="s">
        <v>40</v>
      </c>
      <c r="C60" s="43"/>
      <c r="D60" s="43"/>
      <c r="E60" s="129" t="s">
        <v>73</v>
      </c>
      <c r="F60" s="42" t="s">
        <v>49</v>
      </c>
      <c r="G60" s="259" t="s">
        <v>3584</v>
      </c>
      <c r="H60" s="58"/>
      <c r="I60" s="58" t="s">
        <v>3583</v>
      </c>
      <c r="J60" s="42" t="s">
        <v>69</v>
      </c>
      <c r="K60" s="131"/>
      <c r="L60" s="121"/>
      <c r="M60" s="81"/>
      <c r="N60" s="62">
        <v>197.0</v>
      </c>
      <c r="O60" s="51"/>
      <c r="P60" s="122"/>
      <c r="Q60" s="123"/>
      <c r="R60" s="85"/>
      <c r="S60" s="45">
        <v>50.0</v>
      </c>
      <c r="T60" s="7"/>
      <c r="U60" s="7"/>
      <c r="V60" s="7"/>
      <c r="W60" s="7"/>
      <c r="X60" s="7"/>
      <c r="Y60" s="7"/>
      <c r="Z60" s="7"/>
      <c r="AA60" s="7"/>
      <c r="AB60" s="7"/>
    </row>
    <row r="61">
      <c r="A61" s="42" t="s">
        <v>39</v>
      </c>
      <c r="B61" s="42" t="s">
        <v>40</v>
      </c>
      <c r="C61" s="43"/>
      <c r="D61" s="43"/>
      <c r="E61" s="22"/>
      <c r="F61" s="42" t="s">
        <v>49</v>
      </c>
      <c r="G61" s="58" t="s">
        <v>3015</v>
      </c>
      <c r="H61" s="58" t="s">
        <v>187</v>
      </c>
      <c r="I61" s="58" t="s">
        <v>3585</v>
      </c>
      <c r="J61" s="105"/>
      <c r="K61" s="131">
        <v>197.0</v>
      </c>
      <c r="L61" s="126"/>
      <c r="M61" s="61"/>
      <c r="N61" s="62"/>
      <c r="O61" s="51"/>
      <c r="P61" s="127"/>
      <c r="Q61" s="128"/>
      <c r="R61" s="63"/>
      <c r="S61" s="45">
        <v>50.0</v>
      </c>
      <c r="T61" s="7"/>
      <c r="U61" s="7"/>
      <c r="V61" s="7"/>
      <c r="W61" s="7"/>
      <c r="X61" s="7"/>
      <c r="Y61" s="7"/>
      <c r="Z61" s="7"/>
      <c r="AA61" s="7"/>
      <c r="AB61" s="7"/>
    </row>
    <row r="62">
      <c r="A62" s="42" t="s">
        <v>39</v>
      </c>
      <c r="B62" s="42" t="s">
        <v>40</v>
      </c>
      <c r="C62" s="43"/>
      <c r="D62" s="43"/>
      <c r="E62" s="22"/>
      <c r="F62" s="42" t="s">
        <v>49</v>
      </c>
      <c r="G62" s="58" t="s">
        <v>3586</v>
      </c>
      <c r="H62" s="58"/>
      <c r="I62" s="58" t="s">
        <v>3587</v>
      </c>
      <c r="J62" s="105"/>
      <c r="K62" s="131"/>
      <c r="L62" s="126"/>
      <c r="M62" s="81"/>
      <c r="N62" s="82"/>
      <c r="O62" s="51">
        <v>197.0</v>
      </c>
      <c r="P62" s="127"/>
      <c r="Q62" s="128"/>
      <c r="R62" s="85"/>
      <c r="S62" s="45">
        <v>50.0</v>
      </c>
      <c r="T62" s="7"/>
      <c r="U62" s="7"/>
      <c r="V62" s="7"/>
      <c r="W62" s="7"/>
      <c r="X62" s="7"/>
      <c r="Y62" s="7"/>
      <c r="Z62" s="7"/>
      <c r="AA62" s="7"/>
      <c r="AB62" s="7"/>
    </row>
    <row r="63">
      <c r="A63" s="42" t="s">
        <v>39</v>
      </c>
      <c r="B63" s="42" t="s">
        <v>40</v>
      </c>
      <c r="C63" s="43"/>
      <c r="D63" s="43"/>
      <c r="E63" s="129" t="s">
        <v>58</v>
      </c>
      <c r="F63" s="42" t="s">
        <v>49</v>
      </c>
      <c r="G63" s="224" t="s">
        <v>3588</v>
      </c>
      <c r="H63" s="58" t="s">
        <v>3589</v>
      </c>
      <c r="I63" s="58" t="s">
        <v>3590</v>
      </c>
      <c r="J63" s="42" t="s">
        <v>46</v>
      </c>
      <c r="K63" s="132"/>
      <c r="L63" s="121">
        <v>249.0</v>
      </c>
      <c r="M63" s="61"/>
      <c r="N63" s="62"/>
      <c r="O63" s="51"/>
      <c r="P63" s="122"/>
      <c r="Q63" s="123"/>
      <c r="R63" s="63"/>
      <c r="S63" s="45">
        <v>50.0</v>
      </c>
      <c r="T63" s="7"/>
      <c r="U63" s="7"/>
      <c r="V63" s="7"/>
      <c r="W63" s="7"/>
      <c r="X63" s="7"/>
      <c r="Y63" s="7"/>
      <c r="Z63" s="7"/>
      <c r="AA63" s="7"/>
      <c r="AB63" s="7"/>
    </row>
    <row r="64">
      <c r="A64" s="42" t="s">
        <v>39</v>
      </c>
      <c r="B64" s="42" t="s">
        <v>40</v>
      </c>
      <c r="C64" s="43"/>
      <c r="D64" s="43"/>
      <c r="E64" s="129" t="s">
        <v>165</v>
      </c>
      <c r="F64" s="42" t="s">
        <v>49</v>
      </c>
      <c r="G64" s="224" t="s">
        <v>3591</v>
      </c>
      <c r="H64" s="58"/>
      <c r="I64" s="58" t="s">
        <v>3592</v>
      </c>
      <c r="J64" s="42" t="s">
        <v>69</v>
      </c>
      <c r="K64" s="132"/>
      <c r="L64" s="126"/>
      <c r="M64" s="81"/>
      <c r="N64" s="82"/>
      <c r="O64" s="51"/>
      <c r="P64" s="122">
        <v>197.0</v>
      </c>
      <c r="Q64" s="128"/>
      <c r="R64" s="85"/>
      <c r="S64" s="45">
        <v>50.0</v>
      </c>
      <c r="T64" s="7"/>
      <c r="U64" s="7"/>
      <c r="V64" s="7"/>
      <c r="W64" s="7"/>
      <c r="X64" s="7"/>
      <c r="Y64" s="7"/>
      <c r="Z64" s="7"/>
      <c r="AA64" s="7"/>
      <c r="AB64" s="7"/>
    </row>
    <row r="65">
      <c r="A65" s="42" t="s">
        <v>39</v>
      </c>
      <c r="B65" s="42" t="s">
        <v>40</v>
      </c>
      <c r="C65" s="43"/>
      <c r="D65" s="43"/>
      <c r="E65" s="22"/>
      <c r="F65" s="42" t="s">
        <v>49</v>
      </c>
      <c r="G65" s="58" t="s">
        <v>3593</v>
      </c>
      <c r="H65" s="58"/>
      <c r="I65" s="58" t="s">
        <v>3594</v>
      </c>
      <c r="J65" s="105"/>
      <c r="K65" s="131"/>
      <c r="L65" s="126"/>
      <c r="M65" s="81"/>
      <c r="N65" s="82"/>
      <c r="O65" s="51">
        <v>197.0</v>
      </c>
      <c r="P65" s="127"/>
      <c r="Q65" s="128"/>
      <c r="R65" s="85"/>
      <c r="S65" s="45">
        <v>50.0</v>
      </c>
      <c r="T65" s="7"/>
      <c r="U65" s="7"/>
      <c r="V65" s="7"/>
      <c r="W65" s="7"/>
      <c r="X65" s="7"/>
      <c r="Y65" s="7"/>
      <c r="Z65" s="7"/>
      <c r="AA65" s="7"/>
      <c r="AB65" s="7"/>
    </row>
    <row r="66">
      <c r="A66" s="42" t="s">
        <v>39</v>
      </c>
      <c r="B66" s="42" t="s">
        <v>40</v>
      </c>
      <c r="C66" s="43"/>
      <c r="D66" s="43"/>
      <c r="E66" s="269" t="s">
        <v>73</v>
      </c>
      <c r="F66" s="42" t="s">
        <v>49</v>
      </c>
      <c r="G66" s="224" t="s">
        <v>3595</v>
      </c>
      <c r="H66" s="58"/>
      <c r="I66" s="58" t="s">
        <v>3596</v>
      </c>
      <c r="J66" s="42" t="s">
        <v>69</v>
      </c>
      <c r="K66" s="138"/>
      <c r="L66" s="121"/>
      <c r="M66" s="61"/>
      <c r="N66" s="62">
        <v>197.0</v>
      </c>
      <c r="O66" s="51"/>
      <c r="P66" s="122"/>
      <c r="Q66" s="123"/>
      <c r="R66" s="63"/>
      <c r="S66" s="45">
        <v>50.0</v>
      </c>
      <c r="T66" s="7"/>
      <c r="U66" s="7"/>
      <c r="V66" s="7"/>
      <c r="W66" s="7"/>
      <c r="X66" s="7"/>
      <c r="Y66" s="7"/>
      <c r="Z66" s="7"/>
      <c r="AA66" s="7"/>
      <c r="AB66" s="7"/>
    </row>
    <row r="67">
      <c r="A67" s="42" t="s">
        <v>39</v>
      </c>
      <c r="B67" s="42" t="s">
        <v>40</v>
      </c>
      <c r="C67" s="43"/>
      <c r="D67" s="43"/>
      <c r="E67" s="269" t="s">
        <v>73</v>
      </c>
      <c r="F67" s="42" t="s">
        <v>49</v>
      </c>
      <c r="G67" s="224" t="s">
        <v>3597</v>
      </c>
      <c r="H67" s="58"/>
      <c r="I67" s="58" t="s">
        <v>3596</v>
      </c>
      <c r="J67" s="42" t="s">
        <v>69</v>
      </c>
      <c r="K67" s="139"/>
      <c r="L67" s="126"/>
      <c r="M67" s="81"/>
      <c r="N67" s="62">
        <v>197.0</v>
      </c>
      <c r="O67" s="51"/>
      <c r="P67" s="127"/>
      <c r="Q67" s="128"/>
      <c r="R67" s="85"/>
      <c r="S67" s="45">
        <v>50.0</v>
      </c>
      <c r="T67" s="7"/>
      <c r="U67" s="7"/>
      <c r="V67" s="7"/>
      <c r="W67" s="7"/>
      <c r="X67" s="7"/>
      <c r="Y67" s="7"/>
      <c r="Z67" s="7"/>
      <c r="AA67" s="7"/>
      <c r="AB67" s="7"/>
    </row>
    <row r="68">
      <c r="A68" s="42" t="s">
        <v>39</v>
      </c>
      <c r="B68" s="42" t="s">
        <v>40</v>
      </c>
      <c r="C68" s="43"/>
      <c r="D68" s="43"/>
      <c r="E68" s="269" t="s">
        <v>192</v>
      </c>
      <c r="F68" s="42" t="s">
        <v>49</v>
      </c>
      <c r="G68" s="224" t="s">
        <v>3598</v>
      </c>
      <c r="H68" s="58"/>
      <c r="I68" s="58" t="s">
        <v>3599</v>
      </c>
      <c r="J68" s="42" t="s">
        <v>69</v>
      </c>
      <c r="K68" s="131"/>
      <c r="L68" s="140"/>
      <c r="M68" s="81"/>
      <c r="N68" s="82"/>
      <c r="O68" s="51"/>
      <c r="P68" s="134">
        <v>900.0</v>
      </c>
      <c r="Q68" s="142"/>
      <c r="R68" s="85"/>
      <c r="S68" s="55">
        <v>200.0</v>
      </c>
      <c r="T68" s="7"/>
      <c r="U68" s="7"/>
      <c r="V68" s="7"/>
      <c r="W68" s="7"/>
      <c r="X68" s="7"/>
      <c r="Y68" s="7"/>
      <c r="Z68" s="7"/>
      <c r="AA68" s="7"/>
      <c r="AB68" s="7"/>
    </row>
    <row r="69">
      <c r="A69" s="42" t="s">
        <v>39</v>
      </c>
      <c r="B69" s="42" t="s">
        <v>40</v>
      </c>
      <c r="C69" s="43"/>
      <c r="D69" s="43"/>
      <c r="E69" s="137"/>
      <c r="F69" s="42" t="s">
        <v>49</v>
      </c>
      <c r="G69" s="58" t="s">
        <v>3600</v>
      </c>
      <c r="H69" s="58"/>
      <c r="I69" s="58" t="s">
        <v>3601</v>
      </c>
      <c r="J69" s="105"/>
      <c r="K69" s="138"/>
      <c r="L69" s="126"/>
      <c r="M69" s="81"/>
      <c r="N69" s="62">
        <v>197.0</v>
      </c>
      <c r="O69" s="51"/>
      <c r="P69" s="127"/>
      <c r="Q69" s="128"/>
      <c r="R69" s="85"/>
      <c r="S69" s="45">
        <v>50.0</v>
      </c>
      <c r="T69" s="7"/>
      <c r="U69" s="7"/>
      <c r="V69" s="7"/>
      <c r="W69" s="7"/>
      <c r="X69" s="7"/>
      <c r="Y69" s="7"/>
      <c r="Z69" s="7"/>
      <c r="AA69" s="7"/>
      <c r="AB69" s="7"/>
    </row>
    <row r="70">
      <c r="A70" s="42" t="s">
        <v>39</v>
      </c>
      <c r="B70" s="42" t="s">
        <v>40</v>
      </c>
      <c r="C70" s="143"/>
      <c r="D70" s="96"/>
      <c r="E70" s="269" t="s">
        <v>165</v>
      </c>
      <c r="F70" s="42" t="s">
        <v>49</v>
      </c>
      <c r="G70" s="224" t="s">
        <v>3602</v>
      </c>
      <c r="H70" s="58"/>
      <c r="I70" s="58">
        <v>7.998392373E9</v>
      </c>
      <c r="J70" s="42" t="s">
        <v>747</v>
      </c>
      <c r="K70" s="144"/>
      <c r="L70" s="145"/>
      <c r="M70" s="81"/>
      <c r="N70" s="62">
        <v>591.0</v>
      </c>
      <c r="O70" s="51"/>
      <c r="P70" s="146"/>
      <c r="Q70" s="147"/>
      <c r="R70" s="85"/>
      <c r="S70" s="45">
        <v>150.0</v>
      </c>
      <c r="T70" s="7"/>
      <c r="U70" s="7"/>
      <c r="V70" s="7"/>
      <c r="W70" s="7"/>
      <c r="X70" s="7"/>
      <c r="Y70" s="7"/>
      <c r="Z70" s="7"/>
      <c r="AA70" s="7"/>
      <c r="AB70" s="7"/>
    </row>
    <row r="71">
      <c r="A71" s="42" t="s">
        <v>39</v>
      </c>
      <c r="B71" s="42" t="s">
        <v>40</v>
      </c>
      <c r="C71" s="143"/>
      <c r="D71" s="94" t="s">
        <v>3603</v>
      </c>
      <c r="E71" s="269" t="s">
        <v>90</v>
      </c>
      <c r="F71" s="42" t="s">
        <v>49</v>
      </c>
      <c r="G71" s="224" t="s">
        <v>3604</v>
      </c>
      <c r="H71" s="58" t="s">
        <v>60</v>
      </c>
      <c r="I71" s="58" t="s">
        <v>3605</v>
      </c>
      <c r="J71" s="42" t="s">
        <v>69</v>
      </c>
      <c r="K71" s="148"/>
      <c r="L71" s="145"/>
      <c r="M71" s="35">
        <v>250.0</v>
      </c>
      <c r="N71" s="114"/>
      <c r="O71" s="51"/>
      <c r="P71" s="146"/>
      <c r="Q71" s="147"/>
      <c r="R71" s="115"/>
      <c r="S71" s="45">
        <v>50.0</v>
      </c>
      <c r="T71" s="7"/>
      <c r="U71" s="7"/>
      <c r="V71" s="7"/>
      <c r="W71" s="7"/>
      <c r="X71" s="7"/>
      <c r="Y71" s="7"/>
      <c r="Z71" s="7"/>
      <c r="AA71" s="7"/>
      <c r="AB71" s="7"/>
    </row>
    <row r="72">
      <c r="A72" s="42" t="s">
        <v>39</v>
      </c>
      <c r="B72" s="42" t="s">
        <v>40</v>
      </c>
      <c r="C72" s="143"/>
      <c r="D72" s="76"/>
      <c r="E72" s="269" t="s">
        <v>165</v>
      </c>
      <c r="F72" s="42" t="s">
        <v>49</v>
      </c>
      <c r="G72" s="224" t="s">
        <v>3606</v>
      </c>
      <c r="H72" s="58"/>
      <c r="I72" s="58">
        <v>6.781526923E9</v>
      </c>
      <c r="J72" s="42" t="s">
        <v>747</v>
      </c>
      <c r="K72" s="144"/>
      <c r="L72" s="149"/>
      <c r="M72" s="81"/>
      <c r="N72" s="82"/>
      <c r="O72" s="51"/>
      <c r="P72" s="150">
        <v>197.0</v>
      </c>
      <c r="Q72" s="151"/>
      <c r="R72" s="85"/>
      <c r="S72" s="377">
        <v>197.0</v>
      </c>
      <c r="T72" s="7"/>
      <c r="U72" s="7"/>
      <c r="V72" s="7"/>
      <c r="W72" s="7"/>
      <c r="X72" s="7"/>
      <c r="Y72" s="7"/>
      <c r="Z72" s="7"/>
      <c r="AA72" s="7"/>
      <c r="AB72" s="7"/>
    </row>
    <row r="73">
      <c r="A73" s="42" t="s">
        <v>39</v>
      </c>
      <c r="B73" s="42" t="s">
        <v>137</v>
      </c>
      <c r="C73" s="143"/>
      <c r="D73" s="94" t="s">
        <v>138</v>
      </c>
      <c r="E73" s="269" t="s">
        <v>103</v>
      </c>
      <c r="F73" s="42" t="s">
        <v>43</v>
      </c>
      <c r="G73" s="224" t="s">
        <v>3607</v>
      </c>
      <c r="H73" s="58" t="s">
        <v>3608</v>
      </c>
      <c r="I73" s="58" t="s">
        <v>1478</v>
      </c>
      <c r="J73" s="42" t="s">
        <v>46</v>
      </c>
      <c r="K73" s="144"/>
      <c r="L73" s="149" t="s">
        <v>2742</v>
      </c>
      <c r="M73" s="81"/>
      <c r="N73" s="82"/>
      <c r="O73" s="51"/>
      <c r="P73" s="146"/>
      <c r="Q73" s="147"/>
      <c r="R73" s="85"/>
      <c r="S73" s="136" t="s">
        <v>138</v>
      </c>
      <c r="T73" s="7"/>
      <c r="U73" s="7"/>
      <c r="V73" s="7"/>
      <c r="W73" s="7"/>
      <c r="X73" s="7"/>
      <c r="Y73" s="7"/>
      <c r="Z73" s="7"/>
      <c r="AA73" s="7"/>
      <c r="AB73" s="7"/>
    </row>
    <row r="74">
      <c r="A74" s="42" t="s">
        <v>39</v>
      </c>
      <c r="B74" s="42" t="s">
        <v>40</v>
      </c>
      <c r="C74" s="143"/>
      <c r="D74" s="43"/>
      <c r="E74" s="269" t="s">
        <v>58</v>
      </c>
      <c r="F74" s="42" t="s">
        <v>49</v>
      </c>
      <c r="G74" s="224" t="s">
        <v>3609</v>
      </c>
      <c r="H74" s="58" t="s">
        <v>3610</v>
      </c>
      <c r="I74" s="58" t="s">
        <v>3611</v>
      </c>
      <c r="J74" s="42" t="s">
        <v>46</v>
      </c>
      <c r="K74" s="148">
        <v>197.0</v>
      </c>
      <c r="L74" s="145"/>
      <c r="M74" s="81"/>
      <c r="N74" s="82"/>
      <c r="O74" s="51"/>
      <c r="P74" s="146"/>
      <c r="Q74" s="147"/>
      <c r="R74" s="85"/>
      <c r="S74" s="136">
        <v>100.0</v>
      </c>
      <c r="T74" s="7"/>
      <c r="U74" s="7"/>
      <c r="V74" s="7"/>
      <c r="W74" s="7"/>
      <c r="X74" s="7"/>
      <c r="Y74" s="7"/>
      <c r="Z74" s="7"/>
      <c r="AA74" s="7"/>
      <c r="AB74" s="7"/>
    </row>
    <row r="75">
      <c r="A75" s="42" t="s">
        <v>39</v>
      </c>
      <c r="B75" s="42" t="s">
        <v>40</v>
      </c>
      <c r="C75" s="143"/>
      <c r="D75" s="94" t="s">
        <v>3612</v>
      </c>
      <c r="E75" s="129" t="s">
        <v>53</v>
      </c>
      <c r="F75" s="42" t="s">
        <v>49</v>
      </c>
      <c r="G75" s="224" t="s">
        <v>3613</v>
      </c>
      <c r="H75" s="58"/>
      <c r="I75" s="58" t="s">
        <v>3614</v>
      </c>
      <c r="J75" s="42" t="s">
        <v>69</v>
      </c>
      <c r="K75" s="148"/>
      <c r="L75" s="145"/>
      <c r="M75" s="81"/>
      <c r="N75" s="82"/>
      <c r="O75" s="51">
        <v>197.0</v>
      </c>
      <c r="P75" s="146"/>
      <c r="Q75" s="147"/>
      <c r="R75" s="85"/>
      <c r="S75" s="45">
        <v>50.0</v>
      </c>
      <c r="T75" s="7"/>
      <c r="U75" s="7"/>
      <c r="V75" s="7"/>
      <c r="W75" s="7"/>
      <c r="X75" s="7"/>
      <c r="Y75" s="7"/>
      <c r="Z75" s="7"/>
      <c r="AA75" s="7"/>
      <c r="AB75" s="7"/>
    </row>
    <row r="76">
      <c r="A76" s="42" t="s">
        <v>39</v>
      </c>
      <c r="B76" s="42" t="s">
        <v>40</v>
      </c>
      <c r="C76" s="143"/>
      <c r="D76" s="43"/>
      <c r="E76" s="129" t="s">
        <v>29</v>
      </c>
      <c r="F76" s="42" t="s">
        <v>49</v>
      </c>
      <c r="G76" s="224" t="s">
        <v>3615</v>
      </c>
      <c r="H76" s="58" t="s">
        <v>3615</v>
      </c>
      <c r="I76" s="58" t="s">
        <v>3616</v>
      </c>
      <c r="J76" s="42" t="s">
        <v>46</v>
      </c>
      <c r="K76" s="148"/>
      <c r="L76" s="149">
        <v>197.0</v>
      </c>
      <c r="M76" s="81"/>
      <c r="N76" s="82"/>
      <c r="O76" s="51"/>
      <c r="P76" s="146"/>
      <c r="Q76" s="147"/>
      <c r="R76" s="85"/>
      <c r="S76" s="136">
        <v>50.0</v>
      </c>
      <c r="T76" s="7"/>
      <c r="U76" s="7"/>
      <c r="V76" s="7"/>
      <c r="W76" s="7"/>
      <c r="X76" s="7"/>
      <c r="Y76" s="7"/>
      <c r="Z76" s="7"/>
      <c r="AA76" s="7"/>
      <c r="AB76" s="7"/>
    </row>
    <row r="77">
      <c r="A77" s="105"/>
      <c r="B77" s="42"/>
      <c r="C77" s="143"/>
      <c r="D77" s="43"/>
      <c r="E77" s="22"/>
      <c r="F77" s="42"/>
      <c r="G77" s="153"/>
      <c r="H77" s="153"/>
      <c r="I77" s="153"/>
      <c r="J77" s="105"/>
      <c r="K77" s="144"/>
      <c r="L77" s="145"/>
      <c r="M77" s="81"/>
      <c r="N77" s="82"/>
      <c r="O77" s="51"/>
      <c r="P77" s="146"/>
      <c r="Q77" s="147"/>
      <c r="R77" s="85"/>
      <c r="S77" s="154"/>
      <c r="T77" s="7"/>
      <c r="U77" s="7"/>
      <c r="V77" s="7"/>
      <c r="W77" s="7"/>
      <c r="X77" s="7"/>
      <c r="Y77" s="7"/>
      <c r="Z77" s="7"/>
      <c r="AA77" s="7"/>
      <c r="AB77" s="7"/>
    </row>
    <row r="78">
      <c r="A78" s="105"/>
      <c r="B78" s="42"/>
      <c r="C78" s="143"/>
      <c r="D78" s="43"/>
      <c r="E78" s="22"/>
      <c r="F78" s="42"/>
      <c r="G78" s="153"/>
      <c r="H78" s="153"/>
      <c r="I78" s="153"/>
      <c r="J78" s="105"/>
      <c r="K78" s="144"/>
      <c r="L78" s="145"/>
      <c r="M78" s="81"/>
      <c r="N78" s="82"/>
      <c r="O78" s="51"/>
      <c r="P78" s="146"/>
      <c r="Q78" s="147"/>
      <c r="R78" s="85"/>
      <c r="S78" s="155"/>
      <c r="T78" s="7"/>
      <c r="U78" s="7"/>
      <c r="V78" s="7"/>
      <c r="W78" s="7"/>
      <c r="X78" s="7"/>
      <c r="Y78" s="7"/>
      <c r="Z78" s="7"/>
      <c r="AA78" s="7"/>
      <c r="AB78" s="7"/>
    </row>
    <row r="79">
      <c r="A79" s="105"/>
      <c r="B79" s="42"/>
      <c r="C79" s="143"/>
      <c r="D79" s="43"/>
      <c r="E79" s="22"/>
      <c r="F79" s="42"/>
      <c r="G79" s="153"/>
      <c r="H79" s="153"/>
      <c r="I79" s="153"/>
      <c r="J79" s="105"/>
      <c r="K79" s="144"/>
      <c r="L79" s="145"/>
      <c r="M79" s="81"/>
      <c r="N79" s="82"/>
      <c r="O79" s="51"/>
      <c r="P79" s="146"/>
      <c r="Q79" s="147"/>
      <c r="R79" s="85"/>
      <c r="S79" s="155"/>
      <c r="T79" s="7"/>
      <c r="U79" s="7"/>
      <c r="V79" s="7"/>
      <c r="W79" s="7"/>
      <c r="X79" s="7"/>
      <c r="Y79" s="7"/>
      <c r="Z79" s="7"/>
      <c r="AA79" s="7"/>
      <c r="AB79" s="7"/>
    </row>
    <row r="80">
      <c r="A80" s="105"/>
      <c r="B80" s="42"/>
      <c r="C80" s="143"/>
      <c r="D80" s="43"/>
      <c r="E80" s="22"/>
      <c r="F80" s="42"/>
      <c r="G80" s="153"/>
      <c r="H80" s="153"/>
      <c r="I80" s="153"/>
      <c r="J80" s="105"/>
      <c r="K80" s="156"/>
      <c r="L80" s="157"/>
      <c r="M80" s="158"/>
      <c r="N80" s="159"/>
      <c r="O80" s="51"/>
      <c r="P80" s="160"/>
      <c r="Q80" s="161"/>
      <c r="R80" s="162"/>
      <c r="S80" s="155"/>
      <c r="T80" s="7"/>
      <c r="U80" s="7"/>
      <c r="V80" s="7"/>
      <c r="W80" s="7"/>
      <c r="X80" s="7"/>
      <c r="Y80" s="7"/>
      <c r="Z80" s="7"/>
      <c r="AA80" s="7"/>
      <c r="AB80" s="7"/>
    </row>
    <row r="81">
      <c r="A81" s="105"/>
      <c r="B81" s="42"/>
      <c r="C81" s="143"/>
      <c r="D81" s="43"/>
      <c r="E81" s="22"/>
      <c r="F81" s="42"/>
      <c r="G81" s="153"/>
      <c r="H81" s="153"/>
      <c r="I81" s="153"/>
      <c r="J81" s="105"/>
      <c r="K81" s="156"/>
      <c r="L81" s="157"/>
      <c r="M81" s="158"/>
      <c r="N81" s="159"/>
      <c r="O81" s="51"/>
      <c r="P81" s="160"/>
      <c r="Q81" s="161"/>
      <c r="R81" s="162"/>
      <c r="S81" s="155"/>
      <c r="T81" s="7"/>
      <c r="U81" s="7"/>
      <c r="V81" s="7"/>
      <c r="W81" s="7"/>
      <c r="X81" s="7"/>
      <c r="Y81" s="7"/>
      <c r="Z81" s="7"/>
      <c r="AA81" s="7"/>
      <c r="AB81" s="7"/>
    </row>
    <row r="82">
      <c r="A82" s="105"/>
      <c r="B82" s="42"/>
      <c r="C82" s="143"/>
      <c r="D82" s="43"/>
      <c r="E82" s="22"/>
      <c r="F82" s="42"/>
      <c r="G82" s="153"/>
      <c r="H82" s="153"/>
      <c r="I82" s="153"/>
      <c r="J82" s="105"/>
      <c r="K82" s="156"/>
      <c r="L82" s="157"/>
      <c r="M82" s="158"/>
      <c r="N82" s="159"/>
      <c r="O82" s="51"/>
      <c r="P82" s="160"/>
      <c r="Q82" s="161"/>
      <c r="R82" s="162"/>
      <c r="S82" s="155"/>
      <c r="T82" s="7"/>
      <c r="U82" s="7"/>
      <c r="V82" s="7"/>
      <c r="W82" s="7"/>
      <c r="X82" s="7"/>
      <c r="Y82" s="7"/>
      <c r="Z82" s="7"/>
      <c r="AA82" s="7"/>
      <c r="AB82" s="7"/>
    </row>
    <row r="83">
      <c r="A83" s="105"/>
      <c r="B83" s="42"/>
      <c r="C83" s="143"/>
      <c r="D83" s="43"/>
      <c r="E83" s="22"/>
      <c r="F83" s="42"/>
      <c r="G83" s="153"/>
      <c r="H83" s="153"/>
      <c r="I83" s="153"/>
      <c r="J83" s="105"/>
      <c r="K83" s="163"/>
      <c r="L83" s="164"/>
      <c r="M83" s="165"/>
      <c r="N83" s="166"/>
      <c r="O83" s="51"/>
      <c r="P83" s="167"/>
      <c r="Q83" s="168"/>
      <c r="R83" s="169"/>
      <c r="S83" s="155"/>
      <c r="T83" s="7"/>
      <c r="U83" s="7"/>
      <c r="V83" s="7"/>
      <c r="W83" s="7"/>
      <c r="X83" s="7"/>
      <c r="Y83" s="7"/>
      <c r="Z83" s="7"/>
      <c r="AA83" s="7"/>
      <c r="AB83" s="7"/>
    </row>
    <row r="84">
      <c r="A84" s="105"/>
      <c r="B84" s="42"/>
      <c r="C84" s="143"/>
      <c r="D84" s="43"/>
      <c r="E84" s="137"/>
      <c r="F84" s="42"/>
      <c r="G84" s="153"/>
      <c r="H84" s="153"/>
      <c r="I84" s="153"/>
      <c r="J84" s="105"/>
      <c r="K84" s="156"/>
      <c r="L84" s="157"/>
      <c r="M84" s="170"/>
      <c r="N84" s="171"/>
      <c r="O84" s="51"/>
      <c r="P84" s="160"/>
      <c r="Q84" s="161"/>
      <c r="R84" s="172"/>
      <c r="S84" s="155"/>
      <c r="T84" s="7"/>
      <c r="U84" s="7"/>
      <c r="V84" s="7"/>
      <c r="W84" s="7"/>
      <c r="X84" s="7"/>
      <c r="Y84" s="7"/>
      <c r="Z84" s="7"/>
      <c r="AA84" s="7"/>
      <c r="AB84" s="7"/>
    </row>
    <row r="85">
      <c r="A85" s="105"/>
      <c r="B85" s="42"/>
      <c r="C85" s="143"/>
      <c r="D85" s="43"/>
      <c r="E85" s="137"/>
      <c r="F85" s="42"/>
      <c r="G85" s="153"/>
      <c r="H85" s="153"/>
      <c r="I85" s="153"/>
      <c r="J85" s="105"/>
      <c r="K85" s="156"/>
      <c r="L85" s="157"/>
      <c r="M85" s="170"/>
      <c r="N85" s="171"/>
      <c r="O85" s="51"/>
      <c r="P85" s="160"/>
      <c r="Q85" s="161"/>
      <c r="R85" s="172"/>
      <c r="S85" s="155"/>
      <c r="T85" s="7"/>
      <c r="U85" s="7"/>
      <c r="V85" s="7"/>
      <c r="W85" s="7"/>
      <c r="X85" s="7"/>
      <c r="Y85" s="7"/>
      <c r="Z85" s="7"/>
      <c r="AA85" s="7"/>
      <c r="AB85" s="7"/>
    </row>
    <row r="86">
      <c r="A86" s="105"/>
      <c r="B86" s="42"/>
      <c r="C86" s="143"/>
      <c r="D86" s="43"/>
      <c r="E86" s="137"/>
      <c r="F86" s="42"/>
      <c r="G86" s="153"/>
      <c r="H86" s="153"/>
      <c r="I86" s="153"/>
      <c r="J86" s="105"/>
      <c r="K86" s="156"/>
      <c r="L86" s="157"/>
      <c r="M86" s="170"/>
      <c r="N86" s="171"/>
      <c r="O86" s="51"/>
      <c r="P86" s="160"/>
      <c r="Q86" s="161"/>
      <c r="R86" s="172"/>
      <c r="S86" s="155"/>
      <c r="T86" s="7"/>
      <c r="U86" s="7"/>
      <c r="V86" s="7"/>
      <c r="W86" s="7"/>
      <c r="X86" s="7"/>
      <c r="Y86" s="7"/>
      <c r="Z86" s="7"/>
      <c r="AA86" s="7"/>
      <c r="AB86" s="7"/>
    </row>
    <row r="87">
      <c r="A87" s="105"/>
      <c r="B87" s="42"/>
      <c r="C87" s="143"/>
      <c r="D87" s="43"/>
      <c r="E87" s="137"/>
      <c r="F87" s="42"/>
      <c r="G87" s="153"/>
      <c r="H87" s="153"/>
      <c r="I87" s="153"/>
      <c r="J87" s="105"/>
      <c r="K87" s="156"/>
      <c r="L87" s="157"/>
      <c r="M87" s="170"/>
      <c r="N87" s="171"/>
      <c r="O87" s="51"/>
      <c r="P87" s="160"/>
      <c r="Q87" s="161"/>
      <c r="R87" s="172"/>
      <c r="S87" s="155"/>
      <c r="T87" s="7"/>
      <c r="U87" s="7"/>
      <c r="V87" s="7"/>
      <c r="W87" s="7"/>
      <c r="X87" s="7"/>
      <c r="Y87" s="7"/>
      <c r="Z87" s="7"/>
      <c r="AA87" s="7"/>
      <c r="AB87" s="7"/>
    </row>
    <row r="88">
      <c r="A88" s="105"/>
      <c r="B88" s="42"/>
      <c r="C88" s="143"/>
      <c r="D88" s="43"/>
      <c r="E88" s="137"/>
      <c r="F88" s="42"/>
      <c r="G88" s="153"/>
      <c r="H88" s="153"/>
      <c r="I88" s="153"/>
      <c r="J88" s="105"/>
      <c r="K88" s="156"/>
      <c r="L88" s="157"/>
      <c r="M88" s="170"/>
      <c r="N88" s="171"/>
      <c r="O88" s="51"/>
      <c r="P88" s="160"/>
      <c r="Q88" s="161"/>
      <c r="R88" s="172"/>
      <c r="S88" s="155"/>
      <c r="T88" s="7"/>
      <c r="U88" s="7"/>
      <c r="V88" s="7"/>
      <c r="W88" s="7"/>
      <c r="X88" s="7"/>
      <c r="Y88" s="7"/>
      <c r="Z88" s="7"/>
      <c r="AA88" s="7"/>
      <c r="AB88" s="7"/>
    </row>
    <row r="89">
      <c r="A89" s="105"/>
      <c r="B89" s="42"/>
      <c r="C89" s="143"/>
      <c r="D89" s="43"/>
      <c r="E89" s="137"/>
      <c r="F89" s="42"/>
      <c r="G89" s="153"/>
      <c r="H89" s="153"/>
      <c r="I89" s="153"/>
      <c r="J89" s="105"/>
      <c r="K89" s="156"/>
      <c r="L89" s="157"/>
      <c r="M89" s="170"/>
      <c r="N89" s="171"/>
      <c r="O89" s="51"/>
      <c r="P89" s="160"/>
      <c r="Q89" s="161"/>
      <c r="R89" s="172"/>
      <c r="S89" s="155"/>
      <c r="T89" s="7"/>
      <c r="U89" s="7"/>
      <c r="V89" s="7"/>
      <c r="W89" s="7"/>
      <c r="X89" s="7"/>
      <c r="Y89" s="7"/>
      <c r="Z89" s="7"/>
      <c r="AA89" s="7"/>
      <c r="AB89" s="7"/>
    </row>
    <row r="90">
      <c r="A90" s="105"/>
      <c r="B90" s="42"/>
      <c r="C90" s="143"/>
      <c r="D90" s="43"/>
      <c r="E90" s="137"/>
      <c r="F90" s="42"/>
      <c r="G90" s="153"/>
      <c r="H90" s="153"/>
      <c r="I90" s="153"/>
      <c r="J90" s="105"/>
      <c r="K90" s="156"/>
      <c r="L90" s="157"/>
      <c r="M90" s="170"/>
      <c r="N90" s="171"/>
      <c r="O90" s="51"/>
      <c r="P90" s="160"/>
      <c r="Q90" s="161"/>
      <c r="R90" s="172"/>
      <c r="S90" s="155"/>
      <c r="T90" s="7"/>
      <c r="U90" s="7"/>
      <c r="V90" s="7"/>
      <c r="W90" s="7"/>
      <c r="X90" s="7"/>
      <c r="Y90" s="7"/>
      <c r="Z90" s="7"/>
      <c r="AA90" s="7"/>
      <c r="AB90" s="7"/>
    </row>
    <row r="91">
      <c r="A91" s="105"/>
      <c r="B91" s="42"/>
      <c r="C91" s="143"/>
      <c r="D91" s="43"/>
      <c r="E91" s="137"/>
      <c r="F91" s="42"/>
      <c r="G91" s="153"/>
      <c r="H91" s="153"/>
      <c r="I91" s="153"/>
      <c r="J91" s="105"/>
      <c r="K91" s="156"/>
      <c r="L91" s="157"/>
      <c r="M91" s="170"/>
      <c r="N91" s="173"/>
      <c r="O91" s="51"/>
      <c r="P91" s="160"/>
      <c r="Q91" s="161"/>
      <c r="R91" s="172"/>
      <c r="S91" s="155"/>
      <c r="T91" s="7"/>
      <c r="U91" s="7"/>
      <c r="V91" s="7"/>
      <c r="W91" s="7"/>
      <c r="X91" s="7"/>
      <c r="Y91" s="7"/>
      <c r="Z91" s="7"/>
      <c r="AA91" s="7"/>
      <c r="AB91" s="7"/>
    </row>
    <row r="92">
      <c r="A92" s="4"/>
      <c r="B92" s="4"/>
      <c r="C92" s="3"/>
      <c r="D92" s="174"/>
      <c r="E92" s="175"/>
      <c r="F92" s="4"/>
      <c r="G92" s="176"/>
      <c r="H92" s="177"/>
      <c r="I92" s="178"/>
      <c r="J92" s="4"/>
      <c r="K92" s="179"/>
      <c r="L92" s="179"/>
      <c r="M92" s="179"/>
      <c r="N92" s="179"/>
      <c r="O92" s="180"/>
      <c r="P92" s="180"/>
      <c r="Q92" s="180"/>
      <c r="R92" s="181"/>
      <c r="S92" s="182">
        <f>SUM(S7:S91)</f>
        <v>5127</v>
      </c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83"/>
      <c r="E93" s="184"/>
      <c r="F93" s="2"/>
      <c r="G93" s="185"/>
      <c r="H93" s="186"/>
      <c r="I93" s="187"/>
      <c r="J93" s="2"/>
      <c r="K93" s="33" t="s">
        <v>6</v>
      </c>
      <c r="L93" s="188"/>
      <c r="M93" s="188"/>
      <c r="N93" s="188"/>
      <c r="O93" s="189"/>
      <c r="P93" s="189"/>
      <c r="Q93" s="189"/>
      <c r="R93" s="190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191"/>
      <c r="D94" s="16"/>
      <c r="E94" s="192"/>
      <c r="F94" s="193"/>
      <c r="G94" s="176"/>
      <c r="H94" s="4"/>
      <c r="I94" s="4"/>
      <c r="J94" s="2"/>
      <c r="K94" s="96">
        <f>SUM(K7:K91)</f>
        <v>2129</v>
      </c>
      <c r="L94" s="194" t="s">
        <v>22</v>
      </c>
      <c r="O94" s="195" t="s">
        <v>23</v>
      </c>
      <c r="Q94" s="196"/>
      <c r="R94" s="197" t="s">
        <v>24</v>
      </c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2"/>
      <c r="B95" s="2"/>
      <c r="C95" s="3"/>
      <c r="D95" s="16"/>
      <c r="E95" s="2"/>
      <c r="F95" s="2"/>
      <c r="G95" s="176"/>
      <c r="H95" s="4"/>
      <c r="I95" s="4"/>
      <c r="J95" s="2"/>
      <c r="K95" s="96">
        <f>SUM(K94*2%)</f>
        <v>42.58</v>
      </c>
      <c r="L95" s="34" t="s">
        <v>7</v>
      </c>
      <c r="M95" s="198"/>
      <c r="N95" s="198"/>
      <c r="O95" s="199"/>
      <c r="P95" s="200"/>
      <c r="Q95" s="196"/>
      <c r="R95" s="201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4"/>
      <c r="H96" s="4"/>
      <c r="I96" s="4"/>
      <c r="J96" s="2"/>
      <c r="K96" s="202"/>
      <c r="L96" s="203">
        <f>SUM(L6:L90)</f>
        <v>1492</v>
      </c>
      <c r="M96" s="35" t="s">
        <v>8</v>
      </c>
      <c r="N96" s="198"/>
      <c r="O96" s="199"/>
      <c r="P96" s="199"/>
      <c r="Q96" s="199"/>
      <c r="R96" s="201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204" t="s">
        <v>25</v>
      </c>
      <c r="H97" s="205">
        <f>SUM(K94,L96,M97,N98)</f>
        <v>9525</v>
      </c>
      <c r="I97" s="4"/>
      <c r="J97" s="2"/>
      <c r="K97" s="7"/>
      <c r="L97" s="76">
        <f>SUM(L96*1%)</f>
        <v>14.92</v>
      </c>
      <c r="M97" s="16">
        <f>SUM(M6:M90)</f>
        <v>2261</v>
      </c>
      <c r="N97" s="36" t="s">
        <v>9</v>
      </c>
      <c r="O97" s="199"/>
      <c r="P97" s="199"/>
      <c r="Q97" s="199"/>
      <c r="R97" s="181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06"/>
      <c r="G98" s="207" t="s">
        <v>26</v>
      </c>
      <c r="H98" s="205">
        <f>SUM(O99,P102,Q103)</f>
        <v>6267</v>
      </c>
      <c r="I98" s="4"/>
      <c r="J98" s="2"/>
      <c r="K98" s="7"/>
      <c r="L98" s="17"/>
      <c r="M98" s="76">
        <f>SUM(M97*2%)</f>
        <v>45.22</v>
      </c>
      <c r="N98" s="16">
        <f>SUM(N6:N91)</f>
        <v>3643</v>
      </c>
      <c r="O98" s="37" t="s">
        <v>10</v>
      </c>
      <c r="P98" s="199"/>
      <c r="Q98" s="199"/>
      <c r="R98" s="208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06"/>
      <c r="G99" s="209" t="s">
        <v>27</v>
      </c>
      <c r="H99" s="205">
        <f>SUM(R104)</f>
        <v>320</v>
      </c>
      <c r="I99" s="4"/>
      <c r="J99" s="2"/>
      <c r="K99" s="7"/>
      <c r="L99" s="2"/>
      <c r="M99" s="2"/>
      <c r="N99" s="76">
        <f>SUM(N98*2%)</f>
        <v>72.86</v>
      </c>
      <c r="O99" s="16">
        <f>SUM(O6:O92)</f>
        <v>2417</v>
      </c>
      <c r="P99" s="199"/>
      <c r="Q99" s="199"/>
      <c r="R99" s="208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"/>
      <c r="G100" s="4"/>
      <c r="H100" s="4"/>
      <c r="I100" s="4"/>
      <c r="J100" s="2"/>
      <c r="K100" s="7"/>
      <c r="L100" s="2"/>
      <c r="M100" s="2"/>
      <c r="N100" s="2"/>
      <c r="O100" s="76">
        <f>SUM(O99*2%)</f>
        <v>48.34</v>
      </c>
      <c r="P100" s="199"/>
      <c r="Q100" s="199"/>
      <c r="R100" s="208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370" t="s">
        <v>28</v>
      </c>
      <c r="H101" s="248">
        <f>SUM(M8,K11,R19,L23,P25,N27,P32,O35,P39,O41,P46,K48,O57,O58,L63,K74,L76,N14)</f>
        <v>3728</v>
      </c>
      <c r="I101" s="251">
        <f>SUM(O58)</f>
        <v>0</v>
      </c>
      <c r="J101" s="2"/>
      <c r="K101" s="7"/>
      <c r="L101" s="2"/>
      <c r="M101" s="2"/>
      <c r="N101" s="2"/>
      <c r="O101" s="2"/>
      <c r="P101" s="38" t="s">
        <v>11</v>
      </c>
      <c r="Q101" s="199"/>
      <c r="R101" s="208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212" t="s">
        <v>29</v>
      </c>
      <c r="H102" s="336">
        <f>SUM(L18)</f>
        <v>499</v>
      </c>
      <c r="I102" s="263">
        <v>0.0</v>
      </c>
      <c r="J102" s="2"/>
      <c r="K102" s="7"/>
      <c r="L102" s="2"/>
      <c r="M102" s="2"/>
      <c r="N102" s="2"/>
      <c r="O102" s="2"/>
      <c r="P102" s="16">
        <f>SUM(P6:P90)</f>
        <v>3850</v>
      </c>
      <c r="Q102" s="39" t="s">
        <v>12</v>
      </c>
      <c r="R102" s="208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371" t="s">
        <v>747</v>
      </c>
      <c r="H103" s="248">
        <f>SUM(N7,M12,N13,P15,N16,K24,O28,M34,M36,K43,N55,N70,P72)</f>
        <v>3325</v>
      </c>
      <c r="I103" s="363">
        <v>0.0</v>
      </c>
      <c r="J103" s="2"/>
      <c r="K103" s="7"/>
      <c r="L103" s="2"/>
      <c r="M103" s="2"/>
      <c r="N103" s="2"/>
      <c r="O103" s="2"/>
      <c r="P103" s="76">
        <f>SUM(P102*2%)</f>
        <v>77</v>
      </c>
      <c r="Q103" s="16">
        <f>SUM(Q6:Q90)</f>
        <v>0</v>
      </c>
      <c r="R103" s="215" t="s">
        <v>13</v>
      </c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52" t="s">
        <v>160</v>
      </c>
      <c r="H104" s="248">
        <f>SUM(M9,P10,O17,O20,M21,M22,P26,P29,M30,P31,K33,N38,P42,K44,O45,O47,L49,N51,P52,P53,N54,N56,N59,N60,P64,N66,N67,P68,M71,O75)</f>
        <v>7278</v>
      </c>
      <c r="I104" s="388">
        <f>SUM(0)</f>
        <v>0</v>
      </c>
      <c r="J104" s="2"/>
      <c r="K104" s="7"/>
      <c r="L104" s="2"/>
      <c r="M104" s="2"/>
      <c r="N104" s="2"/>
      <c r="O104" s="2"/>
      <c r="P104" s="2"/>
      <c r="Q104" s="76">
        <f>SUM(Q103*1%)</f>
        <v>0</v>
      </c>
      <c r="R104" s="96">
        <f>SUM(R7:R92)</f>
        <v>320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107"/>
      <c r="D105" s="16"/>
      <c r="E105" s="2"/>
      <c r="F105" s="2"/>
      <c r="G105" s="216" t="s">
        <v>31</v>
      </c>
      <c r="H105" s="351">
        <v>0.0</v>
      </c>
      <c r="I105" s="4"/>
      <c r="J105" s="2"/>
      <c r="K105" s="7"/>
      <c r="L105" s="2"/>
      <c r="M105" s="2"/>
      <c r="N105" s="2"/>
      <c r="O105" s="2"/>
      <c r="P105" s="2"/>
      <c r="Q105" s="2"/>
      <c r="R105" s="96">
        <f>SUM(R104*2%)</f>
        <v>6.4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216" t="s">
        <v>32</v>
      </c>
      <c r="H106" s="300">
        <f>SUM(S40,S50,S58,S61,S62,S65,S69)</f>
        <v>300</v>
      </c>
      <c r="I106" s="4"/>
      <c r="J106" s="2"/>
      <c r="K106" s="7"/>
      <c r="L106" s="2"/>
      <c r="M106" s="2"/>
      <c r="N106" s="2"/>
      <c r="O106" s="2"/>
      <c r="P106" s="2"/>
      <c r="Q106" s="2"/>
      <c r="R106" s="16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18" t="s">
        <v>33</v>
      </c>
      <c r="H107" s="300">
        <f>SUM(K40,K50,K61,O62,O65,N69)</f>
        <v>1182</v>
      </c>
      <c r="I107" s="4"/>
      <c r="J107" s="2"/>
      <c r="K107" s="7"/>
      <c r="L107" s="2"/>
      <c r="M107" s="2"/>
      <c r="N107" s="2"/>
      <c r="O107" s="2"/>
      <c r="P107" s="2"/>
      <c r="Q107" s="2"/>
      <c r="R107" s="2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4"/>
      <c r="H108" s="4"/>
      <c r="I108" s="4"/>
      <c r="J108" s="2"/>
      <c r="K108" s="7"/>
      <c r="L108" s="2"/>
      <c r="M108" s="1" t="s">
        <v>34</v>
      </c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4"/>
      <c r="H109" s="4"/>
      <c r="I109" s="4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4"/>
      <c r="I110" s="4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4"/>
      <c r="I111" s="4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4"/>
      <c r="I112" s="4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4"/>
      <c r="I113" s="4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4"/>
      <c r="I114" s="4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4"/>
      <c r="I115" s="4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4"/>
      <c r="I116" s="4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4"/>
      <c r="I117" s="4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4"/>
      <c r="I118" s="4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4"/>
      <c r="I119" s="4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4"/>
      <c r="I120" s="4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4"/>
      <c r="I121" s="4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4"/>
      <c r="I122" s="4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4"/>
      <c r="I123" s="4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4"/>
      <c r="I124" s="4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4"/>
      <c r="I125" s="4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4"/>
      <c r="I126" s="4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4"/>
      <c r="I127" s="4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4"/>
      <c r="I128" s="4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4"/>
      <c r="I129" s="4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4"/>
      <c r="I130" s="4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4"/>
      <c r="I131" s="4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4"/>
      <c r="I132" s="4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4"/>
      <c r="I133" s="4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4"/>
      <c r="I134" s="4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4"/>
      <c r="I135" s="4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4"/>
      <c r="I136" s="4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4"/>
      <c r="I137" s="4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4"/>
      <c r="I138" s="4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4"/>
      <c r="I139" s="4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4"/>
      <c r="I140" s="4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4"/>
      <c r="I141" s="4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4"/>
      <c r="I142" s="4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4"/>
      <c r="I143" s="4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4"/>
      <c r="I144" s="4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4"/>
      <c r="I145" s="4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4"/>
      <c r="I146" s="4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4"/>
      <c r="I147" s="4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4"/>
      <c r="I148" s="4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4"/>
      <c r="I149" s="4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4"/>
      <c r="I150" s="4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4"/>
      <c r="I151" s="4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4"/>
      <c r="I152" s="4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4"/>
      <c r="I153" s="4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4"/>
      <c r="I154" s="4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4"/>
      <c r="I155" s="4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4"/>
      <c r="I156" s="4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4"/>
      <c r="I157" s="4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4"/>
      <c r="I158" s="4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4"/>
      <c r="I159" s="4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4"/>
      <c r="I160" s="4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4"/>
      <c r="I161" s="4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4"/>
      <c r="I162" s="4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4"/>
      <c r="I163" s="4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4"/>
      <c r="I164" s="4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4"/>
      <c r="I165" s="4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4"/>
      <c r="I166" s="4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4"/>
      <c r="I167" s="4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4"/>
      <c r="I168" s="4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4"/>
      <c r="I169" s="4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4"/>
      <c r="I170" s="4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4"/>
      <c r="I171" s="4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4"/>
      <c r="I172" s="4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4"/>
      <c r="I173" s="4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4"/>
      <c r="I174" s="4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4"/>
      <c r="I175" s="4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4"/>
      <c r="I176" s="4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4"/>
      <c r="I177" s="4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4"/>
      <c r="I178" s="4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4"/>
      <c r="I179" s="4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4"/>
      <c r="I180" s="4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4"/>
      <c r="I181" s="4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4"/>
      <c r="I182" s="4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4"/>
      <c r="I183" s="4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4"/>
      <c r="I184" s="4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4"/>
      <c r="I185" s="4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4"/>
      <c r="I186" s="4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4"/>
      <c r="I187" s="4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4"/>
      <c r="I188" s="4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4"/>
      <c r="I189" s="4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4"/>
      <c r="I190" s="4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4"/>
      <c r="I191" s="4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4"/>
      <c r="I192" s="4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4"/>
      <c r="I193" s="4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4"/>
      <c r="I194" s="4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4"/>
      <c r="I195" s="4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4"/>
      <c r="I196" s="4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4"/>
      <c r="I197" s="4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4"/>
      <c r="I198" s="4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4"/>
      <c r="I199" s="4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4"/>
      <c r="I200" s="4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4"/>
      <c r="I201" s="4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4"/>
      <c r="I202" s="4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4"/>
      <c r="I203" s="4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4"/>
      <c r="I204" s="4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4"/>
      <c r="I205" s="4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4"/>
      <c r="I206" s="4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4"/>
      <c r="I207" s="4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4"/>
      <c r="I208" s="4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4"/>
      <c r="I209" s="4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4"/>
      <c r="I210" s="4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4"/>
      <c r="I211" s="4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4"/>
      <c r="I212" s="4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4"/>
      <c r="I213" s="4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4"/>
      <c r="I214" s="4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4"/>
      <c r="I215" s="4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4"/>
      <c r="I216" s="4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4"/>
      <c r="I217" s="4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4"/>
      <c r="I218" s="4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4"/>
      <c r="I219" s="4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4"/>
      <c r="I220" s="4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4"/>
      <c r="I221" s="4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4"/>
      <c r="I222" s="4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4"/>
      <c r="I223" s="4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4"/>
      <c r="I224" s="4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219"/>
      <c r="D225" s="219"/>
      <c r="E225" s="2"/>
      <c r="F225" s="2"/>
      <c r="G225" s="4"/>
      <c r="H225" s="4"/>
      <c r="I225" s="4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19"/>
      <c r="D226" s="219"/>
      <c r="E226" s="2"/>
      <c r="F226" s="2"/>
      <c r="G226" s="4"/>
      <c r="H226" s="4"/>
      <c r="I226" s="4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19"/>
      <c r="D227" s="219"/>
      <c r="E227" s="2"/>
      <c r="F227" s="2"/>
      <c r="G227" s="4"/>
      <c r="H227" s="4"/>
      <c r="I227" s="4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19"/>
      <c r="D228" s="219"/>
      <c r="E228" s="2"/>
      <c r="F228" s="2"/>
      <c r="G228" s="4"/>
      <c r="H228" s="4"/>
      <c r="I228" s="4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19"/>
      <c r="D229" s="219"/>
      <c r="E229" s="2"/>
      <c r="F229" s="2"/>
      <c r="G229" s="4"/>
      <c r="H229" s="4"/>
      <c r="I229" s="4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19"/>
      <c r="D230" s="219"/>
      <c r="E230" s="2"/>
      <c r="F230" s="2"/>
      <c r="G230" s="4"/>
      <c r="H230" s="4"/>
      <c r="I230" s="4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19"/>
      <c r="D231" s="219"/>
      <c r="E231" s="2"/>
      <c r="F231" s="2"/>
      <c r="G231" s="4"/>
      <c r="H231" s="4"/>
      <c r="I231" s="4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19"/>
      <c r="D232" s="219"/>
      <c r="E232" s="2"/>
      <c r="F232" s="2"/>
      <c r="G232" s="4"/>
      <c r="H232" s="4"/>
      <c r="I232" s="4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19"/>
      <c r="D233" s="219"/>
      <c r="E233" s="2"/>
      <c r="F233" s="2"/>
      <c r="G233" s="4"/>
      <c r="H233" s="4"/>
      <c r="I233" s="4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19"/>
      <c r="D234" s="219"/>
      <c r="E234" s="2"/>
      <c r="F234" s="2"/>
      <c r="G234" s="4"/>
      <c r="H234" s="4"/>
      <c r="I234" s="4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19"/>
      <c r="D235" s="219"/>
      <c r="E235" s="2"/>
      <c r="F235" s="2"/>
      <c r="G235" s="4"/>
      <c r="H235" s="4"/>
      <c r="I235" s="4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19"/>
      <c r="D236" s="219"/>
      <c r="E236" s="2"/>
      <c r="F236" s="2"/>
      <c r="G236" s="4"/>
      <c r="H236" s="4"/>
      <c r="I236" s="4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19"/>
      <c r="D237" s="219"/>
      <c r="E237" s="2"/>
      <c r="F237" s="2"/>
      <c r="G237" s="4"/>
      <c r="H237" s="4"/>
      <c r="I237" s="4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19"/>
      <c r="D238" s="219"/>
      <c r="E238" s="2"/>
      <c r="F238" s="2"/>
      <c r="G238" s="4"/>
      <c r="H238" s="4"/>
      <c r="I238" s="4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19"/>
      <c r="D239" s="219"/>
      <c r="E239" s="2"/>
      <c r="F239" s="2"/>
      <c r="G239" s="4"/>
      <c r="H239" s="4"/>
      <c r="I239" s="4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19"/>
      <c r="D240" s="219"/>
      <c r="E240" s="2"/>
      <c r="F240" s="2"/>
      <c r="G240" s="4"/>
      <c r="H240" s="4"/>
      <c r="I240" s="4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19"/>
      <c r="D241" s="219"/>
      <c r="E241" s="2"/>
      <c r="F241" s="2"/>
      <c r="G241" s="4"/>
      <c r="H241" s="4"/>
      <c r="I241" s="4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19"/>
      <c r="D242" s="219"/>
      <c r="E242" s="2"/>
      <c r="F242" s="2"/>
      <c r="G242" s="4"/>
      <c r="H242" s="4"/>
      <c r="I242" s="4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19"/>
      <c r="D243" s="219"/>
      <c r="E243" s="2"/>
      <c r="F243" s="2"/>
      <c r="G243" s="4"/>
      <c r="H243" s="4"/>
      <c r="I243" s="4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19"/>
      <c r="D244" s="219"/>
      <c r="E244" s="2"/>
      <c r="F244" s="2"/>
      <c r="G244" s="4"/>
      <c r="H244" s="4"/>
      <c r="I244" s="4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19"/>
      <c r="D245" s="219"/>
      <c r="E245" s="2"/>
      <c r="F245" s="2"/>
      <c r="G245" s="4"/>
      <c r="H245" s="4"/>
      <c r="I245" s="4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19"/>
      <c r="D246" s="219"/>
      <c r="E246" s="2"/>
      <c r="F246" s="2"/>
      <c r="G246" s="4"/>
      <c r="H246" s="4"/>
      <c r="I246" s="4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19"/>
      <c r="D247" s="219"/>
      <c r="E247" s="2"/>
      <c r="F247" s="2"/>
      <c r="G247" s="4"/>
      <c r="H247" s="4"/>
      <c r="I247" s="4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19"/>
      <c r="D248" s="219"/>
      <c r="E248" s="2"/>
      <c r="F248" s="2"/>
      <c r="G248" s="4"/>
      <c r="H248" s="4"/>
      <c r="I248" s="4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19"/>
      <c r="D249" s="219"/>
      <c r="E249" s="2"/>
      <c r="F249" s="2"/>
      <c r="G249" s="4"/>
      <c r="H249" s="4"/>
      <c r="I249" s="4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19"/>
      <c r="D250" s="219"/>
      <c r="E250" s="2"/>
      <c r="F250" s="2"/>
      <c r="G250" s="4"/>
      <c r="H250" s="4"/>
      <c r="I250" s="4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19"/>
      <c r="D251" s="219"/>
      <c r="E251" s="2"/>
      <c r="F251" s="2"/>
      <c r="G251" s="4"/>
      <c r="H251" s="4"/>
      <c r="I251" s="4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19"/>
      <c r="D252" s="219"/>
      <c r="E252" s="2"/>
      <c r="F252" s="2"/>
      <c r="G252" s="4"/>
      <c r="H252" s="4"/>
      <c r="I252" s="4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19"/>
      <c r="D253" s="219"/>
      <c r="E253" s="2"/>
      <c r="F253" s="2"/>
      <c r="G253" s="4"/>
      <c r="H253" s="4"/>
      <c r="I253" s="4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19"/>
      <c r="D254" s="219"/>
      <c r="E254" s="2"/>
      <c r="F254" s="2"/>
      <c r="G254" s="4"/>
      <c r="H254" s="4"/>
      <c r="I254" s="4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19"/>
      <c r="D255" s="219"/>
      <c r="E255" s="2"/>
      <c r="F255" s="2"/>
      <c r="G255" s="4"/>
      <c r="H255" s="4"/>
      <c r="I255" s="4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19"/>
      <c r="D256" s="219"/>
      <c r="E256" s="2"/>
      <c r="F256" s="2"/>
      <c r="G256" s="4"/>
      <c r="H256" s="4"/>
      <c r="I256" s="4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19"/>
      <c r="D257" s="219"/>
      <c r="E257" s="2"/>
      <c r="F257" s="2"/>
      <c r="G257" s="4"/>
      <c r="H257" s="4"/>
      <c r="I257" s="4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19"/>
      <c r="D258" s="219"/>
      <c r="E258" s="2"/>
      <c r="F258" s="2"/>
      <c r="G258" s="4"/>
      <c r="H258" s="4"/>
      <c r="I258" s="4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19"/>
      <c r="D259" s="219"/>
      <c r="E259" s="2"/>
      <c r="F259" s="2"/>
      <c r="G259" s="4"/>
      <c r="H259" s="4"/>
      <c r="I259" s="4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19"/>
      <c r="D260" s="219"/>
      <c r="E260" s="2"/>
      <c r="F260" s="2"/>
      <c r="G260" s="4"/>
      <c r="H260" s="4"/>
      <c r="I260" s="4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19"/>
      <c r="D261" s="219"/>
      <c r="E261" s="2"/>
      <c r="F261" s="2"/>
      <c r="G261" s="4"/>
      <c r="H261" s="4"/>
      <c r="I261" s="4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19"/>
      <c r="D262" s="219"/>
      <c r="E262" s="2"/>
      <c r="F262" s="2"/>
      <c r="G262" s="4"/>
      <c r="H262" s="4"/>
      <c r="I262" s="4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19"/>
      <c r="D263" s="219"/>
      <c r="E263" s="2"/>
      <c r="F263" s="2"/>
      <c r="G263" s="4"/>
      <c r="H263" s="4"/>
      <c r="I263" s="4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19"/>
      <c r="D264" s="219"/>
      <c r="E264" s="2"/>
      <c r="F264" s="2"/>
      <c r="G264" s="4"/>
      <c r="H264" s="4"/>
      <c r="I264" s="4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19"/>
      <c r="D265" s="219"/>
      <c r="E265" s="2"/>
      <c r="F265" s="2"/>
      <c r="G265" s="4"/>
      <c r="H265" s="4"/>
      <c r="I265" s="4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19"/>
      <c r="D266" s="219"/>
      <c r="E266" s="2"/>
      <c r="F266" s="2"/>
      <c r="G266" s="4"/>
      <c r="H266" s="4"/>
      <c r="I266" s="4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19"/>
      <c r="D267" s="219"/>
      <c r="E267" s="2"/>
      <c r="F267" s="2"/>
      <c r="G267" s="4"/>
      <c r="H267" s="4"/>
      <c r="I267" s="4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19"/>
      <c r="D268" s="219"/>
      <c r="E268" s="2"/>
      <c r="F268" s="2"/>
      <c r="G268" s="4"/>
      <c r="H268" s="4"/>
      <c r="I268" s="4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19"/>
      <c r="D269" s="219"/>
      <c r="E269" s="2"/>
      <c r="F269" s="2"/>
      <c r="G269" s="4"/>
      <c r="H269" s="4"/>
      <c r="I269" s="4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19"/>
      <c r="D270" s="219"/>
      <c r="E270" s="2"/>
      <c r="F270" s="2"/>
      <c r="G270" s="4"/>
      <c r="H270" s="4"/>
      <c r="I270" s="4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19"/>
      <c r="D271" s="219"/>
      <c r="E271" s="2"/>
      <c r="F271" s="2"/>
      <c r="G271" s="4"/>
      <c r="H271" s="4"/>
      <c r="I271" s="4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19"/>
      <c r="D272" s="219"/>
      <c r="E272" s="2"/>
      <c r="F272" s="2"/>
      <c r="G272" s="4"/>
      <c r="H272" s="4"/>
      <c r="I272" s="4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19"/>
      <c r="D273" s="219"/>
      <c r="E273" s="2"/>
      <c r="F273" s="2"/>
      <c r="G273" s="4"/>
      <c r="H273" s="4"/>
      <c r="I273" s="4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19"/>
      <c r="D274" s="219"/>
      <c r="E274" s="2"/>
      <c r="F274" s="2"/>
      <c r="G274" s="4"/>
      <c r="H274" s="4"/>
      <c r="I274" s="4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19"/>
      <c r="D275" s="219"/>
      <c r="E275" s="2"/>
      <c r="F275" s="2"/>
      <c r="G275" s="4"/>
      <c r="H275" s="4"/>
      <c r="I275" s="4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19"/>
      <c r="D276" s="219"/>
      <c r="E276" s="2"/>
      <c r="F276" s="2"/>
      <c r="G276" s="4"/>
      <c r="H276" s="4"/>
      <c r="I276" s="4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19"/>
      <c r="D277" s="219"/>
      <c r="E277" s="2"/>
      <c r="F277" s="2"/>
      <c r="G277" s="4"/>
      <c r="H277" s="4"/>
      <c r="I277" s="4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19"/>
      <c r="D278" s="219"/>
      <c r="E278" s="2"/>
      <c r="F278" s="2"/>
      <c r="G278" s="4"/>
      <c r="H278" s="4"/>
      <c r="I278" s="4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19"/>
      <c r="D279" s="219"/>
      <c r="E279" s="2"/>
      <c r="F279" s="2"/>
      <c r="G279" s="4"/>
      <c r="H279" s="4"/>
      <c r="I279" s="4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19"/>
      <c r="D280" s="219"/>
      <c r="E280" s="2"/>
      <c r="F280" s="2"/>
      <c r="G280" s="4"/>
      <c r="H280" s="4"/>
      <c r="I280" s="4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19"/>
      <c r="D281" s="219"/>
      <c r="E281" s="2"/>
      <c r="F281" s="2"/>
      <c r="G281" s="4"/>
      <c r="H281" s="4"/>
      <c r="I281" s="4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19"/>
      <c r="D282" s="219"/>
      <c r="E282" s="2"/>
      <c r="F282" s="2"/>
      <c r="G282" s="4"/>
      <c r="H282" s="4"/>
      <c r="I282" s="4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19"/>
      <c r="D283" s="219"/>
      <c r="E283" s="2"/>
      <c r="F283" s="2"/>
      <c r="G283" s="4"/>
      <c r="H283" s="4"/>
      <c r="I283" s="4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19"/>
      <c r="D284" s="219"/>
      <c r="E284" s="2"/>
      <c r="F284" s="2"/>
      <c r="G284" s="4"/>
      <c r="H284" s="4"/>
      <c r="I284" s="4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19"/>
      <c r="D285" s="219"/>
      <c r="E285" s="2"/>
      <c r="F285" s="2"/>
      <c r="G285" s="4"/>
      <c r="H285" s="4"/>
      <c r="I285" s="4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19"/>
      <c r="D286" s="219"/>
      <c r="E286" s="2"/>
      <c r="F286" s="2"/>
      <c r="G286" s="4"/>
      <c r="H286" s="4"/>
      <c r="I286" s="4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19"/>
      <c r="D287" s="219"/>
      <c r="E287" s="2"/>
      <c r="F287" s="2"/>
      <c r="G287" s="4"/>
      <c r="H287" s="4"/>
      <c r="I287" s="4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19"/>
      <c r="D288" s="219"/>
      <c r="E288" s="2"/>
      <c r="F288" s="2"/>
      <c r="G288" s="4"/>
      <c r="H288" s="4"/>
      <c r="I288" s="4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19"/>
      <c r="D289" s="219"/>
      <c r="E289" s="2"/>
      <c r="F289" s="2"/>
      <c r="G289" s="4"/>
      <c r="H289" s="4"/>
      <c r="I289" s="4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19"/>
      <c r="D290" s="219"/>
      <c r="E290" s="2"/>
      <c r="F290" s="2"/>
      <c r="G290" s="4"/>
      <c r="H290" s="4"/>
      <c r="I290" s="4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19"/>
      <c r="D291" s="219"/>
      <c r="E291" s="2"/>
      <c r="F291" s="2"/>
      <c r="G291" s="4"/>
      <c r="H291" s="4"/>
      <c r="I291" s="4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19"/>
      <c r="D292" s="219"/>
      <c r="E292" s="2"/>
      <c r="F292" s="2"/>
      <c r="G292" s="4"/>
      <c r="H292" s="4"/>
      <c r="I292" s="4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19"/>
      <c r="D293" s="219"/>
      <c r="E293" s="2"/>
      <c r="F293" s="2"/>
      <c r="G293" s="4"/>
      <c r="H293" s="4"/>
      <c r="I293" s="4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19"/>
      <c r="D294" s="219"/>
      <c r="E294" s="2"/>
      <c r="F294" s="2"/>
      <c r="G294" s="4"/>
      <c r="H294" s="4"/>
      <c r="I294" s="4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19"/>
      <c r="D295" s="219"/>
      <c r="E295" s="2"/>
      <c r="F295" s="2"/>
      <c r="G295" s="4"/>
      <c r="H295" s="4"/>
      <c r="I295" s="4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19"/>
      <c r="D296" s="219"/>
      <c r="E296" s="2"/>
      <c r="F296" s="2"/>
      <c r="G296" s="4"/>
      <c r="H296" s="4"/>
      <c r="I296" s="4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19"/>
      <c r="D297" s="219"/>
      <c r="E297" s="2"/>
      <c r="F297" s="2"/>
      <c r="G297" s="4"/>
      <c r="H297" s="4"/>
      <c r="I297" s="4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19"/>
      <c r="D298" s="219"/>
      <c r="E298" s="2"/>
      <c r="F298" s="2"/>
      <c r="G298" s="4"/>
      <c r="H298" s="4"/>
      <c r="I298" s="4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19"/>
      <c r="D299" s="219"/>
      <c r="E299" s="2"/>
      <c r="F299" s="2"/>
      <c r="G299" s="4"/>
      <c r="H299" s="4"/>
      <c r="I299" s="4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19"/>
      <c r="D300" s="219"/>
      <c r="E300" s="2"/>
      <c r="F300" s="2"/>
      <c r="G300" s="4"/>
      <c r="H300" s="4"/>
      <c r="I300" s="4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19"/>
      <c r="D301" s="219"/>
      <c r="E301" s="2"/>
      <c r="F301" s="2"/>
      <c r="G301" s="4"/>
      <c r="H301" s="4"/>
      <c r="I301" s="4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19"/>
      <c r="D302" s="219"/>
      <c r="E302" s="2"/>
      <c r="F302" s="2"/>
      <c r="G302" s="4"/>
      <c r="H302" s="4"/>
      <c r="I302" s="4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19"/>
      <c r="D303" s="219"/>
      <c r="E303" s="2"/>
      <c r="F303" s="2"/>
      <c r="G303" s="4"/>
      <c r="H303" s="4"/>
      <c r="I303" s="4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19"/>
      <c r="D304" s="219"/>
      <c r="E304" s="2"/>
      <c r="F304" s="2"/>
      <c r="G304" s="4"/>
      <c r="H304" s="4"/>
      <c r="I304" s="4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19"/>
      <c r="D305" s="219"/>
      <c r="E305" s="2"/>
      <c r="F305" s="2"/>
      <c r="G305" s="4"/>
      <c r="H305" s="4"/>
      <c r="I305" s="4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19"/>
      <c r="D306" s="219"/>
      <c r="E306" s="2"/>
      <c r="F306" s="2"/>
      <c r="G306" s="4"/>
      <c r="H306" s="4"/>
      <c r="I306" s="4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19"/>
      <c r="D307" s="219"/>
      <c r="E307" s="2"/>
      <c r="F307" s="2"/>
      <c r="G307" s="4"/>
      <c r="H307" s="4"/>
      <c r="I307" s="4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19"/>
      <c r="D308" s="219"/>
      <c r="E308" s="2"/>
      <c r="F308" s="2"/>
      <c r="G308" s="4"/>
      <c r="H308" s="4"/>
      <c r="I308" s="4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19"/>
      <c r="D309" s="219"/>
      <c r="E309" s="2"/>
      <c r="F309" s="2"/>
      <c r="G309" s="4"/>
      <c r="H309" s="4"/>
      <c r="I309" s="4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19"/>
      <c r="D310" s="219"/>
      <c r="E310" s="2"/>
      <c r="F310" s="2"/>
      <c r="G310" s="4"/>
      <c r="H310" s="4"/>
      <c r="I310" s="4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19"/>
      <c r="D311" s="219"/>
      <c r="E311" s="2"/>
      <c r="F311" s="2"/>
      <c r="G311" s="4"/>
      <c r="H311" s="4"/>
      <c r="I311" s="4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19"/>
      <c r="D312" s="219"/>
      <c r="E312" s="2"/>
      <c r="F312" s="2"/>
      <c r="G312" s="4"/>
      <c r="H312" s="4"/>
      <c r="I312" s="4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19"/>
      <c r="D313" s="219"/>
      <c r="E313" s="2"/>
      <c r="F313" s="2"/>
      <c r="G313" s="4"/>
      <c r="H313" s="4"/>
      <c r="I313" s="4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19"/>
      <c r="D314" s="219"/>
      <c r="E314" s="2"/>
      <c r="F314" s="2"/>
      <c r="G314" s="4"/>
      <c r="H314" s="4"/>
      <c r="I314" s="4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19"/>
      <c r="D315" s="219"/>
      <c r="E315" s="2"/>
      <c r="F315" s="2"/>
      <c r="G315" s="4"/>
      <c r="H315" s="4"/>
      <c r="I315" s="4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19"/>
      <c r="D316" s="219"/>
      <c r="E316" s="2"/>
      <c r="F316" s="2"/>
      <c r="G316" s="4"/>
      <c r="H316" s="4"/>
      <c r="I316" s="4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19"/>
      <c r="D317" s="219"/>
      <c r="E317" s="2"/>
      <c r="F317" s="2"/>
      <c r="G317" s="4"/>
      <c r="H317" s="4"/>
      <c r="I317" s="4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19"/>
      <c r="D318" s="219"/>
      <c r="E318" s="2"/>
      <c r="F318" s="2"/>
      <c r="G318" s="4"/>
      <c r="H318" s="4"/>
      <c r="I318" s="4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19"/>
      <c r="D319" s="219"/>
      <c r="E319" s="2"/>
      <c r="F319" s="2"/>
      <c r="G319" s="4"/>
      <c r="H319" s="4"/>
      <c r="I319" s="4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19"/>
      <c r="D320" s="219"/>
      <c r="E320" s="2"/>
      <c r="F320" s="2"/>
      <c r="G320" s="4"/>
      <c r="H320" s="4"/>
      <c r="I320" s="4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19"/>
      <c r="D321" s="219"/>
      <c r="E321" s="2"/>
      <c r="F321" s="2"/>
      <c r="G321" s="4"/>
      <c r="H321" s="4"/>
      <c r="I321" s="4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19"/>
      <c r="D322" s="219"/>
      <c r="E322" s="2"/>
      <c r="F322" s="2"/>
      <c r="G322" s="4"/>
      <c r="H322" s="4"/>
      <c r="I322" s="4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19"/>
      <c r="D323" s="219"/>
      <c r="E323" s="2"/>
      <c r="F323" s="2"/>
      <c r="G323" s="4"/>
      <c r="H323" s="4"/>
      <c r="I323" s="4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19"/>
      <c r="D324" s="219"/>
      <c r="E324" s="2"/>
      <c r="F324" s="2"/>
      <c r="G324" s="4"/>
      <c r="H324" s="4"/>
      <c r="I324" s="4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19"/>
      <c r="D325" s="219"/>
      <c r="E325" s="2"/>
      <c r="F325" s="2"/>
      <c r="G325" s="4"/>
      <c r="H325" s="4"/>
      <c r="I325" s="4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19"/>
      <c r="D326" s="219"/>
      <c r="E326" s="2"/>
      <c r="F326" s="2"/>
      <c r="G326" s="4"/>
      <c r="H326" s="4"/>
      <c r="I326" s="4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19"/>
      <c r="D327" s="219"/>
      <c r="E327" s="2"/>
      <c r="F327" s="2"/>
      <c r="G327" s="4"/>
      <c r="H327" s="4"/>
      <c r="I327" s="4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19"/>
      <c r="D328" s="219"/>
      <c r="E328" s="2"/>
      <c r="F328" s="2"/>
      <c r="G328" s="4"/>
      <c r="H328" s="4"/>
      <c r="I328" s="4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19"/>
      <c r="D329" s="219"/>
      <c r="E329" s="2"/>
      <c r="F329" s="2"/>
      <c r="G329" s="4"/>
      <c r="H329" s="4"/>
      <c r="I329" s="4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19"/>
      <c r="D330" s="219"/>
      <c r="E330" s="2"/>
      <c r="F330" s="2"/>
      <c r="G330" s="4"/>
      <c r="H330" s="4"/>
      <c r="I330" s="4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19"/>
      <c r="D331" s="219"/>
      <c r="E331" s="2"/>
      <c r="F331" s="2"/>
      <c r="G331" s="4"/>
      <c r="H331" s="4"/>
      <c r="I331" s="4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19"/>
      <c r="D332" s="219"/>
      <c r="E332" s="2"/>
      <c r="F332" s="2"/>
      <c r="G332" s="4"/>
      <c r="H332" s="4"/>
      <c r="I332" s="4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19"/>
      <c r="D333" s="219"/>
      <c r="E333" s="2"/>
      <c r="F333" s="2"/>
      <c r="G333" s="4"/>
      <c r="H333" s="4"/>
      <c r="I333" s="4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19"/>
      <c r="D334" s="219"/>
      <c r="E334" s="2"/>
      <c r="F334" s="2"/>
      <c r="G334" s="4"/>
      <c r="H334" s="4"/>
      <c r="I334" s="4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19"/>
      <c r="D335" s="219"/>
      <c r="E335" s="2"/>
      <c r="F335" s="2"/>
      <c r="G335" s="4"/>
      <c r="H335" s="4"/>
      <c r="I335" s="4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19"/>
      <c r="D336" s="219"/>
      <c r="E336" s="2"/>
      <c r="F336" s="2"/>
      <c r="G336" s="4"/>
      <c r="H336" s="4"/>
      <c r="I336" s="4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19"/>
      <c r="D337" s="219"/>
      <c r="E337" s="2"/>
      <c r="F337" s="2"/>
      <c r="G337" s="4"/>
      <c r="H337" s="4"/>
      <c r="I337" s="4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19"/>
      <c r="D338" s="219"/>
      <c r="E338" s="2"/>
      <c r="F338" s="2"/>
      <c r="G338" s="4"/>
      <c r="H338" s="4"/>
      <c r="I338" s="4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19"/>
      <c r="D339" s="219"/>
      <c r="E339" s="2"/>
      <c r="F339" s="2"/>
      <c r="G339" s="4"/>
      <c r="H339" s="4"/>
      <c r="I339" s="4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19"/>
      <c r="D340" s="219"/>
      <c r="E340" s="2"/>
      <c r="F340" s="2"/>
      <c r="G340" s="4"/>
      <c r="H340" s="4"/>
      <c r="I340" s="4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19"/>
      <c r="D341" s="219"/>
      <c r="E341" s="2"/>
      <c r="F341" s="2"/>
      <c r="G341" s="4"/>
      <c r="H341" s="4"/>
      <c r="I341" s="4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19"/>
      <c r="D342" s="219"/>
      <c r="E342" s="2"/>
      <c r="F342" s="2"/>
      <c r="G342" s="4"/>
      <c r="H342" s="4"/>
      <c r="I342" s="4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19"/>
      <c r="D343" s="219"/>
      <c r="E343" s="2"/>
      <c r="F343" s="2"/>
      <c r="G343" s="4"/>
      <c r="H343" s="4"/>
      <c r="I343" s="4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19"/>
      <c r="D344" s="219"/>
      <c r="E344" s="2"/>
      <c r="F344" s="2"/>
      <c r="G344" s="4"/>
      <c r="H344" s="4"/>
      <c r="I344" s="4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19"/>
      <c r="D345" s="219"/>
      <c r="E345" s="2"/>
      <c r="F345" s="2"/>
      <c r="G345" s="4"/>
      <c r="H345" s="4"/>
      <c r="I345" s="4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19"/>
      <c r="D346" s="219"/>
      <c r="E346" s="2"/>
      <c r="F346" s="2"/>
      <c r="G346" s="4"/>
      <c r="H346" s="4"/>
      <c r="I346" s="4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19"/>
      <c r="D347" s="219"/>
      <c r="E347" s="2"/>
      <c r="F347" s="2"/>
      <c r="G347" s="4"/>
      <c r="H347" s="4"/>
      <c r="I347" s="4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19"/>
      <c r="D348" s="219"/>
      <c r="E348" s="2"/>
      <c r="F348" s="2"/>
      <c r="G348" s="4"/>
      <c r="H348" s="4"/>
      <c r="I348" s="4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19"/>
      <c r="D349" s="219"/>
      <c r="E349" s="2"/>
      <c r="F349" s="2"/>
      <c r="G349" s="4"/>
      <c r="H349" s="4"/>
      <c r="I349" s="4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19"/>
      <c r="D350" s="219"/>
      <c r="E350" s="2"/>
      <c r="F350" s="2"/>
      <c r="G350" s="4"/>
      <c r="H350" s="4"/>
      <c r="I350" s="4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19"/>
      <c r="D351" s="219"/>
      <c r="E351" s="2"/>
      <c r="F351" s="2"/>
      <c r="G351" s="4"/>
      <c r="H351" s="4"/>
      <c r="I351" s="4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19"/>
      <c r="D352" s="219"/>
      <c r="E352" s="2"/>
      <c r="F352" s="2"/>
      <c r="G352" s="4"/>
      <c r="H352" s="4"/>
      <c r="I352" s="4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19"/>
      <c r="D353" s="219"/>
      <c r="E353" s="2"/>
      <c r="F353" s="2"/>
      <c r="G353" s="4"/>
      <c r="H353" s="4"/>
      <c r="I353" s="4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19"/>
      <c r="D354" s="219"/>
      <c r="E354" s="2"/>
      <c r="F354" s="2"/>
      <c r="G354" s="4"/>
      <c r="H354" s="4"/>
      <c r="I354" s="4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19"/>
      <c r="D355" s="219"/>
      <c r="E355" s="2"/>
      <c r="F355" s="2"/>
      <c r="G355" s="4"/>
      <c r="H355" s="4"/>
      <c r="I355" s="4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19"/>
      <c r="D356" s="219"/>
      <c r="E356" s="2"/>
      <c r="F356" s="2"/>
      <c r="G356" s="4"/>
      <c r="H356" s="4"/>
      <c r="I356" s="4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19"/>
      <c r="D357" s="219"/>
      <c r="E357" s="2"/>
      <c r="F357" s="2"/>
      <c r="G357" s="4"/>
      <c r="H357" s="4"/>
      <c r="I357" s="4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19"/>
      <c r="D358" s="219"/>
      <c r="E358" s="2"/>
      <c r="F358" s="2"/>
      <c r="G358" s="4"/>
      <c r="H358" s="4"/>
      <c r="I358" s="4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19"/>
      <c r="D359" s="219"/>
      <c r="E359" s="2"/>
      <c r="F359" s="2"/>
      <c r="G359" s="4"/>
      <c r="H359" s="4"/>
      <c r="I359" s="4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19"/>
      <c r="D360" s="219"/>
      <c r="E360" s="2"/>
      <c r="F360" s="2"/>
      <c r="G360" s="4"/>
      <c r="H360" s="4"/>
      <c r="I360" s="4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19"/>
      <c r="D361" s="219"/>
      <c r="E361" s="2"/>
      <c r="F361" s="2"/>
      <c r="G361" s="4"/>
      <c r="H361" s="4"/>
      <c r="I361" s="4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19"/>
      <c r="D362" s="219"/>
      <c r="E362" s="2"/>
      <c r="F362" s="2"/>
      <c r="G362" s="4"/>
      <c r="H362" s="4"/>
      <c r="I362" s="4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19"/>
      <c r="D363" s="219"/>
      <c r="E363" s="2"/>
      <c r="F363" s="2"/>
      <c r="G363" s="4"/>
      <c r="H363" s="4"/>
      <c r="I363" s="4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19"/>
      <c r="D364" s="219"/>
      <c r="E364" s="2"/>
      <c r="F364" s="2"/>
      <c r="G364" s="4"/>
      <c r="H364" s="4"/>
      <c r="I364" s="4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19"/>
      <c r="D365" s="219"/>
      <c r="E365" s="2"/>
      <c r="F365" s="2"/>
      <c r="G365" s="4"/>
      <c r="H365" s="4"/>
      <c r="I365" s="4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19"/>
      <c r="D366" s="219"/>
      <c r="E366" s="2"/>
      <c r="F366" s="2"/>
      <c r="G366" s="4"/>
      <c r="H366" s="4"/>
      <c r="I366" s="4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19"/>
      <c r="D367" s="219"/>
      <c r="E367" s="2"/>
      <c r="F367" s="2"/>
      <c r="G367" s="4"/>
      <c r="H367" s="4"/>
      <c r="I367" s="4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19"/>
      <c r="D368" s="219"/>
      <c r="E368" s="2"/>
      <c r="F368" s="2"/>
      <c r="G368" s="4"/>
      <c r="H368" s="4"/>
      <c r="I368" s="4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19"/>
      <c r="D369" s="219"/>
      <c r="E369" s="2"/>
      <c r="F369" s="2"/>
      <c r="G369" s="4"/>
      <c r="H369" s="4"/>
      <c r="I369" s="4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19"/>
      <c r="D370" s="219"/>
      <c r="E370" s="2"/>
      <c r="F370" s="2"/>
      <c r="G370" s="4"/>
      <c r="H370" s="4"/>
      <c r="I370" s="4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19"/>
      <c r="D371" s="219"/>
      <c r="E371" s="2"/>
      <c r="F371" s="2"/>
      <c r="G371" s="4"/>
      <c r="H371" s="4"/>
      <c r="I371" s="4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19"/>
      <c r="D372" s="219"/>
      <c r="E372" s="2"/>
      <c r="F372" s="2"/>
      <c r="G372" s="4"/>
      <c r="H372" s="4"/>
      <c r="I372" s="4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19"/>
      <c r="D373" s="219"/>
      <c r="E373" s="2"/>
      <c r="F373" s="2"/>
      <c r="G373" s="4"/>
      <c r="H373" s="4"/>
      <c r="I373" s="4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19"/>
      <c r="D374" s="219"/>
      <c r="E374" s="2"/>
      <c r="F374" s="2"/>
      <c r="G374" s="4"/>
      <c r="H374" s="4"/>
      <c r="I374" s="4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19"/>
      <c r="D375" s="219"/>
      <c r="E375" s="2"/>
      <c r="F375" s="2"/>
      <c r="G375" s="4"/>
      <c r="H375" s="4"/>
      <c r="I375" s="4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19"/>
      <c r="D376" s="219"/>
      <c r="E376" s="2"/>
      <c r="F376" s="2"/>
      <c r="G376" s="4"/>
      <c r="H376" s="4"/>
      <c r="I376" s="4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19"/>
      <c r="D377" s="219"/>
      <c r="E377" s="2"/>
      <c r="F377" s="2"/>
      <c r="G377" s="4"/>
      <c r="H377" s="4"/>
      <c r="I377" s="4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19"/>
      <c r="D378" s="219"/>
      <c r="E378" s="2"/>
      <c r="F378" s="2"/>
      <c r="G378" s="4"/>
      <c r="H378" s="4"/>
      <c r="I378" s="4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19"/>
      <c r="D379" s="219"/>
      <c r="E379" s="2"/>
      <c r="F379" s="2"/>
      <c r="G379" s="4"/>
      <c r="H379" s="4"/>
      <c r="I379" s="4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19"/>
      <c r="D380" s="219"/>
      <c r="E380" s="2"/>
      <c r="F380" s="2"/>
      <c r="G380" s="4"/>
      <c r="H380" s="4"/>
      <c r="I380" s="4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19"/>
      <c r="D381" s="219"/>
      <c r="E381" s="2"/>
      <c r="F381" s="2"/>
      <c r="G381" s="4"/>
      <c r="H381" s="4"/>
      <c r="I381" s="4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19"/>
      <c r="D382" s="219"/>
      <c r="E382" s="2"/>
      <c r="F382" s="2"/>
      <c r="G382" s="4"/>
      <c r="H382" s="4"/>
      <c r="I382" s="4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19"/>
      <c r="D383" s="219"/>
      <c r="E383" s="2"/>
      <c r="F383" s="2"/>
      <c r="G383" s="4"/>
      <c r="H383" s="4"/>
      <c r="I383" s="4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19"/>
      <c r="D384" s="219"/>
      <c r="E384" s="2"/>
      <c r="F384" s="2"/>
      <c r="G384" s="4"/>
      <c r="H384" s="4"/>
      <c r="I384" s="4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19"/>
      <c r="D385" s="219"/>
      <c r="E385" s="2"/>
      <c r="F385" s="2"/>
      <c r="G385" s="4"/>
      <c r="H385" s="4"/>
      <c r="I385" s="4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19"/>
      <c r="D386" s="219"/>
      <c r="E386" s="2"/>
      <c r="F386" s="2"/>
      <c r="G386" s="4"/>
      <c r="H386" s="4"/>
      <c r="I386" s="4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19"/>
      <c r="D387" s="219"/>
      <c r="E387" s="2"/>
      <c r="F387" s="2"/>
      <c r="G387" s="4"/>
      <c r="H387" s="4"/>
      <c r="I387" s="4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19"/>
      <c r="D388" s="219"/>
      <c r="E388" s="2"/>
      <c r="F388" s="2"/>
      <c r="G388" s="4"/>
      <c r="H388" s="4"/>
      <c r="I388" s="4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19"/>
      <c r="D389" s="219"/>
      <c r="E389" s="2"/>
      <c r="F389" s="2"/>
      <c r="G389" s="4"/>
      <c r="H389" s="4"/>
      <c r="I389" s="4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19"/>
      <c r="D390" s="219"/>
      <c r="E390" s="2"/>
      <c r="F390" s="2"/>
      <c r="G390" s="4"/>
      <c r="H390" s="4"/>
      <c r="I390" s="4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19"/>
      <c r="D391" s="219"/>
      <c r="E391" s="2"/>
      <c r="F391" s="2"/>
      <c r="G391" s="4"/>
      <c r="H391" s="4"/>
      <c r="I391" s="4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19"/>
      <c r="D392" s="219"/>
      <c r="E392" s="2"/>
      <c r="F392" s="2"/>
      <c r="G392" s="4"/>
      <c r="H392" s="4"/>
      <c r="I392" s="4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19"/>
      <c r="D393" s="219"/>
      <c r="E393" s="2"/>
      <c r="F393" s="2"/>
      <c r="G393" s="4"/>
      <c r="H393" s="4"/>
      <c r="I393" s="4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19"/>
      <c r="D394" s="219"/>
      <c r="E394" s="2"/>
      <c r="F394" s="2"/>
      <c r="G394" s="4"/>
      <c r="H394" s="4"/>
      <c r="I394" s="4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19"/>
      <c r="D395" s="219"/>
      <c r="E395" s="2"/>
      <c r="F395" s="2"/>
      <c r="G395" s="4"/>
      <c r="H395" s="4"/>
      <c r="I395" s="4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19"/>
      <c r="D396" s="219"/>
      <c r="E396" s="2"/>
      <c r="F396" s="2"/>
      <c r="G396" s="4"/>
      <c r="H396" s="4"/>
      <c r="I396" s="4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19"/>
      <c r="D397" s="219"/>
      <c r="E397" s="2"/>
      <c r="F397" s="2"/>
      <c r="G397" s="4"/>
      <c r="H397" s="4"/>
      <c r="I397" s="4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19"/>
      <c r="D398" s="219"/>
      <c r="E398" s="2"/>
      <c r="F398" s="2"/>
      <c r="G398" s="4"/>
      <c r="H398" s="4"/>
      <c r="I398" s="4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19"/>
      <c r="D399" s="219"/>
      <c r="E399" s="2"/>
      <c r="F399" s="2"/>
      <c r="G399" s="4"/>
      <c r="H399" s="4"/>
      <c r="I399" s="4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19"/>
      <c r="D400" s="219"/>
      <c r="E400" s="2"/>
      <c r="F400" s="2"/>
      <c r="G400" s="4"/>
      <c r="H400" s="4"/>
      <c r="I400" s="4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19"/>
      <c r="D401" s="219"/>
      <c r="E401" s="2"/>
      <c r="F401" s="2"/>
      <c r="G401" s="4"/>
      <c r="H401" s="4"/>
      <c r="I401" s="4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19"/>
      <c r="D402" s="219"/>
      <c r="E402" s="2"/>
      <c r="F402" s="2"/>
      <c r="G402" s="4"/>
      <c r="H402" s="4"/>
      <c r="I402" s="4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19"/>
      <c r="D403" s="219"/>
      <c r="E403" s="2"/>
      <c r="F403" s="2"/>
      <c r="G403" s="4"/>
      <c r="H403" s="4"/>
      <c r="I403" s="4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19"/>
      <c r="D404" s="219"/>
      <c r="E404" s="2"/>
      <c r="F404" s="2"/>
      <c r="G404" s="4"/>
      <c r="H404" s="4"/>
      <c r="I404" s="4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19"/>
      <c r="D405" s="219"/>
      <c r="E405" s="2"/>
      <c r="F405" s="2"/>
      <c r="G405" s="4"/>
      <c r="H405" s="4"/>
      <c r="I405" s="4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19"/>
      <c r="D406" s="219"/>
      <c r="E406" s="2"/>
      <c r="F406" s="2"/>
      <c r="G406" s="4"/>
      <c r="H406" s="4"/>
      <c r="I406" s="4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19"/>
      <c r="D407" s="219"/>
      <c r="E407" s="2"/>
      <c r="F407" s="2"/>
      <c r="G407" s="4"/>
      <c r="H407" s="4"/>
      <c r="I407" s="4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19"/>
      <c r="D408" s="219"/>
      <c r="E408" s="2"/>
      <c r="F408" s="2"/>
      <c r="G408" s="4"/>
      <c r="H408" s="4"/>
      <c r="I408" s="4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19"/>
      <c r="D409" s="219"/>
      <c r="E409" s="2"/>
      <c r="F409" s="2"/>
      <c r="G409" s="4"/>
      <c r="H409" s="4"/>
      <c r="I409" s="4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19"/>
      <c r="D410" s="219"/>
      <c r="E410" s="2"/>
      <c r="F410" s="2"/>
      <c r="G410" s="4"/>
      <c r="H410" s="4"/>
      <c r="I410" s="4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19"/>
      <c r="D411" s="219"/>
      <c r="E411" s="2"/>
      <c r="F411" s="2"/>
      <c r="G411" s="4"/>
      <c r="H411" s="4"/>
      <c r="I411" s="4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19"/>
      <c r="D412" s="219"/>
      <c r="E412" s="2"/>
      <c r="F412" s="2"/>
      <c r="G412" s="4"/>
      <c r="H412" s="4"/>
      <c r="I412" s="4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19"/>
      <c r="D413" s="219"/>
      <c r="E413" s="2"/>
      <c r="F413" s="2"/>
      <c r="G413" s="4"/>
      <c r="H413" s="4"/>
      <c r="I413" s="4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19"/>
      <c r="D414" s="219"/>
      <c r="E414" s="2"/>
      <c r="F414" s="2"/>
      <c r="G414" s="4"/>
      <c r="H414" s="4"/>
      <c r="I414" s="4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19"/>
      <c r="D415" s="219"/>
      <c r="E415" s="2"/>
      <c r="F415" s="2"/>
      <c r="G415" s="4"/>
      <c r="H415" s="4"/>
      <c r="I415" s="4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19"/>
      <c r="D416" s="219"/>
      <c r="E416" s="2"/>
      <c r="F416" s="2"/>
      <c r="G416" s="4"/>
      <c r="H416" s="4"/>
      <c r="I416" s="4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19"/>
      <c r="D417" s="219"/>
      <c r="E417" s="2"/>
      <c r="F417" s="2"/>
      <c r="G417" s="4"/>
      <c r="H417" s="4"/>
      <c r="I417" s="4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19"/>
      <c r="D418" s="219"/>
      <c r="E418" s="2"/>
      <c r="F418" s="2"/>
      <c r="G418" s="4"/>
      <c r="H418" s="4"/>
      <c r="I418" s="4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19"/>
      <c r="D419" s="219"/>
      <c r="E419" s="2"/>
      <c r="F419" s="2"/>
      <c r="G419" s="4"/>
      <c r="H419" s="4"/>
      <c r="I419" s="4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19"/>
      <c r="D420" s="219"/>
      <c r="E420" s="2"/>
      <c r="F420" s="2"/>
      <c r="G420" s="4"/>
      <c r="H420" s="4"/>
      <c r="I420" s="4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19"/>
      <c r="D421" s="219"/>
      <c r="E421" s="2"/>
      <c r="F421" s="2"/>
      <c r="G421" s="4"/>
      <c r="H421" s="4"/>
      <c r="I421" s="4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19"/>
      <c r="D422" s="219"/>
      <c r="E422" s="2"/>
      <c r="F422" s="2"/>
      <c r="G422" s="4"/>
      <c r="H422" s="4"/>
      <c r="I422" s="4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19"/>
      <c r="D423" s="219"/>
      <c r="E423" s="2"/>
      <c r="F423" s="2"/>
      <c r="G423" s="4"/>
      <c r="H423" s="4"/>
      <c r="I423" s="4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19"/>
      <c r="D424" s="219"/>
      <c r="E424" s="2"/>
      <c r="F424" s="2"/>
      <c r="G424" s="4"/>
      <c r="H424" s="4"/>
      <c r="I424" s="4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19"/>
      <c r="D425" s="219"/>
      <c r="E425" s="2"/>
      <c r="F425" s="2"/>
      <c r="G425" s="4"/>
      <c r="H425" s="4"/>
      <c r="I425" s="4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19"/>
      <c r="D426" s="219"/>
      <c r="E426" s="2"/>
      <c r="F426" s="2"/>
      <c r="G426" s="4"/>
      <c r="H426" s="4"/>
      <c r="I426" s="4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19"/>
      <c r="D427" s="219"/>
      <c r="E427" s="2"/>
      <c r="F427" s="2"/>
      <c r="G427" s="4"/>
      <c r="H427" s="4"/>
      <c r="I427" s="4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19"/>
      <c r="D428" s="219"/>
      <c r="E428" s="2"/>
      <c r="F428" s="2"/>
      <c r="G428" s="4"/>
      <c r="H428" s="4"/>
      <c r="I428" s="4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19"/>
      <c r="D429" s="219"/>
      <c r="E429" s="2"/>
      <c r="F429" s="2"/>
      <c r="G429" s="4"/>
      <c r="H429" s="4"/>
      <c r="I429" s="4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19"/>
      <c r="D430" s="219"/>
      <c r="E430" s="2"/>
      <c r="F430" s="2"/>
      <c r="G430" s="4"/>
      <c r="H430" s="4"/>
      <c r="I430" s="4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19"/>
      <c r="D431" s="219"/>
      <c r="E431" s="2"/>
      <c r="F431" s="2"/>
      <c r="G431" s="4"/>
      <c r="H431" s="4"/>
      <c r="I431" s="4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19"/>
      <c r="D432" s="219"/>
      <c r="E432" s="2"/>
      <c r="F432" s="2"/>
      <c r="G432" s="4"/>
      <c r="H432" s="4"/>
      <c r="I432" s="4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19"/>
      <c r="D433" s="219"/>
      <c r="E433" s="2"/>
      <c r="F433" s="2"/>
      <c r="G433" s="4"/>
      <c r="H433" s="4"/>
      <c r="I433" s="4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19"/>
      <c r="D434" s="219"/>
      <c r="E434" s="2"/>
      <c r="F434" s="2"/>
      <c r="G434" s="4"/>
      <c r="H434" s="4"/>
      <c r="I434" s="4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19"/>
      <c r="D435" s="219"/>
      <c r="E435" s="2"/>
      <c r="F435" s="2"/>
      <c r="G435" s="4"/>
      <c r="H435" s="4"/>
      <c r="I435" s="4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19"/>
      <c r="D436" s="219"/>
      <c r="E436" s="2"/>
      <c r="F436" s="2"/>
      <c r="G436" s="4"/>
      <c r="H436" s="4"/>
      <c r="I436" s="4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19"/>
      <c r="D437" s="219"/>
      <c r="E437" s="2"/>
      <c r="F437" s="2"/>
      <c r="G437" s="4"/>
      <c r="H437" s="4"/>
      <c r="I437" s="4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19"/>
      <c r="D438" s="219"/>
      <c r="E438" s="2"/>
      <c r="F438" s="2"/>
      <c r="G438" s="4"/>
      <c r="H438" s="4"/>
      <c r="I438" s="4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19"/>
      <c r="D439" s="219"/>
      <c r="E439" s="2"/>
      <c r="F439" s="2"/>
      <c r="G439" s="4"/>
      <c r="H439" s="4"/>
      <c r="I439" s="4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19"/>
      <c r="D440" s="219"/>
      <c r="E440" s="2"/>
      <c r="F440" s="2"/>
      <c r="G440" s="4"/>
      <c r="H440" s="4"/>
      <c r="I440" s="4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19"/>
      <c r="D441" s="219"/>
      <c r="E441" s="2"/>
      <c r="F441" s="2"/>
      <c r="G441" s="4"/>
      <c r="H441" s="4"/>
      <c r="I441" s="4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19"/>
      <c r="D442" s="219"/>
      <c r="E442" s="2"/>
      <c r="F442" s="2"/>
      <c r="G442" s="4"/>
      <c r="H442" s="4"/>
      <c r="I442" s="4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19"/>
      <c r="D443" s="219"/>
      <c r="E443" s="2"/>
      <c r="F443" s="2"/>
      <c r="G443" s="4"/>
      <c r="H443" s="4"/>
      <c r="I443" s="4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19"/>
      <c r="D444" s="219"/>
      <c r="E444" s="2"/>
      <c r="F444" s="2"/>
      <c r="G444" s="4"/>
      <c r="H444" s="4"/>
      <c r="I444" s="4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19"/>
      <c r="D445" s="219"/>
      <c r="E445" s="2"/>
      <c r="F445" s="2"/>
      <c r="G445" s="4"/>
      <c r="H445" s="4"/>
      <c r="I445" s="4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19"/>
      <c r="D446" s="219"/>
      <c r="E446" s="2"/>
      <c r="F446" s="2"/>
      <c r="G446" s="4"/>
      <c r="H446" s="4"/>
      <c r="I446" s="4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19"/>
      <c r="D447" s="219"/>
      <c r="E447" s="2"/>
      <c r="F447" s="2"/>
      <c r="G447" s="4"/>
      <c r="H447" s="4"/>
      <c r="I447" s="4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19"/>
      <c r="D448" s="219"/>
      <c r="E448" s="2"/>
      <c r="F448" s="2"/>
      <c r="G448" s="4"/>
      <c r="H448" s="4"/>
      <c r="I448" s="4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19"/>
      <c r="D449" s="219"/>
      <c r="E449" s="2"/>
      <c r="F449" s="2"/>
      <c r="G449" s="4"/>
      <c r="H449" s="4"/>
      <c r="I449" s="4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19"/>
      <c r="D450" s="219"/>
      <c r="E450" s="2"/>
      <c r="F450" s="2"/>
      <c r="G450" s="4"/>
      <c r="H450" s="4"/>
      <c r="I450" s="4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19"/>
      <c r="D451" s="219"/>
      <c r="E451" s="2"/>
      <c r="F451" s="2"/>
      <c r="G451" s="4"/>
      <c r="H451" s="4"/>
      <c r="I451" s="4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19"/>
      <c r="D452" s="219"/>
      <c r="E452" s="2"/>
      <c r="F452" s="2"/>
      <c r="G452" s="4"/>
      <c r="H452" s="4"/>
      <c r="I452" s="4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19"/>
      <c r="D453" s="219"/>
      <c r="E453" s="2"/>
      <c r="F453" s="2"/>
      <c r="G453" s="4"/>
      <c r="H453" s="4"/>
      <c r="I453" s="4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19"/>
      <c r="D454" s="219"/>
      <c r="E454" s="2"/>
      <c r="F454" s="2"/>
      <c r="G454" s="4"/>
      <c r="H454" s="4"/>
      <c r="I454" s="4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19"/>
      <c r="D455" s="219"/>
      <c r="E455" s="2"/>
      <c r="F455" s="2"/>
      <c r="G455" s="4"/>
      <c r="H455" s="4"/>
      <c r="I455" s="4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19"/>
      <c r="D456" s="219"/>
      <c r="E456" s="2"/>
      <c r="F456" s="2"/>
      <c r="G456" s="4"/>
      <c r="H456" s="4"/>
      <c r="I456" s="4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19"/>
      <c r="D457" s="219"/>
      <c r="E457" s="2"/>
      <c r="F457" s="2"/>
      <c r="G457" s="4"/>
      <c r="H457" s="4"/>
      <c r="I457" s="4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19"/>
      <c r="D458" s="219"/>
      <c r="E458" s="2"/>
      <c r="F458" s="2"/>
      <c r="G458" s="4"/>
      <c r="H458" s="4"/>
      <c r="I458" s="4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19"/>
      <c r="D459" s="219"/>
      <c r="E459" s="2"/>
      <c r="F459" s="2"/>
      <c r="G459" s="4"/>
      <c r="H459" s="4"/>
      <c r="I459" s="4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19"/>
      <c r="D460" s="219"/>
      <c r="E460" s="2"/>
      <c r="F460" s="2"/>
      <c r="G460" s="4"/>
      <c r="H460" s="4"/>
      <c r="I460" s="4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19"/>
      <c r="D461" s="219"/>
      <c r="E461" s="2"/>
      <c r="F461" s="2"/>
      <c r="G461" s="4"/>
      <c r="H461" s="4"/>
      <c r="I461" s="4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19"/>
      <c r="D462" s="219"/>
      <c r="E462" s="2"/>
      <c r="F462" s="2"/>
      <c r="G462" s="4"/>
      <c r="H462" s="4"/>
      <c r="I462" s="4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19"/>
      <c r="D463" s="219"/>
      <c r="E463" s="2"/>
      <c r="F463" s="2"/>
      <c r="G463" s="4"/>
      <c r="H463" s="4"/>
      <c r="I463" s="4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19"/>
      <c r="D464" s="219"/>
      <c r="E464" s="2"/>
      <c r="F464" s="2"/>
      <c r="G464" s="4"/>
      <c r="H464" s="4"/>
      <c r="I464" s="4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19"/>
      <c r="D465" s="219"/>
      <c r="E465" s="2"/>
      <c r="F465" s="2"/>
      <c r="G465" s="4"/>
      <c r="H465" s="4"/>
      <c r="I465" s="4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19"/>
      <c r="D466" s="219"/>
      <c r="E466" s="2"/>
      <c r="F466" s="2"/>
      <c r="G466" s="4"/>
      <c r="H466" s="4"/>
      <c r="I466" s="4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19"/>
      <c r="D467" s="219"/>
      <c r="E467" s="2"/>
      <c r="F467" s="2"/>
      <c r="G467" s="4"/>
      <c r="H467" s="4"/>
      <c r="I467" s="4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19"/>
      <c r="D468" s="219"/>
      <c r="E468" s="2"/>
      <c r="F468" s="2"/>
      <c r="G468" s="4"/>
      <c r="H468" s="4"/>
      <c r="I468" s="4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19"/>
      <c r="D469" s="219"/>
      <c r="E469" s="2"/>
      <c r="F469" s="2"/>
      <c r="G469" s="4"/>
      <c r="H469" s="4"/>
      <c r="I469" s="4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19"/>
      <c r="D470" s="219"/>
      <c r="E470" s="2"/>
      <c r="F470" s="2"/>
      <c r="G470" s="4"/>
      <c r="H470" s="4"/>
      <c r="I470" s="4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19"/>
      <c r="D471" s="219"/>
      <c r="E471" s="2"/>
      <c r="F471" s="2"/>
      <c r="G471" s="4"/>
      <c r="H471" s="4"/>
      <c r="I471" s="4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19"/>
      <c r="D472" s="219"/>
      <c r="E472" s="2"/>
      <c r="F472" s="2"/>
      <c r="G472" s="4"/>
      <c r="H472" s="4"/>
      <c r="I472" s="4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19"/>
      <c r="D473" s="219"/>
      <c r="E473" s="2"/>
      <c r="F473" s="2"/>
      <c r="G473" s="4"/>
      <c r="H473" s="4"/>
      <c r="I473" s="4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19"/>
      <c r="D474" s="219"/>
      <c r="E474" s="2"/>
      <c r="F474" s="2"/>
      <c r="G474" s="4"/>
      <c r="H474" s="4"/>
      <c r="I474" s="4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19"/>
      <c r="D475" s="219"/>
      <c r="E475" s="2"/>
      <c r="F475" s="2"/>
      <c r="G475" s="4"/>
      <c r="H475" s="4"/>
      <c r="I475" s="4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19"/>
      <c r="D476" s="219"/>
      <c r="E476" s="2"/>
      <c r="F476" s="2"/>
      <c r="G476" s="4"/>
      <c r="H476" s="4"/>
      <c r="I476" s="4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19"/>
      <c r="D477" s="219"/>
      <c r="E477" s="2"/>
      <c r="F477" s="2"/>
      <c r="G477" s="4"/>
      <c r="H477" s="4"/>
      <c r="I477" s="4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19"/>
      <c r="D478" s="219"/>
      <c r="E478" s="2"/>
      <c r="F478" s="2"/>
      <c r="G478" s="4"/>
      <c r="H478" s="4"/>
      <c r="I478" s="4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19"/>
      <c r="D479" s="219"/>
      <c r="E479" s="2"/>
      <c r="F479" s="2"/>
      <c r="G479" s="4"/>
      <c r="H479" s="4"/>
      <c r="I479" s="4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19"/>
      <c r="D480" s="219"/>
      <c r="E480" s="2"/>
      <c r="F480" s="2"/>
      <c r="G480" s="4"/>
      <c r="H480" s="4"/>
      <c r="I480" s="4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19"/>
      <c r="D481" s="219"/>
      <c r="E481" s="2"/>
      <c r="F481" s="2"/>
      <c r="G481" s="4"/>
      <c r="H481" s="4"/>
      <c r="I481" s="4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19"/>
      <c r="D482" s="219"/>
      <c r="E482" s="2"/>
      <c r="F482" s="2"/>
      <c r="G482" s="4"/>
      <c r="H482" s="4"/>
      <c r="I482" s="4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19"/>
      <c r="D483" s="219"/>
      <c r="E483" s="2"/>
      <c r="F483" s="2"/>
      <c r="G483" s="4"/>
      <c r="H483" s="4"/>
      <c r="I483" s="4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19"/>
      <c r="D484" s="219"/>
      <c r="E484" s="2"/>
      <c r="F484" s="2"/>
      <c r="G484" s="4"/>
      <c r="H484" s="4"/>
      <c r="I484" s="4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19"/>
      <c r="D485" s="219"/>
      <c r="E485" s="2"/>
      <c r="F485" s="2"/>
      <c r="G485" s="4"/>
      <c r="H485" s="4"/>
      <c r="I485" s="4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19"/>
      <c r="D486" s="219"/>
      <c r="E486" s="2"/>
      <c r="F486" s="2"/>
      <c r="G486" s="4"/>
      <c r="H486" s="4"/>
      <c r="I486" s="4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19"/>
      <c r="D487" s="219"/>
      <c r="E487" s="2"/>
      <c r="F487" s="2"/>
      <c r="G487" s="4"/>
      <c r="H487" s="4"/>
      <c r="I487" s="4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19"/>
      <c r="D488" s="219"/>
      <c r="E488" s="2"/>
      <c r="F488" s="2"/>
      <c r="G488" s="4"/>
      <c r="H488" s="4"/>
      <c r="I488" s="4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19"/>
      <c r="D489" s="219"/>
      <c r="E489" s="2"/>
      <c r="F489" s="2"/>
      <c r="G489" s="4"/>
      <c r="H489" s="4"/>
      <c r="I489" s="4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19"/>
      <c r="D490" s="219"/>
      <c r="E490" s="2"/>
      <c r="F490" s="2"/>
      <c r="G490" s="4"/>
      <c r="H490" s="4"/>
      <c r="I490" s="4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19"/>
      <c r="D491" s="219"/>
      <c r="E491" s="2"/>
      <c r="F491" s="2"/>
      <c r="G491" s="4"/>
      <c r="H491" s="4"/>
      <c r="I491" s="4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19"/>
      <c r="D492" s="219"/>
      <c r="E492" s="2"/>
      <c r="F492" s="2"/>
      <c r="G492" s="4"/>
      <c r="H492" s="4"/>
      <c r="I492" s="4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19"/>
      <c r="D493" s="219"/>
      <c r="E493" s="2"/>
      <c r="F493" s="2"/>
      <c r="G493" s="4"/>
      <c r="H493" s="4"/>
      <c r="I493" s="4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19"/>
      <c r="D494" s="219"/>
      <c r="E494" s="2"/>
      <c r="F494" s="2"/>
      <c r="G494" s="4"/>
      <c r="H494" s="4"/>
      <c r="I494" s="4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19"/>
      <c r="D495" s="219"/>
      <c r="E495" s="2"/>
      <c r="F495" s="2"/>
      <c r="G495" s="4"/>
      <c r="H495" s="4"/>
      <c r="I495" s="4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19"/>
      <c r="D496" s="219"/>
      <c r="E496" s="2"/>
      <c r="F496" s="2"/>
      <c r="G496" s="4"/>
      <c r="H496" s="4"/>
      <c r="I496" s="4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19"/>
      <c r="D497" s="219"/>
      <c r="E497" s="2"/>
      <c r="F497" s="2"/>
      <c r="G497" s="4"/>
      <c r="H497" s="4"/>
      <c r="I497" s="4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19"/>
      <c r="D498" s="219"/>
      <c r="E498" s="2"/>
      <c r="F498" s="2"/>
      <c r="G498" s="4"/>
      <c r="H498" s="4"/>
      <c r="I498" s="4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19"/>
      <c r="D499" s="219"/>
      <c r="E499" s="2"/>
      <c r="F499" s="2"/>
      <c r="G499" s="4"/>
      <c r="H499" s="4"/>
      <c r="I499" s="4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19"/>
      <c r="D500" s="219"/>
      <c r="E500" s="2"/>
      <c r="F500" s="2"/>
      <c r="G500" s="4"/>
      <c r="H500" s="4"/>
      <c r="I500" s="4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19"/>
      <c r="D501" s="219"/>
      <c r="E501" s="2"/>
      <c r="F501" s="2"/>
      <c r="G501" s="4"/>
      <c r="H501" s="4"/>
      <c r="I501" s="4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19"/>
      <c r="D502" s="219"/>
      <c r="E502" s="2"/>
      <c r="F502" s="2"/>
      <c r="G502" s="4"/>
      <c r="H502" s="4"/>
      <c r="I502" s="4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19"/>
      <c r="D503" s="219"/>
      <c r="E503" s="2"/>
      <c r="F503" s="2"/>
      <c r="G503" s="4"/>
      <c r="H503" s="4"/>
      <c r="I503" s="4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19"/>
      <c r="D504" s="219"/>
      <c r="E504" s="2"/>
      <c r="F504" s="2"/>
      <c r="G504" s="4"/>
      <c r="H504" s="4"/>
      <c r="I504" s="4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19"/>
      <c r="D505" s="219"/>
      <c r="E505" s="2"/>
      <c r="F505" s="2"/>
      <c r="G505" s="4"/>
      <c r="H505" s="4"/>
      <c r="I505" s="4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19"/>
      <c r="D506" s="219"/>
      <c r="E506" s="2"/>
      <c r="F506" s="2"/>
      <c r="G506" s="4"/>
      <c r="H506" s="4"/>
      <c r="I506" s="4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19"/>
      <c r="D507" s="219"/>
      <c r="E507" s="2"/>
      <c r="F507" s="2"/>
      <c r="G507" s="4"/>
      <c r="H507" s="4"/>
      <c r="I507" s="4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19"/>
      <c r="D508" s="219"/>
      <c r="E508" s="2"/>
      <c r="F508" s="2"/>
      <c r="G508" s="4"/>
      <c r="H508" s="4"/>
      <c r="I508" s="4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19"/>
      <c r="D509" s="219"/>
      <c r="E509" s="2"/>
      <c r="F509" s="2"/>
      <c r="G509" s="4"/>
      <c r="H509" s="4"/>
      <c r="I509" s="4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19"/>
      <c r="D510" s="219"/>
      <c r="E510" s="2"/>
      <c r="F510" s="2"/>
      <c r="G510" s="4"/>
      <c r="H510" s="4"/>
      <c r="I510" s="4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19"/>
      <c r="D511" s="219"/>
      <c r="E511" s="2"/>
      <c r="F511" s="2"/>
      <c r="G511" s="4"/>
      <c r="H511" s="4"/>
      <c r="I511" s="4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19"/>
      <c r="D512" s="219"/>
      <c r="E512" s="2"/>
      <c r="F512" s="2"/>
      <c r="G512" s="4"/>
      <c r="H512" s="4"/>
      <c r="I512" s="4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19"/>
      <c r="D513" s="219"/>
      <c r="E513" s="2"/>
      <c r="F513" s="2"/>
      <c r="G513" s="4"/>
      <c r="H513" s="4"/>
      <c r="I513" s="4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19"/>
      <c r="D514" s="219"/>
      <c r="E514" s="2"/>
      <c r="F514" s="2"/>
      <c r="G514" s="4"/>
      <c r="H514" s="4"/>
      <c r="I514" s="4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19"/>
      <c r="D515" s="219"/>
      <c r="E515" s="2"/>
      <c r="F515" s="2"/>
      <c r="G515" s="4"/>
      <c r="H515" s="4"/>
      <c r="I515" s="4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19"/>
      <c r="D516" s="219"/>
      <c r="E516" s="2"/>
      <c r="F516" s="2"/>
      <c r="G516" s="4"/>
      <c r="H516" s="4"/>
      <c r="I516" s="4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19"/>
      <c r="D517" s="219"/>
      <c r="E517" s="2"/>
      <c r="F517" s="2"/>
      <c r="G517" s="4"/>
      <c r="H517" s="4"/>
      <c r="I517" s="4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19"/>
      <c r="D518" s="219"/>
      <c r="E518" s="2"/>
      <c r="F518" s="2"/>
      <c r="G518" s="4"/>
      <c r="H518" s="4"/>
      <c r="I518" s="4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19"/>
      <c r="D519" s="219"/>
      <c r="E519" s="2"/>
      <c r="F519" s="2"/>
      <c r="G519" s="4"/>
      <c r="H519" s="4"/>
      <c r="I519" s="4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19"/>
      <c r="D520" s="219"/>
      <c r="E520" s="2"/>
      <c r="F520" s="2"/>
      <c r="G520" s="4"/>
      <c r="H520" s="4"/>
      <c r="I520" s="4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19"/>
      <c r="D521" s="219"/>
      <c r="E521" s="2"/>
      <c r="F521" s="2"/>
      <c r="G521" s="4"/>
      <c r="H521" s="4"/>
      <c r="I521" s="4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19"/>
      <c r="D522" s="219"/>
      <c r="E522" s="2"/>
      <c r="F522" s="2"/>
      <c r="G522" s="4"/>
      <c r="H522" s="4"/>
      <c r="I522" s="4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19"/>
      <c r="D523" s="219"/>
      <c r="E523" s="2"/>
      <c r="F523" s="2"/>
      <c r="G523" s="4"/>
      <c r="H523" s="4"/>
      <c r="I523" s="4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19"/>
      <c r="D524" s="219"/>
      <c r="E524" s="2"/>
      <c r="F524" s="2"/>
      <c r="G524" s="4"/>
      <c r="H524" s="4"/>
      <c r="I524" s="4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19"/>
      <c r="D525" s="219"/>
      <c r="E525" s="2"/>
      <c r="F525" s="2"/>
      <c r="G525" s="4"/>
      <c r="H525" s="4"/>
      <c r="I525" s="4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19"/>
      <c r="D526" s="219"/>
      <c r="E526" s="2"/>
      <c r="F526" s="2"/>
      <c r="G526" s="4"/>
      <c r="H526" s="4"/>
      <c r="I526" s="4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19"/>
      <c r="D527" s="219"/>
      <c r="E527" s="2"/>
      <c r="F527" s="2"/>
      <c r="G527" s="4"/>
      <c r="H527" s="4"/>
      <c r="I527" s="4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19"/>
      <c r="D528" s="219"/>
      <c r="E528" s="2"/>
      <c r="F528" s="2"/>
      <c r="G528" s="4"/>
      <c r="H528" s="4"/>
      <c r="I528" s="4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19"/>
      <c r="D529" s="219"/>
      <c r="E529" s="2"/>
      <c r="F529" s="2"/>
      <c r="G529" s="4"/>
      <c r="H529" s="4"/>
      <c r="I529" s="4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19"/>
      <c r="D530" s="219"/>
      <c r="E530" s="2"/>
      <c r="F530" s="2"/>
      <c r="G530" s="4"/>
      <c r="H530" s="4"/>
      <c r="I530" s="4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19"/>
      <c r="D531" s="219"/>
      <c r="E531" s="2"/>
      <c r="F531" s="2"/>
      <c r="G531" s="4"/>
      <c r="H531" s="4"/>
      <c r="I531" s="4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19"/>
      <c r="D532" s="219"/>
      <c r="E532" s="2"/>
      <c r="F532" s="2"/>
      <c r="G532" s="4"/>
      <c r="H532" s="4"/>
      <c r="I532" s="4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19"/>
      <c r="D533" s="219"/>
      <c r="E533" s="2"/>
      <c r="F533" s="2"/>
      <c r="G533" s="4"/>
      <c r="H533" s="4"/>
      <c r="I533" s="4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19"/>
      <c r="D534" s="219"/>
      <c r="E534" s="2"/>
      <c r="F534" s="2"/>
      <c r="G534" s="4"/>
      <c r="H534" s="4"/>
      <c r="I534" s="4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19"/>
      <c r="D535" s="219"/>
      <c r="E535" s="2"/>
      <c r="F535" s="2"/>
      <c r="G535" s="4"/>
      <c r="H535" s="4"/>
      <c r="I535" s="4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19"/>
      <c r="D536" s="219"/>
      <c r="E536" s="2"/>
      <c r="F536" s="2"/>
      <c r="G536" s="4"/>
      <c r="H536" s="4"/>
      <c r="I536" s="4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19"/>
      <c r="D537" s="219"/>
      <c r="E537" s="2"/>
      <c r="F537" s="2"/>
      <c r="G537" s="4"/>
      <c r="H537" s="4"/>
      <c r="I537" s="4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19"/>
      <c r="D538" s="219"/>
      <c r="E538" s="2"/>
      <c r="F538" s="2"/>
      <c r="G538" s="4"/>
      <c r="H538" s="4"/>
      <c r="I538" s="4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19"/>
      <c r="D539" s="219"/>
      <c r="E539" s="2"/>
      <c r="F539" s="2"/>
      <c r="G539" s="4"/>
      <c r="H539" s="4"/>
      <c r="I539" s="4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19"/>
      <c r="D540" s="219"/>
      <c r="E540" s="2"/>
      <c r="F540" s="2"/>
      <c r="G540" s="4"/>
      <c r="H540" s="4"/>
      <c r="I540" s="4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19"/>
      <c r="D541" s="219"/>
      <c r="E541" s="2"/>
      <c r="F541" s="2"/>
      <c r="G541" s="4"/>
      <c r="H541" s="4"/>
      <c r="I541" s="4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19"/>
      <c r="D542" s="219"/>
      <c r="E542" s="2"/>
      <c r="F542" s="2"/>
      <c r="G542" s="4"/>
      <c r="H542" s="4"/>
      <c r="I542" s="4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19"/>
      <c r="D543" s="219"/>
      <c r="E543" s="2"/>
      <c r="F543" s="2"/>
      <c r="G543" s="4"/>
      <c r="H543" s="4"/>
      <c r="I543" s="4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19"/>
      <c r="D544" s="219"/>
      <c r="E544" s="2"/>
      <c r="F544" s="2"/>
      <c r="G544" s="4"/>
      <c r="H544" s="4"/>
      <c r="I544" s="4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19"/>
      <c r="D545" s="219"/>
      <c r="E545" s="2"/>
      <c r="F545" s="2"/>
      <c r="G545" s="4"/>
      <c r="H545" s="4"/>
      <c r="I545" s="4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19"/>
      <c r="D546" s="219"/>
      <c r="E546" s="2"/>
      <c r="F546" s="2"/>
      <c r="G546" s="4"/>
      <c r="H546" s="4"/>
      <c r="I546" s="4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19"/>
      <c r="D547" s="219"/>
      <c r="E547" s="2"/>
      <c r="F547" s="2"/>
      <c r="G547" s="4"/>
      <c r="H547" s="4"/>
      <c r="I547" s="4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19"/>
      <c r="D548" s="219"/>
      <c r="E548" s="2"/>
      <c r="F548" s="2"/>
      <c r="G548" s="4"/>
      <c r="H548" s="4"/>
      <c r="I548" s="4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19"/>
      <c r="D549" s="219"/>
      <c r="E549" s="2"/>
      <c r="F549" s="2"/>
      <c r="G549" s="4"/>
      <c r="H549" s="4"/>
      <c r="I549" s="4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19"/>
      <c r="D550" s="219"/>
      <c r="E550" s="2"/>
      <c r="F550" s="2"/>
      <c r="G550" s="4"/>
      <c r="H550" s="4"/>
      <c r="I550" s="4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19"/>
      <c r="D551" s="219"/>
      <c r="E551" s="2"/>
      <c r="F551" s="2"/>
      <c r="G551" s="4"/>
      <c r="H551" s="4"/>
      <c r="I551" s="4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19"/>
      <c r="D552" s="219"/>
      <c r="E552" s="2"/>
      <c r="F552" s="2"/>
      <c r="G552" s="4"/>
      <c r="H552" s="4"/>
      <c r="I552" s="4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19"/>
      <c r="D553" s="219"/>
      <c r="E553" s="2"/>
      <c r="F553" s="2"/>
      <c r="G553" s="4"/>
      <c r="H553" s="4"/>
      <c r="I553" s="4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19"/>
      <c r="D554" s="219"/>
      <c r="E554" s="2"/>
      <c r="F554" s="2"/>
      <c r="G554" s="4"/>
      <c r="H554" s="4"/>
      <c r="I554" s="4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19"/>
      <c r="D555" s="219"/>
      <c r="E555" s="2"/>
      <c r="F555" s="2"/>
      <c r="G555" s="4"/>
      <c r="H555" s="4"/>
      <c r="I555" s="4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19"/>
      <c r="D556" s="219"/>
      <c r="E556" s="2"/>
      <c r="F556" s="2"/>
      <c r="G556" s="4"/>
      <c r="H556" s="4"/>
      <c r="I556" s="4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19"/>
      <c r="D557" s="219"/>
      <c r="E557" s="2"/>
      <c r="F557" s="2"/>
      <c r="G557" s="4"/>
      <c r="H557" s="4"/>
      <c r="I557" s="4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19"/>
      <c r="D558" s="219"/>
      <c r="E558" s="2"/>
      <c r="F558" s="2"/>
      <c r="G558" s="4"/>
      <c r="H558" s="4"/>
      <c r="I558" s="4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19"/>
      <c r="D559" s="219"/>
      <c r="E559" s="2"/>
      <c r="F559" s="2"/>
      <c r="G559" s="4"/>
      <c r="H559" s="4"/>
      <c r="I559" s="4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19"/>
      <c r="D560" s="219"/>
      <c r="E560" s="2"/>
      <c r="F560" s="2"/>
      <c r="G560" s="4"/>
      <c r="H560" s="4"/>
      <c r="I560" s="4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19"/>
      <c r="D561" s="219"/>
      <c r="E561" s="2"/>
      <c r="F561" s="2"/>
      <c r="G561" s="4"/>
      <c r="H561" s="4"/>
      <c r="I561" s="4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19"/>
      <c r="D562" s="219"/>
      <c r="E562" s="2"/>
      <c r="F562" s="2"/>
      <c r="G562" s="4"/>
      <c r="H562" s="4"/>
      <c r="I562" s="4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19"/>
      <c r="D563" s="219"/>
      <c r="E563" s="2"/>
      <c r="F563" s="2"/>
      <c r="G563" s="4"/>
      <c r="H563" s="4"/>
      <c r="I563" s="4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19"/>
      <c r="D564" s="219"/>
      <c r="E564" s="2"/>
      <c r="F564" s="2"/>
      <c r="G564" s="4"/>
      <c r="H564" s="4"/>
      <c r="I564" s="4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19"/>
      <c r="D565" s="219"/>
      <c r="E565" s="2"/>
      <c r="F565" s="2"/>
      <c r="G565" s="4"/>
      <c r="H565" s="4"/>
      <c r="I565" s="4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19"/>
      <c r="D566" s="219"/>
      <c r="E566" s="2"/>
      <c r="F566" s="2"/>
      <c r="G566" s="4"/>
      <c r="H566" s="4"/>
      <c r="I566" s="4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19"/>
      <c r="D567" s="219"/>
      <c r="E567" s="2"/>
      <c r="F567" s="2"/>
      <c r="G567" s="4"/>
      <c r="H567" s="4"/>
      <c r="I567" s="4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19"/>
      <c r="D568" s="219"/>
      <c r="E568" s="2"/>
      <c r="F568" s="2"/>
      <c r="G568" s="4"/>
      <c r="H568" s="4"/>
      <c r="I568" s="4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19"/>
      <c r="D569" s="219"/>
      <c r="E569" s="2"/>
      <c r="F569" s="2"/>
      <c r="G569" s="4"/>
      <c r="H569" s="4"/>
      <c r="I569" s="4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19"/>
      <c r="D570" s="219"/>
      <c r="E570" s="2"/>
      <c r="F570" s="2"/>
      <c r="G570" s="4"/>
      <c r="H570" s="4"/>
      <c r="I570" s="4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19"/>
      <c r="D571" s="219"/>
      <c r="E571" s="2"/>
      <c r="F571" s="2"/>
      <c r="G571" s="4"/>
      <c r="H571" s="4"/>
      <c r="I571" s="4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19"/>
      <c r="D572" s="219"/>
      <c r="E572" s="2"/>
      <c r="F572" s="2"/>
      <c r="G572" s="4"/>
      <c r="H572" s="4"/>
      <c r="I572" s="4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19"/>
      <c r="D573" s="219"/>
      <c r="E573" s="2"/>
      <c r="F573" s="2"/>
      <c r="G573" s="4"/>
      <c r="H573" s="4"/>
      <c r="I573" s="4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19"/>
      <c r="D574" s="219"/>
      <c r="E574" s="2"/>
      <c r="F574" s="2"/>
      <c r="G574" s="4"/>
      <c r="H574" s="4"/>
      <c r="I574" s="4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19"/>
      <c r="D575" s="219"/>
      <c r="E575" s="2"/>
      <c r="F575" s="2"/>
      <c r="G575" s="4"/>
      <c r="H575" s="4"/>
      <c r="I575" s="4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19"/>
      <c r="D576" s="219"/>
      <c r="E576" s="2"/>
      <c r="F576" s="2"/>
      <c r="G576" s="4"/>
      <c r="H576" s="4"/>
      <c r="I576" s="4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19"/>
      <c r="D577" s="219"/>
      <c r="E577" s="2"/>
      <c r="F577" s="2"/>
      <c r="G577" s="4"/>
      <c r="H577" s="4"/>
      <c r="I577" s="4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19"/>
      <c r="D578" s="219"/>
      <c r="E578" s="2"/>
      <c r="F578" s="2"/>
      <c r="G578" s="4"/>
      <c r="H578" s="4"/>
      <c r="I578" s="4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19"/>
      <c r="D579" s="219"/>
      <c r="E579" s="2"/>
      <c r="F579" s="2"/>
      <c r="G579" s="4"/>
      <c r="H579" s="4"/>
      <c r="I579" s="4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19"/>
      <c r="D580" s="219"/>
      <c r="E580" s="2"/>
      <c r="F580" s="2"/>
      <c r="G580" s="4"/>
      <c r="H580" s="4"/>
      <c r="I580" s="4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19"/>
      <c r="D581" s="219"/>
      <c r="E581" s="2"/>
      <c r="F581" s="2"/>
      <c r="G581" s="4"/>
      <c r="H581" s="4"/>
      <c r="I581" s="4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19"/>
      <c r="D582" s="219"/>
      <c r="E582" s="2"/>
      <c r="F582" s="2"/>
      <c r="G582" s="4"/>
      <c r="H582" s="4"/>
      <c r="I582" s="4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19"/>
      <c r="D583" s="219"/>
      <c r="E583" s="2"/>
      <c r="F583" s="2"/>
      <c r="G583" s="4"/>
      <c r="H583" s="4"/>
      <c r="I583" s="4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19"/>
      <c r="D584" s="219"/>
      <c r="E584" s="2"/>
      <c r="F584" s="2"/>
      <c r="G584" s="4"/>
      <c r="H584" s="4"/>
      <c r="I584" s="4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19"/>
      <c r="D585" s="219"/>
      <c r="E585" s="2"/>
      <c r="F585" s="2"/>
      <c r="G585" s="4"/>
      <c r="H585" s="4"/>
      <c r="I585" s="4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19"/>
      <c r="D586" s="219"/>
      <c r="E586" s="2"/>
      <c r="F586" s="2"/>
      <c r="G586" s="4"/>
      <c r="H586" s="4"/>
      <c r="I586" s="4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19"/>
      <c r="D587" s="219"/>
      <c r="E587" s="2"/>
      <c r="F587" s="2"/>
      <c r="G587" s="4"/>
      <c r="H587" s="4"/>
      <c r="I587" s="4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19"/>
      <c r="D588" s="219"/>
      <c r="E588" s="2"/>
      <c r="F588" s="2"/>
      <c r="G588" s="4"/>
      <c r="H588" s="4"/>
      <c r="I588" s="4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19"/>
      <c r="D589" s="219"/>
      <c r="E589" s="2"/>
      <c r="F589" s="2"/>
      <c r="G589" s="4"/>
      <c r="H589" s="4"/>
      <c r="I589" s="4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19"/>
      <c r="D590" s="219"/>
      <c r="E590" s="2"/>
      <c r="F590" s="2"/>
      <c r="G590" s="4"/>
      <c r="H590" s="4"/>
      <c r="I590" s="4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19"/>
      <c r="D591" s="219"/>
      <c r="E591" s="2"/>
      <c r="F591" s="2"/>
      <c r="G591" s="4"/>
      <c r="H591" s="4"/>
      <c r="I591" s="4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19"/>
      <c r="D592" s="219"/>
      <c r="E592" s="2"/>
      <c r="F592" s="2"/>
      <c r="G592" s="4"/>
      <c r="H592" s="4"/>
      <c r="I592" s="4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19"/>
      <c r="D593" s="219"/>
      <c r="E593" s="2"/>
      <c r="F593" s="2"/>
      <c r="G593" s="4"/>
      <c r="H593" s="4"/>
      <c r="I593" s="4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19"/>
      <c r="D594" s="219"/>
      <c r="E594" s="2"/>
      <c r="F594" s="2"/>
      <c r="G594" s="4"/>
      <c r="H594" s="4"/>
      <c r="I594" s="4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19"/>
      <c r="D595" s="219"/>
      <c r="E595" s="2"/>
      <c r="F595" s="2"/>
      <c r="G595" s="4"/>
      <c r="H595" s="4"/>
      <c r="I595" s="4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19"/>
      <c r="D596" s="219"/>
      <c r="E596" s="2"/>
      <c r="F596" s="2"/>
      <c r="G596" s="4"/>
      <c r="H596" s="4"/>
      <c r="I596" s="4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19"/>
      <c r="D597" s="219"/>
      <c r="E597" s="2"/>
      <c r="F597" s="2"/>
      <c r="G597" s="4"/>
      <c r="H597" s="4"/>
      <c r="I597" s="4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19"/>
      <c r="D598" s="219"/>
      <c r="E598" s="2"/>
      <c r="F598" s="2"/>
      <c r="G598" s="4"/>
      <c r="H598" s="4"/>
      <c r="I598" s="4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19"/>
      <c r="D599" s="219"/>
      <c r="E599" s="2"/>
      <c r="F599" s="2"/>
      <c r="G599" s="4"/>
      <c r="H599" s="4"/>
      <c r="I599" s="4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19"/>
      <c r="D600" s="219"/>
      <c r="E600" s="2"/>
      <c r="F600" s="2"/>
      <c r="G600" s="4"/>
      <c r="H600" s="4"/>
      <c r="I600" s="4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19"/>
      <c r="D601" s="219"/>
      <c r="E601" s="2"/>
      <c r="F601" s="2"/>
      <c r="G601" s="4"/>
      <c r="H601" s="4"/>
      <c r="I601" s="4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19"/>
      <c r="D602" s="219"/>
      <c r="E602" s="2"/>
      <c r="F602" s="2"/>
      <c r="G602" s="4"/>
      <c r="H602" s="4"/>
      <c r="I602" s="4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19"/>
      <c r="D603" s="219"/>
      <c r="E603" s="2"/>
      <c r="F603" s="2"/>
      <c r="G603" s="4"/>
      <c r="H603" s="4"/>
      <c r="I603" s="4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19"/>
      <c r="D604" s="219"/>
      <c r="E604" s="2"/>
      <c r="F604" s="2"/>
      <c r="G604" s="4"/>
      <c r="H604" s="4"/>
      <c r="I604" s="4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19"/>
      <c r="D605" s="219"/>
      <c r="E605" s="2"/>
      <c r="F605" s="2"/>
      <c r="G605" s="4"/>
      <c r="H605" s="4"/>
      <c r="I605" s="4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19"/>
      <c r="D606" s="219"/>
      <c r="E606" s="2"/>
      <c r="F606" s="2"/>
      <c r="G606" s="4"/>
      <c r="H606" s="4"/>
      <c r="I606" s="4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19"/>
      <c r="D607" s="219"/>
      <c r="E607" s="2"/>
      <c r="F607" s="2"/>
      <c r="G607" s="4"/>
      <c r="H607" s="4"/>
      <c r="I607" s="4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19"/>
      <c r="D608" s="219"/>
      <c r="E608" s="2"/>
      <c r="F608" s="2"/>
      <c r="G608" s="4"/>
      <c r="H608" s="4"/>
      <c r="I608" s="4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19"/>
      <c r="D609" s="219"/>
      <c r="E609" s="2"/>
      <c r="F609" s="2"/>
      <c r="G609" s="4"/>
      <c r="H609" s="4"/>
      <c r="I609" s="4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19"/>
      <c r="D610" s="219"/>
      <c r="E610" s="2"/>
      <c r="F610" s="2"/>
      <c r="G610" s="4"/>
      <c r="H610" s="4"/>
      <c r="I610" s="4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19"/>
      <c r="D611" s="219"/>
      <c r="E611" s="2"/>
      <c r="F611" s="2"/>
      <c r="G611" s="4"/>
      <c r="H611" s="4"/>
      <c r="I611" s="4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19"/>
      <c r="D612" s="219"/>
      <c r="E612" s="2"/>
      <c r="F612" s="2"/>
      <c r="G612" s="4"/>
      <c r="H612" s="4"/>
      <c r="I612" s="4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19"/>
      <c r="D613" s="219"/>
      <c r="E613" s="2"/>
      <c r="F613" s="2"/>
      <c r="G613" s="4"/>
      <c r="H613" s="4"/>
      <c r="I613" s="4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19"/>
      <c r="D614" s="219"/>
      <c r="E614" s="2"/>
      <c r="F614" s="2"/>
      <c r="G614" s="4"/>
      <c r="H614" s="4"/>
      <c r="I614" s="4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19"/>
      <c r="D615" s="219"/>
      <c r="E615" s="2"/>
      <c r="F615" s="2"/>
      <c r="G615" s="4"/>
      <c r="H615" s="4"/>
      <c r="I615" s="4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19"/>
      <c r="D616" s="219"/>
      <c r="E616" s="2"/>
      <c r="F616" s="2"/>
      <c r="G616" s="4"/>
      <c r="H616" s="4"/>
      <c r="I616" s="4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19"/>
      <c r="D617" s="219"/>
      <c r="E617" s="2"/>
      <c r="F617" s="2"/>
      <c r="G617" s="4"/>
      <c r="H617" s="4"/>
      <c r="I617" s="4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19"/>
      <c r="D618" s="219"/>
      <c r="E618" s="2"/>
      <c r="F618" s="2"/>
      <c r="G618" s="4"/>
      <c r="H618" s="4"/>
      <c r="I618" s="4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19"/>
      <c r="D619" s="219"/>
      <c r="E619" s="2"/>
      <c r="F619" s="2"/>
      <c r="G619" s="4"/>
      <c r="H619" s="4"/>
      <c r="I619" s="4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19"/>
      <c r="D620" s="219"/>
      <c r="E620" s="2"/>
      <c r="F620" s="2"/>
      <c r="G620" s="4"/>
      <c r="H620" s="4"/>
      <c r="I620" s="4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19"/>
      <c r="D621" s="219"/>
      <c r="E621" s="2"/>
      <c r="F621" s="2"/>
      <c r="G621" s="4"/>
      <c r="H621" s="4"/>
      <c r="I621" s="4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19"/>
      <c r="D622" s="219"/>
      <c r="E622" s="2"/>
      <c r="F622" s="2"/>
      <c r="G622" s="4"/>
      <c r="H622" s="4"/>
      <c r="I622" s="4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19"/>
      <c r="D623" s="219"/>
      <c r="E623" s="2"/>
      <c r="F623" s="2"/>
      <c r="G623" s="4"/>
      <c r="H623" s="4"/>
      <c r="I623" s="4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19"/>
      <c r="D624" s="219"/>
      <c r="E624" s="2"/>
      <c r="F624" s="2"/>
      <c r="G624" s="4"/>
      <c r="H624" s="4"/>
      <c r="I624" s="4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19"/>
      <c r="D625" s="219"/>
      <c r="E625" s="2"/>
      <c r="F625" s="2"/>
      <c r="G625" s="4"/>
      <c r="H625" s="4"/>
      <c r="I625" s="4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19"/>
      <c r="D626" s="219"/>
      <c r="E626" s="2"/>
      <c r="F626" s="2"/>
      <c r="G626" s="4"/>
      <c r="H626" s="4"/>
      <c r="I626" s="4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19"/>
      <c r="D627" s="219"/>
      <c r="E627" s="2"/>
      <c r="F627" s="2"/>
      <c r="G627" s="4"/>
      <c r="H627" s="4"/>
      <c r="I627" s="4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19"/>
      <c r="D628" s="219"/>
      <c r="E628" s="2"/>
      <c r="F628" s="2"/>
      <c r="G628" s="4"/>
      <c r="H628" s="4"/>
      <c r="I628" s="4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19"/>
      <c r="D629" s="219"/>
      <c r="E629" s="2"/>
      <c r="F629" s="2"/>
      <c r="G629" s="4"/>
      <c r="H629" s="4"/>
      <c r="I629" s="4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19"/>
      <c r="D630" s="219"/>
      <c r="E630" s="2"/>
      <c r="F630" s="2"/>
      <c r="G630" s="4"/>
      <c r="H630" s="4"/>
      <c r="I630" s="4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19"/>
      <c r="D631" s="219"/>
      <c r="E631" s="2"/>
      <c r="F631" s="2"/>
      <c r="G631" s="4"/>
      <c r="H631" s="4"/>
      <c r="I631" s="4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19"/>
      <c r="D632" s="219"/>
      <c r="E632" s="2"/>
      <c r="F632" s="2"/>
      <c r="G632" s="4"/>
      <c r="H632" s="4"/>
      <c r="I632" s="4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19"/>
      <c r="D633" s="219"/>
      <c r="E633" s="2"/>
      <c r="F633" s="2"/>
      <c r="G633" s="4"/>
      <c r="H633" s="4"/>
      <c r="I633" s="4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19"/>
      <c r="D634" s="219"/>
      <c r="E634" s="2"/>
      <c r="F634" s="2"/>
      <c r="G634" s="4"/>
      <c r="H634" s="4"/>
      <c r="I634" s="4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19"/>
      <c r="D635" s="219"/>
      <c r="E635" s="2"/>
      <c r="F635" s="2"/>
      <c r="G635" s="4"/>
      <c r="H635" s="4"/>
      <c r="I635" s="4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19"/>
      <c r="D636" s="219"/>
      <c r="E636" s="2"/>
      <c r="F636" s="2"/>
      <c r="G636" s="4"/>
      <c r="H636" s="4"/>
      <c r="I636" s="4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19"/>
      <c r="D637" s="219"/>
      <c r="E637" s="2"/>
      <c r="F637" s="2"/>
      <c r="G637" s="4"/>
      <c r="H637" s="4"/>
      <c r="I637" s="4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19"/>
      <c r="D638" s="219"/>
      <c r="E638" s="2"/>
      <c r="F638" s="2"/>
      <c r="G638" s="4"/>
      <c r="H638" s="4"/>
      <c r="I638" s="4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19"/>
      <c r="D639" s="219"/>
      <c r="E639" s="2"/>
      <c r="F639" s="2"/>
      <c r="G639" s="4"/>
      <c r="H639" s="4"/>
      <c r="I639" s="4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19"/>
      <c r="D640" s="219"/>
      <c r="E640" s="2"/>
      <c r="F640" s="2"/>
      <c r="G640" s="4"/>
      <c r="H640" s="4"/>
      <c r="I640" s="4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19"/>
      <c r="D641" s="219"/>
      <c r="E641" s="2"/>
      <c r="F641" s="2"/>
      <c r="G641" s="4"/>
      <c r="H641" s="4"/>
      <c r="I641" s="4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19"/>
      <c r="D642" s="219"/>
      <c r="E642" s="2"/>
      <c r="F642" s="2"/>
      <c r="G642" s="4"/>
      <c r="H642" s="4"/>
      <c r="I642" s="4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19"/>
      <c r="D643" s="219"/>
      <c r="E643" s="2"/>
      <c r="F643" s="2"/>
      <c r="G643" s="4"/>
      <c r="H643" s="4"/>
      <c r="I643" s="4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19"/>
      <c r="D644" s="219"/>
      <c r="E644" s="2"/>
      <c r="F644" s="2"/>
      <c r="G644" s="4"/>
      <c r="H644" s="4"/>
      <c r="I644" s="4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19"/>
      <c r="D645" s="219"/>
      <c r="E645" s="2"/>
      <c r="F645" s="2"/>
      <c r="G645" s="4"/>
      <c r="H645" s="4"/>
      <c r="I645" s="4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19"/>
      <c r="D646" s="219"/>
      <c r="E646" s="2"/>
      <c r="F646" s="2"/>
      <c r="G646" s="4"/>
      <c r="H646" s="4"/>
      <c r="I646" s="4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19"/>
      <c r="D647" s="219"/>
      <c r="E647" s="2"/>
      <c r="F647" s="2"/>
      <c r="G647" s="4"/>
      <c r="H647" s="4"/>
      <c r="I647" s="4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19"/>
      <c r="D648" s="219"/>
      <c r="E648" s="2"/>
      <c r="F648" s="2"/>
      <c r="G648" s="4"/>
      <c r="H648" s="4"/>
      <c r="I648" s="4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19"/>
      <c r="D649" s="219"/>
      <c r="E649" s="2"/>
      <c r="F649" s="2"/>
      <c r="G649" s="4"/>
      <c r="H649" s="4"/>
      <c r="I649" s="4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19"/>
      <c r="D650" s="219"/>
      <c r="E650" s="2"/>
      <c r="F650" s="2"/>
      <c r="G650" s="4"/>
      <c r="H650" s="4"/>
      <c r="I650" s="4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19"/>
      <c r="D651" s="219"/>
      <c r="E651" s="2"/>
      <c r="F651" s="2"/>
      <c r="G651" s="4"/>
      <c r="H651" s="4"/>
      <c r="I651" s="4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19"/>
      <c r="D652" s="219"/>
      <c r="E652" s="2"/>
      <c r="F652" s="2"/>
      <c r="G652" s="4"/>
      <c r="H652" s="4"/>
      <c r="I652" s="4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19"/>
      <c r="D653" s="219"/>
      <c r="E653" s="2"/>
      <c r="F653" s="2"/>
      <c r="G653" s="4"/>
      <c r="H653" s="4"/>
      <c r="I653" s="4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19"/>
      <c r="D654" s="219"/>
      <c r="E654" s="2"/>
      <c r="F654" s="2"/>
      <c r="G654" s="4"/>
      <c r="H654" s="4"/>
      <c r="I654" s="4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19"/>
      <c r="D655" s="219"/>
      <c r="E655" s="2"/>
      <c r="F655" s="2"/>
      <c r="G655" s="4"/>
      <c r="H655" s="4"/>
      <c r="I655" s="4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19"/>
      <c r="D656" s="219"/>
      <c r="E656" s="2"/>
      <c r="F656" s="2"/>
      <c r="G656" s="4"/>
      <c r="H656" s="4"/>
      <c r="I656" s="4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19"/>
      <c r="D657" s="219"/>
      <c r="E657" s="2"/>
      <c r="F657" s="2"/>
      <c r="G657" s="4"/>
      <c r="H657" s="4"/>
      <c r="I657" s="4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19"/>
      <c r="D658" s="219"/>
      <c r="E658" s="2"/>
      <c r="F658" s="2"/>
      <c r="G658" s="4"/>
      <c r="H658" s="4"/>
      <c r="I658" s="4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19"/>
      <c r="D659" s="219"/>
      <c r="E659" s="2"/>
      <c r="F659" s="2"/>
      <c r="G659" s="4"/>
      <c r="H659" s="4"/>
      <c r="I659" s="4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19"/>
      <c r="D660" s="219"/>
      <c r="E660" s="2"/>
      <c r="F660" s="2"/>
      <c r="G660" s="4"/>
      <c r="H660" s="4"/>
      <c r="I660" s="4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19"/>
      <c r="D661" s="219"/>
      <c r="E661" s="2"/>
      <c r="F661" s="2"/>
      <c r="G661" s="4"/>
      <c r="H661" s="4"/>
      <c r="I661" s="4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19"/>
      <c r="D662" s="219"/>
      <c r="E662" s="2"/>
      <c r="F662" s="2"/>
      <c r="G662" s="4"/>
      <c r="H662" s="4"/>
      <c r="I662" s="4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19"/>
      <c r="D663" s="219"/>
      <c r="E663" s="2"/>
      <c r="F663" s="2"/>
      <c r="G663" s="4"/>
      <c r="H663" s="4"/>
      <c r="I663" s="4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19"/>
      <c r="D664" s="219"/>
      <c r="E664" s="2"/>
      <c r="F664" s="2"/>
      <c r="G664" s="4"/>
      <c r="H664" s="4"/>
      <c r="I664" s="4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19"/>
      <c r="D665" s="219"/>
      <c r="E665" s="2"/>
      <c r="F665" s="2"/>
      <c r="G665" s="4"/>
      <c r="H665" s="4"/>
      <c r="I665" s="4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19"/>
      <c r="D666" s="219"/>
      <c r="E666" s="2"/>
      <c r="F666" s="2"/>
      <c r="G666" s="4"/>
      <c r="H666" s="4"/>
      <c r="I666" s="4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19"/>
      <c r="D667" s="219"/>
      <c r="E667" s="2"/>
      <c r="F667" s="2"/>
      <c r="G667" s="4"/>
      <c r="H667" s="4"/>
      <c r="I667" s="4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19"/>
      <c r="D668" s="219"/>
      <c r="E668" s="2"/>
      <c r="F668" s="2"/>
      <c r="G668" s="4"/>
      <c r="H668" s="4"/>
      <c r="I668" s="4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19"/>
      <c r="D669" s="219"/>
      <c r="E669" s="2"/>
      <c r="F669" s="2"/>
      <c r="G669" s="4"/>
      <c r="H669" s="4"/>
      <c r="I669" s="4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19"/>
      <c r="D670" s="219"/>
      <c r="E670" s="2"/>
      <c r="F670" s="2"/>
      <c r="G670" s="4"/>
      <c r="H670" s="4"/>
      <c r="I670" s="4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19"/>
      <c r="D671" s="219"/>
      <c r="E671" s="2"/>
      <c r="F671" s="2"/>
      <c r="G671" s="4"/>
      <c r="H671" s="4"/>
      <c r="I671" s="4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19"/>
      <c r="D672" s="219"/>
      <c r="E672" s="2"/>
      <c r="F672" s="2"/>
      <c r="G672" s="4"/>
      <c r="H672" s="4"/>
      <c r="I672" s="4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19"/>
      <c r="D673" s="219"/>
      <c r="E673" s="2"/>
      <c r="F673" s="2"/>
      <c r="G673" s="4"/>
      <c r="H673" s="4"/>
      <c r="I673" s="4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19"/>
      <c r="D674" s="219"/>
      <c r="E674" s="2"/>
      <c r="F674" s="2"/>
      <c r="G674" s="4"/>
      <c r="H674" s="4"/>
      <c r="I674" s="4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19"/>
      <c r="D675" s="219"/>
      <c r="E675" s="2"/>
      <c r="F675" s="2"/>
      <c r="G675" s="4"/>
      <c r="H675" s="4"/>
      <c r="I675" s="4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19"/>
      <c r="D676" s="219"/>
      <c r="E676" s="2"/>
      <c r="F676" s="2"/>
      <c r="G676" s="4"/>
      <c r="H676" s="4"/>
      <c r="I676" s="4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19"/>
      <c r="D677" s="219"/>
      <c r="E677" s="2"/>
      <c r="F677" s="2"/>
      <c r="G677" s="4"/>
      <c r="H677" s="4"/>
      <c r="I677" s="4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19"/>
      <c r="D678" s="219"/>
      <c r="E678" s="2"/>
      <c r="F678" s="2"/>
      <c r="G678" s="4"/>
      <c r="H678" s="4"/>
      <c r="I678" s="4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19"/>
      <c r="D679" s="219"/>
      <c r="E679" s="2"/>
      <c r="F679" s="2"/>
      <c r="G679" s="4"/>
      <c r="H679" s="4"/>
      <c r="I679" s="4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19"/>
      <c r="D680" s="219"/>
      <c r="E680" s="2"/>
      <c r="F680" s="2"/>
      <c r="G680" s="4"/>
      <c r="H680" s="4"/>
      <c r="I680" s="4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19"/>
      <c r="D681" s="219"/>
      <c r="E681" s="2"/>
      <c r="F681" s="2"/>
      <c r="G681" s="4"/>
      <c r="H681" s="4"/>
      <c r="I681" s="4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19"/>
      <c r="D682" s="219"/>
      <c r="E682" s="2"/>
      <c r="F682" s="2"/>
      <c r="G682" s="4"/>
      <c r="H682" s="4"/>
      <c r="I682" s="4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19"/>
      <c r="D683" s="219"/>
      <c r="E683" s="2"/>
      <c r="F683" s="2"/>
      <c r="G683" s="4"/>
      <c r="H683" s="4"/>
      <c r="I683" s="4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19"/>
      <c r="D684" s="219"/>
      <c r="E684" s="2"/>
      <c r="F684" s="2"/>
      <c r="G684" s="4"/>
      <c r="H684" s="4"/>
      <c r="I684" s="4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19"/>
      <c r="D685" s="219"/>
      <c r="E685" s="2"/>
      <c r="F685" s="2"/>
      <c r="G685" s="4"/>
      <c r="H685" s="4"/>
      <c r="I685" s="4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19"/>
      <c r="D686" s="219"/>
      <c r="E686" s="2"/>
      <c r="F686" s="2"/>
      <c r="G686" s="4"/>
      <c r="H686" s="4"/>
      <c r="I686" s="4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19"/>
      <c r="D687" s="219"/>
      <c r="E687" s="2"/>
      <c r="F687" s="2"/>
      <c r="G687" s="4"/>
      <c r="H687" s="4"/>
      <c r="I687" s="4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19"/>
      <c r="D688" s="219"/>
      <c r="E688" s="2"/>
      <c r="F688" s="2"/>
      <c r="G688" s="4"/>
      <c r="H688" s="4"/>
      <c r="I688" s="4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19"/>
      <c r="D689" s="219"/>
      <c r="E689" s="2"/>
      <c r="F689" s="2"/>
      <c r="G689" s="4"/>
      <c r="H689" s="4"/>
      <c r="I689" s="4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19"/>
      <c r="D690" s="219"/>
      <c r="E690" s="2"/>
      <c r="F690" s="2"/>
      <c r="G690" s="4"/>
      <c r="H690" s="4"/>
      <c r="I690" s="4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19"/>
      <c r="D691" s="219"/>
      <c r="E691" s="2"/>
      <c r="F691" s="2"/>
      <c r="G691" s="4"/>
      <c r="H691" s="4"/>
      <c r="I691" s="4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19"/>
      <c r="D692" s="219"/>
      <c r="E692" s="2"/>
      <c r="F692" s="2"/>
      <c r="G692" s="4"/>
      <c r="H692" s="4"/>
      <c r="I692" s="4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19"/>
      <c r="D693" s="219"/>
      <c r="E693" s="2"/>
      <c r="F693" s="2"/>
      <c r="G693" s="4"/>
      <c r="H693" s="4"/>
      <c r="I693" s="4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19"/>
      <c r="D694" s="219"/>
      <c r="E694" s="2"/>
      <c r="F694" s="2"/>
      <c r="G694" s="4"/>
      <c r="H694" s="4"/>
      <c r="I694" s="4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19"/>
      <c r="D695" s="219"/>
      <c r="E695" s="2"/>
      <c r="F695" s="2"/>
      <c r="G695" s="4"/>
      <c r="H695" s="4"/>
      <c r="I695" s="4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19"/>
      <c r="D696" s="219"/>
      <c r="E696" s="2"/>
      <c r="F696" s="2"/>
      <c r="G696" s="4"/>
      <c r="H696" s="4"/>
      <c r="I696" s="4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19"/>
      <c r="D697" s="219"/>
      <c r="E697" s="2"/>
      <c r="F697" s="2"/>
      <c r="G697" s="4"/>
      <c r="H697" s="4"/>
      <c r="I697" s="4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19"/>
      <c r="D698" s="219"/>
      <c r="E698" s="2"/>
      <c r="F698" s="2"/>
      <c r="G698" s="4"/>
      <c r="H698" s="4"/>
      <c r="I698" s="4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19"/>
      <c r="D699" s="219"/>
      <c r="E699" s="2"/>
      <c r="F699" s="2"/>
      <c r="G699" s="4"/>
      <c r="H699" s="4"/>
      <c r="I699" s="4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19"/>
      <c r="D700" s="219"/>
      <c r="E700" s="2"/>
      <c r="F700" s="2"/>
      <c r="G700" s="4"/>
      <c r="H700" s="4"/>
      <c r="I700" s="4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19"/>
      <c r="D701" s="219"/>
      <c r="E701" s="2"/>
      <c r="F701" s="2"/>
      <c r="G701" s="4"/>
      <c r="H701" s="4"/>
      <c r="I701" s="4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19"/>
      <c r="D702" s="219"/>
      <c r="E702" s="2"/>
      <c r="F702" s="2"/>
      <c r="G702" s="4"/>
      <c r="H702" s="4"/>
      <c r="I702" s="4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19"/>
      <c r="D703" s="219"/>
      <c r="E703" s="2"/>
      <c r="F703" s="2"/>
      <c r="G703" s="4"/>
      <c r="H703" s="4"/>
      <c r="I703" s="4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19"/>
      <c r="D704" s="219"/>
      <c r="E704" s="2"/>
      <c r="F704" s="2"/>
      <c r="G704" s="4"/>
      <c r="H704" s="4"/>
      <c r="I704" s="4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19"/>
      <c r="D705" s="219"/>
      <c r="E705" s="2"/>
      <c r="F705" s="2"/>
      <c r="G705" s="4"/>
      <c r="H705" s="4"/>
      <c r="I705" s="4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19"/>
      <c r="D706" s="219"/>
      <c r="E706" s="2"/>
      <c r="F706" s="2"/>
      <c r="G706" s="4"/>
      <c r="H706" s="4"/>
      <c r="I706" s="4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19"/>
      <c r="D707" s="219"/>
      <c r="E707" s="2"/>
      <c r="F707" s="2"/>
      <c r="G707" s="4"/>
      <c r="H707" s="4"/>
      <c r="I707" s="4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19"/>
      <c r="D708" s="219"/>
      <c r="E708" s="2"/>
      <c r="F708" s="2"/>
      <c r="G708" s="4"/>
      <c r="H708" s="4"/>
      <c r="I708" s="4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19"/>
      <c r="D709" s="219"/>
      <c r="E709" s="2"/>
      <c r="F709" s="2"/>
      <c r="G709" s="4"/>
      <c r="H709" s="4"/>
      <c r="I709" s="4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19"/>
      <c r="D710" s="219"/>
      <c r="E710" s="2"/>
      <c r="F710" s="2"/>
      <c r="G710" s="4"/>
      <c r="H710" s="4"/>
      <c r="I710" s="4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19"/>
      <c r="D711" s="219"/>
      <c r="E711" s="2"/>
      <c r="F711" s="2"/>
      <c r="G711" s="4"/>
      <c r="H711" s="4"/>
      <c r="I711" s="4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19"/>
      <c r="D712" s="219"/>
      <c r="E712" s="2"/>
      <c r="F712" s="2"/>
      <c r="G712" s="4"/>
      <c r="H712" s="4"/>
      <c r="I712" s="4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19"/>
      <c r="D713" s="219"/>
      <c r="E713" s="2"/>
      <c r="F713" s="2"/>
      <c r="G713" s="4"/>
      <c r="H713" s="4"/>
      <c r="I713" s="4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19"/>
      <c r="D714" s="219"/>
      <c r="E714" s="2"/>
      <c r="F714" s="2"/>
      <c r="G714" s="4"/>
      <c r="H714" s="4"/>
      <c r="I714" s="4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19"/>
      <c r="D715" s="219"/>
      <c r="E715" s="2"/>
      <c r="F715" s="2"/>
      <c r="G715" s="4"/>
      <c r="H715" s="4"/>
      <c r="I715" s="4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19"/>
      <c r="D716" s="219"/>
      <c r="E716" s="2"/>
      <c r="F716" s="2"/>
      <c r="G716" s="4"/>
      <c r="H716" s="4"/>
      <c r="I716" s="4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19"/>
      <c r="D717" s="219"/>
      <c r="E717" s="2"/>
      <c r="F717" s="2"/>
      <c r="G717" s="4"/>
      <c r="H717" s="4"/>
      <c r="I717" s="4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19"/>
      <c r="D718" s="219"/>
      <c r="E718" s="2"/>
      <c r="F718" s="2"/>
      <c r="G718" s="4"/>
      <c r="H718" s="4"/>
      <c r="I718" s="4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19"/>
      <c r="D719" s="219"/>
      <c r="E719" s="2"/>
      <c r="F719" s="2"/>
      <c r="G719" s="4"/>
      <c r="H719" s="4"/>
      <c r="I719" s="4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19"/>
      <c r="D720" s="219"/>
      <c r="E720" s="2"/>
      <c r="F720" s="2"/>
      <c r="G720" s="4"/>
      <c r="H720" s="4"/>
      <c r="I720" s="4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19"/>
      <c r="D721" s="219"/>
      <c r="E721" s="2"/>
      <c r="F721" s="2"/>
      <c r="G721" s="4"/>
      <c r="H721" s="4"/>
      <c r="I721" s="4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19"/>
      <c r="D722" s="219"/>
      <c r="E722" s="2"/>
      <c r="F722" s="2"/>
      <c r="G722" s="4"/>
      <c r="H722" s="4"/>
      <c r="I722" s="4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19"/>
      <c r="D723" s="219"/>
      <c r="E723" s="2"/>
      <c r="F723" s="2"/>
      <c r="G723" s="4"/>
      <c r="H723" s="4"/>
      <c r="I723" s="4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19"/>
      <c r="D724" s="219"/>
      <c r="E724" s="2"/>
      <c r="F724" s="2"/>
      <c r="G724" s="4"/>
      <c r="H724" s="4"/>
      <c r="I724" s="4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19"/>
      <c r="D725" s="219"/>
      <c r="E725" s="2"/>
      <c r="F725" s="2"/>
      <c r="G725" s="4"/>
      <c r="H725" s="4"/>
      <c r="I725" s="4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19"/>
      <c r="D726" s="219"/>
      <c r="E726" s="2"/>
      <c r="F726" s="2"/>
      <c r="G726" s="4"/>
      <c r="H726" s="4"/>
      <c r="I726" s="4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19"/>
      <c r="D727" s="219"/>
      <c r="E727" s="2"/>
      <c r="F727" s="2"/>
      <c r="G727" s="4"/>
      <c r="H727" s="4"/>
      <c r="I727" s="4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19"/>
      <c r="D728" s="219"/>
      <c r="E728" s="2"/>
      <c r="F728" s="2"/>
      <c r="G728" s="4"/>
      <c r="H728" s="4"/>
      <c r="I728" s="4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19"/>
      <c r="D729" s="219"/>
      <c r="E729" s="2"/>
      <c r="F729" s="2"/>
      <c r="G729" s="4"/>
      <c r="H729" s="4"/>
      <c r="I729" s="4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19"/>
      <c r="D730" s="219"/>
      <c r="E730" s="2"/>
      <c r="F730" s="2"/>
      <c r="G730" s="4"/>
      <c r="H730" s="4"/>
      <c r="I730" s="4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19"/>
      <c r="D731" s="219"/>
      <c r="E731" s="2"/>
      <c r="F731" s="2"/>
      <c r="G731" s="4"/>
      <c r="H731" s="4"/>
      <c r="I731" s="4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19"/>
      <c r="D732" s="219"/>
      <c r="E732" s="2"/>
      <c r="F732" s="2"/>
      <c r="G732" s="4"/>
      <c r="H732" s="4"/>
      <c r="I732" s="4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19"/>
      <c r="D733" s="219"/>
      <c r="E733" s="2"/>
      <c r="F733" s="2"/>
      <c r="G733" s="4"/>
      <c r="H733" s="4"/>
      <c r="I733" s="4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19"/>
      <c r="D734" s="219"/>
      <c r="E734" s="2"/>
      <c r="F734" s="2"/>
      <c r="G734" s="4"/>
      <c r="H734" s="4"/>
      <c r="I734" s="4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19"/>
      <c r="D735" s="219"/>
      <c r="E735" s="2"/>
      <c r="F735" s="2"/>
      <c r="G735" s="4"/>
      <c r="H735" s="4"/>
      <c r="I735" s="4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19"/>
      <c r="D736" s="219"/>
      <c r="E736" s="2"/>
      <c r="F736" s="2"/>
      <c r="G736" s="4"/>
      <c r="H736" s="4"/>
      <c r="I736" s="4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19"/>
      <c r="D737" s="219"/>
      <c r="E737" s="2"/>
      <c r="F737" s="2"/>
      <c r="G737" s="4"/>
      <c r="H737" s="4"/>
      <c r="I737" s="4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19"/>
      <c r="D738" s="219"/>
      <c r="E738" s="2"/>
      <c r="F738" s="2"/>
      <c r="G738" s="4"/>
      <c r="H738" s="4"/>
      <c r="I738" s="4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19"/>
      <c r="D739" s="219"/>
      <c r="E739" s="2"/>
      <c r="F739" s="2"/>
      <c r="G739" s="4"/>
      <c r="H739" s="4"/>
      <c r="I739" s="4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19"/>
      <c r="D740" s="219"/>
      <c r="E740" s="2"/>
      <c r="F740" s="2"/>
      <c r="G740" s="4"/>
      <c r="H740" s="4"/>
      <c r="I740" s="4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19"/>
      <c r="D741" s="219"/>
      <c r="E741" s="2"/>
      <c r="F741" s="2"/>
      <c r="G741" s="4"/>
      <c r="H741" s="4"/>
      <c r="I741" s="4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19"/>
      <c r="D742" s="219"/>
      <c r="E742" s="2"/>
      <c r="F742" s="2"/>
      <c r="G742" s="4"/>
      <c r="H742" s="4"/>
      <c r="I742" s="4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19"/>
      <c r="D743" s="219"/>
      <c r="E743" s="2"/>
      <c r="F743" s="2"/>
      <c r="G743" s="4"/>
      <c r="H743" s="4"/>
      <c r="I743" s="4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19"/>
      <c r="D744" s="219"/>
      <c r="E744" s="2"/>
      <c r="F744" s="2"/>
      <c r="G744" s="4"/>
      <c r="H744" s="4"/>
      <c r="I744" s="4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19"/>
      <c r="D745" s="219"/>
      <c r="E745" s="2"/>
      <c r="F745" s="2"/>
      <c r="G745" s="4"/>
      <c r="H745" s="4"/>
      <c r="I745" s="4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19"/>
      <c r="D746" s="219"/>
      <c r="E746" s="2"/>
      <c r="F746" s="2"/>
      <c r="G746" s="4"/>
      <c r="H746" s="4"/>
      <c r="I746" s="4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19"/>
      <c r="D747" s="219"/>
      <c r="E747" s="2"/>
      <c r="F747" s="2"/>
      <c r="G747" s="4"/>
      <c r="H747" s="4"/>
      <c r="I747" s="4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19"/>
      <c r="D748" s="219"/>
      <c r="E748" s="2"/>
      <c r="F748" s="2"/>
      <c r="G748" s="4"/>
      <c r="H748" s="4"/>
      <c r="I748" s="4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19"/>
      <c r="D749" s="219"/>
      <c r="E749" s="2"/>
      <c r="F749" s="2"/>
      <c r="G749" s="4"/>
      <c r="H749" s="4"/>
      <c r="I749" s="4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19"/>
      <c r="D750" s="219"/>
      <c r="E750" s="2"/>
      <c r="F750" s="2"/>
      <c r="G750" s="4"/>
      <c r="H750" s="4"/>
      <c r="I750" s="4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19"/>
      <c r="D751" s="219"/>
      <c r="E751" s="2"/>
      <c r="F751" s="2"/>
      <c r="G751" s="4"/>
      <c r="H751" s="4"/>
      <c r="I751" s="4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19"/>
      <c r="D752" s="219"/>
      <c r="E752" s="2"/>
      <c r="F752" s="2"/>
      <c r="G752" s="4"/>
      <c r="H752" s="4"/>
      <c r="I752" s="4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19"/>
      <c r="D753" s="219"/>
      <c r="E753" s="2"/>
      <c r="F753" s="2"/>
      <c r="G753" s="4"/>
      <c r="H753" s="4"/>
      <c r="I753" s="4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19"/>
      <c r="D754" s="219"/>
      <c r="E754" s="2"/>
      <c r="F754" s="2"/>
      <c r="G754" s="4"/>
      <c r="H754" s="4"/>
      <c r="I754" s="4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19"/>
      <c r="D755" s="219"/>
      <c r="E755" s="2"/>
      <c r="F755" s="2"/>
      <c r="G755" s="4"/>
      <c r="H755" s="4"/>
      <c r="I755" s="4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19"/>
      <c r="D756" s="219"/>
      <c r="E756" s="2"/>
      <c r="F756" s="2"/>
      <c r="G756" s="4"/>
      <c r="H756" s="4"/>
      <c r="I756" s="4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19"/>
      <c r="D757" s="219"/>
      <c r="E757" s="2"/>
      <c r="F757" s="2"/>
      <c r="G757" s="4"/>
      <c r="H757" s="4"/>
      <c r="I757" s="4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19"/>
      <c r="D758" s="219"/>
      <c r="E758" s="2"/>
      <c r="F758" s="2"/>
      <c r="G758" s="4"/>
      <c r="H758" s="4"/>
      <c r="I758" s="4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19"/>
      <c r="D759" s="219"/>
      <c r="E759" s="2"/>
      <c r="F759" s="2"/>
      <c r="G759" s="4"/>
      <c r="H759" s="4"/>
      <c r="I759" s="4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19"/>
      <c r="D760" s="219"/>
      <c r="E760" s="2"/>
      <c r="F760" s="2"/>
      <c r="G760" s="4"/>
      <c r="H760" s="4"/>
      <c r="I760" s="4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19"/>
      <c r="D761" s="219"/>
      <c r="E761" s="2"/>
      <c r="F761" s="2"/>
      <c r="G761" s="4"/>
      <c r="H761" s="4"/>
      <c r="I761" s="4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19"/>
      <c r="D762" s="219"/>
      <c r="E762" s="2"/>
      <c r="F762" s="2"/>
      <c r="G762" s="4"/>
      <c r="H762" s="4"/>
      <c r="I762" s="4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19"/>
      <c r="D763" s="219"/>
      <c r="E763" s="2"/>
      <c r="F763" s="2"/>
      <c r="G763" s="4"/>
      <c r="H763" s="4"/>
      <c r="I763" s="4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19"/>
      <c r="D764" s="219"/>
      <c r="E764" s="2"/>
      <c r="F764" s="2"/>
      <c r="G764" s="4"/>
      <c r="H764" s="4"/>
      <c r="I764" s="4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19"/>
      <c r="D765" s="219"/>
      <c r="E765" s="2"/>
      <c r="F765" s="2"/>
      <c r="G765" s="4"/>
      <c r="H765" s="4"/>
      <c r="I765" s="4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19"/>
      <c r="D766" s="219"/>
      <c r="E766" s="2"/>
      <c r="F766" s="2"/>
      <c r="G766" s="4"/>
      <c r="H766" s="4"/>
      <c r="I766" s="4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19"/>
      <c r="D767" s="219"/>
      <c r="E767" s="2"/>
      <c r="F767" s="2"/>
      <c r="G767" s="4"/>
      <c r="H767" s="4"/>
      <c r="I767" s="4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19"/>
      <c r="D768" s="219"/>
      <c r="E768" s="2"/>
      <c r="F768" s="2"/>
      <c r="G768" s="4"/>
      <c r="H768" s="4"/>
      <c r="I768" s="4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19"/>
      <c r="D769" s="219"/>
      <c r="E769" s="2"/>
      <c r="F769" s="2"/>
      <c r="G769" s="4"/>
      <c r="H769" s="4"/>
      <c r="I769" s="4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19"/>
      <c r="D770" s="219"/>
      <c r="E770" s="2"/>
      <c r="F770" s="2"/>
      <c r="G770" s="4"/>
      <c r="H770" s="4"/>
      <c r="I770" s="4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19"/>
      <c r="D771" s="219"/>
      <c r="E771" s="2"/>
      <c r="F771" s="2"/>
      <c r="G771" s="4"/>
      <c r="H771" s="4"/>
      <c r="I771" s="4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19"/>
      <c r="D772" s="219"/>
      <c r="E772" s="2"/>
      <c r="F772" s="2"/>
      <c r="G772" s="4"/>
      <c r="H772" s="4"/>
      <c r="I772" s="4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19"/>
      <c r="D773" s="219"/>
      <c r="E773" s="2"/>
      <c r="F773" s="2"/>
      <c r="G773" s="4"/>
      <c r="H773" s="4"/>
      <c r="I773" s="4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19"/>
      <c r="D774" s="219"/>
      <c r="E774" s="2"/>
      <c r="F774" s="2"/>
      <c r="G774" s="4"/>
      <c r="H774" s="4"/>
      <c r="I774" s="4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19"/>
      <c r="D775" s="219"/>
      <c r="E775" s="2"/>
      <c r="F775" s="2"/>
      <c r="G775" s="4"/>
      <c r="H775" s="4"/>
      <c r="I775" s="4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19"/>
      <c r="D776" s="219"/>
      <c r="E776" s="2"/>
      <c r="F776" s="2"/>
      <c r="G776" s="4"/>
      <c r="H776" s="4"/>
      <c r="I776" s="4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19"/>
      <c r="D777" s="219"/>
      <c r="E777" s="2"/>
      <c r="F777" s="2"/>
      <c r="G777" s="4"/>
      <c r="H777" s="4"/>
      <c r="I777" s="4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19"/>
      <c r="D778" s="219"/>
      <c r="E778" s="2"/>
      <c r="F778" s="2"/>
      <c r="G778" s="4"/>
      <c r="H778" s="4"/>
      <c r="I778" s="4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19"/>
      <c r="D779" s="219"/>
      <c r="E779" s="2"/>
      <c r="F779" s="2"/>
      <c r="G779" s="4"/>
      <c r="H779" s="4"/>
      <c r="I779" s="4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19"/>
      <c r="D780" s="219"/>
      <c r="E780" s="2"/>
      <c r="F780" s="2"/>
      <c r="G780" s="4"/>
      <c r="H780" s="4"/>
      <c r="I780" s="4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19"/>
      <c r="D781" s="219"/>
      <c r="E781" s="2"/>
      <c r="F781" s="2"/>
      <c r="G781" s="4"/>
      <c r="H781" s="4"/>
      <c r="I781" s="4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19"/>
      <c r="D782" s="219"/>
      <c r="E782" s="2"/>
      <c r="F782" s="2"/>
      <c r="G782" s="4"/>
      <c r="H782" s="4"/>
      <c r="I782" s="4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19"/>
      <c r="D783" s="219"/>
      <c r="E783" s="2"/>
      <c r="F783" s="2"/>
      <c r="G783" s="4"/>
      <c r="H783" s="4"/>
      <c r="I783" s="4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19"/>
      <c r="D784" s="219"/>
      <c r="E784" s="2"/>
      <c r="F784" s="2"/>
      <c r="G784" s="4"/>
      <c r="H784" s="4"/>
      <c r="I784" s="4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19"/>
      <c r="D785" s="219"/>
      <c r="E785" s="2"/>
      <c r="F785" s="2"/>
      <c r="G785" s="4"/>
      <c r="H785" s="4"/>
      <c r="I785" s="4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19"/>
      <c r="D786" s="219"/>
      <c r="E786" s="2"/>
      <c r="F786" s="2"/>
      <c r="G786" s="4"/>
      <c r="H786" s="4"/>
      <c r="I786" s="4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19"/>
      <c r="D787" s="219"/>
      <c r="E787" s="2"/>
      <c r="F787" s="2"/>
      <c r="G787" s="4"/>
      <c r="H787" s="4"/>
      <c r="I787" s="4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19"/>
      <c r="D788" s="219"/>
      <c r="E788" s="2"/>
      <c r="F788" s="2"/>
      <c r="G788" s="4"/>
      <c r="H788" s="4"/>
      <c r="I788" s="4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19"/>
      <c r="D789" s="219"/>
      <c r="E789" s="2"/>
      <c r="F789" s="2"/>
      <c r="G789" s="4"/>
      <c r="H789" s="4"/>
      <c r="I789" s="4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19"/>
      <c r="D790" s="219"/>
      <c r="E790" s="2"/>
      <c r="F790" s="2"/>
      <c r="G790" s="4"/>
      <c r="H790" s="4"/>
      <c r="I790" s="4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19"/>
      <c r="D791" s="219"/>
      <c r="E791" s="2"/>
      <c r="F791" s="2"/>
      <c r="G791" s="4"/>
      <c r="H791" s="4"/>
      <c r="I791" s="4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19"/>
      <c r="D792" s="219"/>
      <c r="E792" s="2"/>
      <c r="F792" s="2"/>
      <c r="G792" s="4"/>
      <c r="H792" s="4"/>
      <c r="I792" s="4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19"/>
      <c r="D793" s="219"/>
      <c r="E793" s="2"/>
      <c r="F793" s="2"/>
      <c r="G793" s="4"/>
      <c r="H793" s="4"/>
      <c r="I793" s="4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19"/>
      <c r="D794" s="219"/>
      <c r="E794" s="2"/>
      <c r="F794" s="2"/>
      <c r="G794" s="4"/>
      <c r="H794" s="4"/>
      <c r="I794" s="4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19"/>
      <c r="D795" s="219"/>
      <c r="E795" s="2"/>
      <c r="F795" s="2"/>
      <c r="G795" s="4"/>
      <c r="H795" s="4"/>
      <c r="I795" s="4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19"/>
      <c r="D796" s="219"/>
      <c r="E796" s="2"/>
      <c r="F796" s="2"/>
      <c r="G796" s="4"/>
      <c r="H796" s="4"/>
      <c r="I796" s="4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19"/>
      <c r="D797" s="219"/>
      <c r="E797" s="2"/>
      <c r="F797" s="2"/>
      <c r="G797" s="4"/>
      <c r="H797" s="4"/>
      <c r="I797" s="4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19"/>
      <c r="D798" s="219"/>
      <c r="E798" s="2"/>
      <c r="F798" s="2"/>
      <c r="G798" s="4"/>
      <c r="H798" s="4"/>
      <c r="I798" s="4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19"/>
      <c r="D799" s="219"/>
      <c r="E799" s="2"/>
      <c r="F799" s="2"/>
      <c r="G799" s="4"/>
      <c r="H799" s="4"/>
      <c r="I799" s="4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19"/>
      <c r="D800" s="219"/>
      <c r="E800" s="2"/>
      <c r="F800" s="2"/>
      <c r="G800" s="4"/>
      <c r="H800" s="4"/>
      <c r="I800" s="4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19"/>
      <c r="D801" s="219"/>
      <c r="E801" s="2"/>
      <c r="F801" s="2"/>
      <c r="G801" s="4"/>
      <c r="H801" s="4"/>
      <c r="I801" s="4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19"/>
      <c r="D802" s="219"/>
      <c r="E802" s="2"/>
      <c r="F802" s="2"/>
      <c r="G802" s="4"/>
      <c r="H802" s="4"/>
      <c r="I802" s="4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19"/>
      <c r="D803" s="219"/>
      <c r="E803" s="2"/>
      <c r="F803" s="2"/>
      <c r="G803" s="4"/>
      <c r="H803" s="4"/>
      <c r="I803" s="4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19"/>
      <c r="D804" s="219"/>
      <c r="E804" s="2"/>
      <c r="F804" s="2"/>
      <c r="G804" s="4"/>
      <c r="H804" s="4"/>
      <c r="I804" s="4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19"/>
      <c r="D805" s="219"/>
      <c r="E805" s="2"/>
      <c r="F805" s="2"/>
      <c r="G805" s="4"/>
      <c r="H805" s="4"/>
      <c r="I805" s="4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19"/>
      <c r="D806" s="219"/>
      <c r="E806" s="2"/>
      <c r="F806" s="2"/>
      <c r="G806" s="4"/>
      <c r="H806" s="4"/>
      <c r="I806" s="4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19"/>
      <c r="D807" s="219"/>
      <c r="E807" s="2"/>
      <c r="F807" s="2"/>
      <c r="G807" s="4"/>
      <c r="H807" s="4"/>
      <c r="I807" s="4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19"/>
      <c r="D808" s="219"/>
      <c r="E808" s="2"/>
      <c r="F808" s="2"/>
      <c r="G808" s="4"/>
      <c r="H808" s="4"/>
      <c r="I808" s="4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19"/>
      <c r="D809" s="219"/>
      <c r="E809" s="2"/>
      <c r="F809" s="2"/>
      <c r="G809" s="4"/>
      <c r="H809" s="4"/>
      <c r="I809" s="4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19"/>
      <c r="D810" s="219"/>
      <c r="E810" s="2"/>
      <c r="F810" s="2"/>
      <c r="G810" s="4"/>
      <c r="H810" s="4"/>
      <c r="I810" s="4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19"/>
      <c r="D811" s="219"/>
      <c r="E811" s="2"/>
      <c r="F811" s="2"/>
      <c r="G811" s="4"/>
      <c r="H811" s="4"/>
      <c r="I811" s="4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19"/>
      <c r="D812" s="219"/>
      <c r="E812" s="2"/>
      <c r="F812" s="2"/>
      <c r="G812" s="4"/>
      <c r="H812" s="4"/>
      <c r="I812" s="4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19"/>
      <c r="D813" s="219"/>
      <c r="E813" s="2"/>
      <c r="F813" s="2"/>
      <c r="G813" s="4"/>
      <c r="H813" s="4"/>
      <c r="I813" s="4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19"/>
      <c r="D814" s="219"/>
      <c r="E814" s="2"/>
      <c r="F814" s="2"/>
      <c r="G814" s="4"/>
      <c r="H814" s="4"/>
      <c r="I814" s="4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19"/>
      <c r="D815" s="219"/>
      <c r="E815" s="2"/>
      <c r="F815" s="2"/>
      <c r="G815" s="4"/>
      <c r="H815" s="4"/>
      <c r="I815" s="4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19"/>
      <c r="D816" s="219"/>
      <c r="E816" s="2"/>
      <c r="F816" s="2"/>
      <c r="G816" s="4"/>
      <c r="H816" s="4"/>
      <c r="I816" s="4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19"/>
      <c r="D817" s="219"/>
      <c r="E817" s="2"/>
      <c r="F817" s="2"/>
      <c r="G817" s="4"/>
      <c r="H817" s="4"/>
      <c r="I817" s="4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19"/>
      <c r="D818" s="219"/>
      <c r="E818" s="2"/>
      <c r="F818" s="2"/>
      <c r="G818" s="4"/>
      <c r="H818" s="4"/>
      <c r="I818" s="4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19"/>
      <c r="D819" s="219"/>
      <c r="E819" s="2"/>
      <c r="F819" s="2"/>
      <c r="G819" s="4"/>
      <c r="H819" s="4"/>
      <c r="I819" s="4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19"/>
      <c r="D820" s="219"/>
      <c r="E820" s="2"/>
      <c r="F820" s="2"/>
      <c r="G820" s="4"/>
      <c r="H820" s="4"/>
      <c r="I820" s="4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19"/>
      <c r="D821" s="219"/>
      <c r="E821" s="2"/>
      <c r="F821" s="2"/>
      <c r="G821" s="4"/>
      <c r="H821" s="4"/>
      <c r="I821" s="4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19"/>
      <c r="D822" s="219"/>
      <c r="E822" s="2"/>
      <c r="F822" s="2"/>
      <c r="G822" s="4"/>
      <c r="H822" s="4"/>
      <c r="I822" s="4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19"/>
      <c r="D823" s="219"/>
      <c r="E823" s="2"/>
      <c r="F823" s="2"/>
      <c r="G823" s="4"/>
      <c r="H823" s="4"/>
      <c r="I823" s="4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19"/>
      <c r="D824" s="219"/>
      <c r="E824" s="2"/>
      <c r="F824" s="2"/>
      <c r="G824" s="4"/>
      <c r="H824" s="4"/>
      <c r="I824" s="4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19"/>
      <c r="D825" s="219"/>
      <c r="E825" s="2"/>
      <c r="F825" s="2"/>
      <c r="G825" s="4"/>
      <c r="H825" s="4"/>
      <c r="I825" s="4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19"/>
      <c r="D826" s="219"/>
      <c r="E826" s="2"/>
      <c r="F826" s="2"/>
      <c r="G826" s="4"/>
      <c r="H826" s="4"/>
      <c r="I826" s="4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19"/>
      <c r="D827" s="219"/>
      <c r="E827" s="2"/>
      <c r="F827" s="2"/>
      <c r="G827" s="4"/>
      <c r="H827" s="4"/>
      <c r="I827" s="4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19"/>
      <c r="D828" s="219"/>
      <c r="E828" s="2"/>
      <c r="F828" s="2"/>
      <c r="G828" s="4"/>
      <c r="H828" s="4"/>
      <c r="I828" s="4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19"/>
      <c r="D829" s="219"/>
      <c r="E829" s="2"/>
      <c r="F829" s="2"/>
      <c r="G829" s="4"/>
      <c r="H829" s="4"/>
      <c r="I829" s="4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19"/>
      <c r="D830" s="219"/>
      <c r="E830" s="2"/>
      <c r="F830" s="2"/>
      <c r="G830" s="4"/>
      <c r="H830" s="4"/>
      <c r="I830" s="4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19"/>
      <c r="D831" s="219"/>
      <c r="E831" s="2"/>
      <c r="F831" s="2"/>
      <c r="G831" s="4"/>
      <c r="H831" s="4"/>
      <c r="I831" s="4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19"/>
      <c r="D832" s="219"/>
      <c r="E832" s="2"/>
      <c r="F832" s="2"/>
      <c r="G832" s="4"/>
      <c r="H832" s="4"/>
      <c r="I832" s="4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19"/>
      <c r="D833" s="219"/>
      <c r="E833" s="2"/>
      <c r="F833" s="2"/>
      <c r="G833" s="4"/>
      <c r="H833" s="4"/>
      <c r="I833" s="4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19"/>
      <c r="D834" s="219"/>
      <c r="E834" s="2"/>
      <c r="F834" s="2"/>
      <c r="G834" s="4"/>
      <c r="H834" s="4"/>
      <c r="I834" s="4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19"/>
      <c r="D835" s="219"/>
      <c r="E835" s="2"/>
      <c r="F835" s="2"/>
      <c r="G835" s="4"/>
      <c r="H835" s="4"/>
      <c r="I835" s="4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19"/>
      <c r="D836" s="219"/>
      <c r="E836" s="2"/>
      <c r="F836" s="2"/>
      <c r="G836" s="4"/>
      <c r="H836" s="4"/>
      <c r="I836" s="4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19"/>
      <c r="D837" s="219"/>
      <c r="E837" s="2"/>
      <c r="F837" s="2"/>
      <c r="G837" s="4"/>
      <c r="H837" s="4"/>
      <c r="I837" s="4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19"/>
      <c r="D838" s="219"/>
      <c r="E838" s="2"/>
      <c r="F838" s="2"/>
      <c r="G838" s="4"/>
      <c r="H838" s="4"/>
      <c r="I838" s="4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19"/>
      <c r="D839" s="219"/>
      <c r="E839" s="2"/>
      <c r="F839" s="2"/>
      <c r="G839" s="4"/>
      <c r="H839" s="4"/>
      <c r="I839" s="4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19"/>
      <c r="D840" s="219"/>
      <c r="E840" s="2"/>
      <c r="F840" s="2"/>
      <c r="G840" s="4"/>
      <c r="H840" s="4"/>
      <c r="I840" s="4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19"/>
      <c r="D841" s="219"/>
      <c r="E841" s="2"/>
      <c r="F841" s="2"/>
      <c r="G841" s="4"/>
      <c r="H841" s="4"/>
      <c r="I841" s="4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19"/>
      <c r="D842" s="219"/>
      <c r="E842" s="2"/>
      <c r="F842" s="2"/>
      <c r="G842" s="4"/>
      <c r="H842" s="4"/>
      <c r="I842" s="4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19"/>
      <c r="D843" s="219"/>
      <c r="E843" s="2"/>
      <c r="F843" s="2"/>
      <c r="G843" s="4"/>
      <c r="H843" s="4"/>
      <c r="I843" s="4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19"/>
      <c r="D844" s="219"/>
      <c r="E844" s="2"/>
      <c r="F844" s="2"/>
      <c r="G844" s="4"/>
      <c r="H844" s="4"/>
      <c r="I844" s="4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19"/>
      <c r="D845" s="219"/>
      <c r="E845" s="2"/>
      <c r="F845" s="2"/>
      <c r="G845" s="4"/>
      <c r="H845" s="4"/>
      <c r="I845" s="4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19"/>
      <c r="D846" s="219"/>
      <c r="E846" s="2"/>
      <c r="F846" s="2"/>
      <c r="G846" s="4"/>
      <c r="H846" s="4"/>
      <c r="I846" s="4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19"/>
      <c r="D847" s="219"/>
      <c r="E847" s="2"/>
      <c r="F847" s="2"/>
      <c r="G847" s="4"/>
      <c r="H847" s="4"/>
      <c r="I847" s="4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19"/>
      <c r="D848" s="219"/>
      <c r="E848" s="2"/>
      <c r="F848" s="2"/>
      <c r="G848" s="4"/>
      <c r="H848" s="4"/>
      <c r="I848" s="4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19"/>
      <c r="D849" s="219"/>
      <c r="E849" s="2"/>
      <c r="F849" s="2"/>
      <c r="G849" s="4"/>
      <c r="H849" s="4"/>
      <c r="I849" s="4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19"/>
      <c r="D850" s="219"/>
      <c r="E850" s="2"/>
      <c r="F850" s="2"/>
      <c r="G850" s="4"/>
      <c r="H850" s="4"/>
      <c r="I850" s="4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19"/>
      <c r="D851" s="219"/>
      <c r="E851" s="2"/>
      <c r="F851" s="2"/>
      <c r="G851" s="4"/>
      <c r="H851" s="4"/>
      <c r="I851" s="4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19"/>
      <c r="D852" s="219"/>
      <c r="E852" s="2"/>
      <c r="F852" s="2"/>
      <c r="G852" s="4"/>
      <c r="H852" s="4"/>
      <c r="I852" s="4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19"/>
      <c r="D853" s="219"/>
      <c r="E853" s="2"/>
      <c r="F853" s="2"/>
      <c r="G853" s="4"/>
      <c r="H853" s="4"/>
      <c r="I853" s="4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19"/>
      <c r="D854" s="219"/>
      <c r="E854" s="2"/>
      <c r="F854" s="2"/>
      <c r="G854" s="4"/>
      <c r="H854" s="4"/>
      <c r="I854" s="4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19"/>
      <c r="D855" s="219"/>
      <c r="E855" s="2"/>
      <c r="F855" s="2"/>
      <c r="G855" s="4"/>
      <c r="H855" s="4"/>
      <c r="I855" s="4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19"/>
      <c r="D856" s="219"/>
      <c r="E856" s="2"/>
      <c r="F856" s="2"/>
      <c r="G856" s="4"/>
      <c r="H856" s="4"/>
      <c r="I856" s="4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19"/>
      <c r="D857" s="219"/>
      <c r="E857" s="2"/>
      <c r="F857" s="2"/>
      <c r="G857" s="4"/>
      <c r="H857" s="4"/>
      <c r="I857" s="4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19"/>
      <c r="D858" s="219"/>
      <c r="E858" s="2"/>
      <c r="F858" s="2"/>
      <c r="G858" s="4"/>
      <c r="H858" s="4"/>
      <c r="I858" s="4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19"/>
      <c r="D859" s="219"/>
      <c r="E859" s="2"/>
      <c r="F859" s="2"/>
      <c r="G859" s="4"/>
      <c r="H859" s="4"/>
      <c r="I859" s="4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19"/>
      <c r="D860" s="219"/>
      <c r="E860" s="2"/>
      <c r="F860" s="2"/>
      <c r="G860" s="4"/>
      <c r="H860" s="4"/>
      <c r="I860" s="4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19"/>
      <c r="D861" s="219"/>
      <c r="E861" s="2"/>
      <c r="F861" s="2"/>
      <c r="G861" s="4"/>
      <c r="H861" s="4"/>
      <c r="I861" s="4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19"/>
      <c r="D862" s="219"/>
      <c r="E862" s="2"/>
      <c r="F862" s="2"/>
      <c r="G862" s="4"/>
      <c r="H862" s="4"/>
      <c r="I862" s="4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19"/>
      <c r="D863" s="219"/>
      <c r="E863" s="2"/>
      <c r="F863" s="2"/>
      <c r="G863" s="4"/>
      <c r="H863" s="4"/>
      <c r="I863" s="4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19"/>
      <c r="D864" s="219"/>
      <c r="E864" s="2"/>
      <c r="F864" s="2"/>
      <c r="G864" s="4"/>
      <c r="H864" s="4"/>
      <c r="I864" s="4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19"/>
      <c r="D865" s="219"/>
      <c r="E865" s="2"/>
      <c r="F865" s="2"/>
      <c r="G865" s="4"/>
      <c r="H865" s="4"/>
      <c r="I865" s="4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19"/>
      <c r="D866" s="219"/>
      <c r="E866" s="2"/>
      <c r="F866" s="2"/>
      <c r="G866" s="4"/>
      <c r="H866" s="4"/>
      <c r="I866" s="4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19"/>
      <c r="D867" s="219"/>
      <c r="E867" s="2"/>
      <c r="F867" s="2"/>
      <c r="G867" s="4"/>
      <c r="H867" s="4"/>
      <c r="I867" s="4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19"/>
      <c r="D868" s="219"/>
      <c r="E868" s="2"/>
      <c r="F868" s="2"/>
      <c r="G868" s="4"/>
      <c r="H868" s="4"/>
      <c r="I868" s="4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19"/>
      <c r="D869" s="219"/>
      <c r="E869" s="2"/>
      <c r="F869" s="2"/>
      <c r="G869" s="4"/>
      <c r="H869" s="4"/>
      <c r="I869" s="4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19"/>
      <c r="D870" s="219"/>
      <c r="E870" s="2"/>
      <c r="F870" s="2"/>
      <c r="G870" s="4"/>
      <c r="H870" s="4"/>
      <c r="I870" s="4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19"/>
      <c r="D871" s="219"/>
      <c r="E871" s="2"/>
      <c r="F871" s="2"/>
      <c r="G871" s="4"/>
      <c r="H871" s="4"/>
      <c r="I871" s="4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19"/>
      <c r="D872" s="219"/>
      <c r="E872" s="2"/>
      <c r="F872" s="2"/>
      <c r="G872" s="4"/>
      <c r="H872" s="4"/>
      <c r="I872" s="4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19"/>
      <c r="D873" s="219"/>
      <c r="E873" s="2"/>
      <c r="F873" s="2"/>
      <c r="G873" s="4"/>
      <c r="H873" s="4"/>
      <c r="I873" s="4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19"/>
      <c r="D874" s="219"/>
      <c r="E874" s="2"/>
      <c r="F874" s="2"/>
      <c r="G874" s="4"/>
      <c r="H874" s="4"/>
      <c r="I874" s="4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19"/>
      <c r="D875" s="219"/>
      <c r="E875" s="2"/>
      <c r="F875" s="2"/>
      <c r="G875" s="4"/>
      <c r="H875" s="4"/>
      <c r="I875" s="4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19"/>
      <c r="D876" s="219"/>
      <c r="E876" s="2"/>
      <c r="F876" s="2"/>
      <c r="G876" s="4"/>
      <c r="H876" s="4"/>
      <c r="I876" s="4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19"/>
      <c r="D877" s="219"/>
      <c r="E877" s="2"/>
      <c r="F877" s="2"/>
      <c r="G877" s="4"/>
      <c r="H877" s="4"/>
      <c r="I877" s="4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19"/>
      <c r="D878" s="219"/>
      <c r="E878" s="2"/>
      <c r="F878" s="2"/>
      <c r="G878" s="4"/>
      <c r="H878" s="4"/>
      <c r="I878" s="4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19"/>
      <c r="D879" s="219"/>
      <c r="E879" s="2"/>
      <c r="F879" s="2"/>
      <c r="G879" s="4"/>
      <c r="H879" s="4"/>
      <c r="I879" s="4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19"/>
      <c r="D880" s="219"/>
      <c r="E880" s="2"/>
      <c r="F880" s="2"/>
      <c r="G880" s="4"/>
      <c r="H880" s="4"/>
      <c r="I880" s="4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19"/>
      <c r="D881" s="219"/>
      <c r="E881" s="2"/>
      <c r="F881" s="2"/>
      <c r="G881" s="4"/>
      <c r="H881" s="4"/>
      <c r="I881" s="4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19"/>
      <c r="D882" s="219"/>
      <c r="E882" s="2"/>
      <c r="F882" s="2"/>
      <c r="G882" s="4"/>
      <c r="H882" s="4"/>
      <c r="I882" s="4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19"/>
      <c r="D883" s="219"/>
      <c r="E883" s="2"/>
      <c r="F883" s="2"/>
      <c r="G883" s="4"/>
      <c r="H883" s="4"/>
      <c r="I883" s="4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19"/>
      <c r="D884" s="219"/>
      <c r="E884" s="2"/>
      <c r="F884" s="2"/>
      <c r="G884" s="4"/>
      <c r="H884" s="4"/>
      <c r="I884" s="4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19"/>
      <c r="D885" s="219"/>
      <c r="E885" s="2"/>
      <c r="F885" s="2"/>
      <c r="G885" s="4"/>
      <c r="H885" s="4"/>
      <c r="I885" s="4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19"/>
      <c r="D886" s="219"/>
      <c r="E886" s="2"/>
      <c r="F886" s="2"/>
      <c r="G886" s="4"/>
      <c r="H886" s="4"/>
      <c r="I886" s="4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19"/>
      <c r="D887" s="219"/>
      <c r="E887" s="2"/>
      <c r="F887" s="2"/>
      <c r="G887" s="4"/>
      <c r="H887" s="4"/>
      <c r="I887" s="4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19"/>
      <c r="D888" s="219"/>
      <c r="E888" s="2"/>
      <c r="F888" s="2"/>
      <c r="G888" s="4"/>
      <c r="H888" s="4"/>
      <c r="I888" s="4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19"/>
      <c r="D889" s="219"/>
      <c r="E889" s="2"/>
      <c r="F889" s="2"/>
      <c r="G889" s="4"/>
      <c r="H889" s="4"/>
      <c r="I889" s="4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19"/>
      <c r="D890" s="219"/>
      <c r="E890" s="2"/>
      <c r="F890" s="2"/>
      <c r="G890" s="4"/>
      <c r="H890" s="4"/>
      <c r="I890" s="4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19"/>
      <c r="D891" s="219"/>
      <c r="E891" s="2"/>
      <c r="F891" s="2"/>
      <c r="G891" s="4"/>
      <c r="H891" s="4"/>
      <c r="I891" s="4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19"/>
      <c r="D892" s="219"/>
      <c r="E892" s="2"/>
      <c r="F892" s="2"/>
      <c r="G892" s="4"/>
      <c r="H892" s="4"/>
      <c r="I892" s="4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19"/>
      <c r="D893" s="219"/>
      <c r="E893" s="2"/>
      <c r="F893" s="2"/>
      <c r="G893" s="4"/>
      <c r="H893" s="4"/>
      <c r="I893" s="4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19"/>
      <c r="D894" s="219"/>
      <c r="E894" s="2"/>
      <c r="F894" s="2"/>
      <c r="G894" s="4"/>
      <c r="H894" s="4"/>
      <c r="I894" s="4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19"/>
      <c r="D895" s="219"/>
      <c r="E895" s="2"/>
      <c r="F895" s="2"/>
      <c r="G895" s="4"/>
      <c r="H895" s="4"/>
      <c r="I895" s="4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19"/>
      <c r="D896" s="219"/>
      <c r="E896" s="2"/>
      <c r="F896" s="2"/>
      <c r="G896" s="4"/>
      <c r="H896" s="4"/>
      <c r="I896" s="4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19"/>
      <c r="D897" s="219"/>
      <c r="E897" s="2"/>
      <c r="F897" s="2"/>
      <c r="G897" s="4"/>
      <c r="H897" s="4"/>
      <c r="I897" s="4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19"/>
      <c r="D898" s="219"/>
      <c r="E898" s="2"/>
      <c r="F898" s="2"/>
      <c r="G898" s="4"/>
      <c r="H898" s="4"/>
      <c r="I898" s="4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19"/>
      <c r="D899" s="219"/>
      <c r="E899" s="2"/>
      <c r="F899" s="2"/>
      <c r="G899" s="4"/>
      <c r="H899" s="4"/>
      <c r="I899" s="4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19"/>
      <c r="D900" s="219"/>
      <c r="E900" s="2"/>
      <c r="F900" s="2"/>
      <c r="G900" s="4"/>
      <c r="H900" s="4"/>
      <c r="I900" s="4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19"/>
      <c r="D901" s="219"/>
      <c r="E901" s="2"/>
      <c r="F901" s="2"/>
      <c r="G901" s="4"/>
      <c r="H901" s="4"/>
      <c r="I901" s="4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19"/>
      <c r="D902" s="219"/>
      <c r="E902" s="2"/>
      <c r="F902" s="2"/>
      <c r="G902" s="4"/>
      <c r="H902" s="4"/>
      <c r="I902" s="4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19"/>
      <c r="D903" s="219"/>
      <c r="E903" s="2"/>
      <c r="F903" s="2"/>
      <c r="G903" s="4"/>
      <c r="H903" s="4"/>
      <c r="I903" s="4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19"/>
      <c r="D904" s="219"/>
      <c r="E904" s="2"/>
      <c r="F904" s="2"/>
      <c r="G904" s="4"/>
      <c r="H904" s="4"/>
      <c r="I904" s="4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19"/>
      <c r="D905" s="219"/>
      <c r="E905" s="2"/>
      <c r="F905" s="2"/>
      <c r="G905" s="4"/>
      <c r="H905" s="4"/>
      <c r="I905" s="4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19"/>
      <c r="D906" s="219"/>
      <c r="E906" s="2"/>
      <c r="F906" s="2"/>
      <c r="G906" s="4"/>
      <c r="H906" s="4"/>
      <c r="I906" s="4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19"/>
      <c r="D907" s="219"/>
      <c r="E907" s="2"/>
      <c r="F907" s="2"/>
      <c r="G907" s="4"/>
      <c r="H907" s="4"/>
      <c r="I907" s="4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19"/>
      <c r="D908" s="219"/>
      <c r="E908" s="2"/>
      <c r="F908" s="2"/>
      <c r="G908" s="4"/>
      <c r="H908" s="4"/>
      <c r="I908" s="4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19"/>
      <c r="D909" s="219"/>
      <c r="E909" s="2"/>
      <c r="F909" s="2"/>
      <c r="G909" s="4"/>
      <c r="H909" s="4"/>
      <c r="I909" s="4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19"/>
      <c r="D910" s="219"/>
      <c r="E910" s="2"/>
      <c r="F910" s="2"/>
      <c r="G910" s="4"/>
      <c r="H910" s="4"/>
      <c r="I910" s="4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19"/>
      <c r="D911" s="219"/>
      <c r="E911" s="2"/>
      <c r="F911" s="2"/>
      <c r="G911" s="4"/>
      <c r="H911" s="4"/>
      <c r="I911" s="4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19"/>
      <c r="D912" s="219"/>
      <c r="E912" s="2"/>
      <c r="F912" s="2"/>
      <c r="G912" s="4"/>
      <c r="H912" s="4"/>
      <c r="I912" s="4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19"/>
      <c r="D913" s="219"/>
      <c r="E913" s="2"/>
      <c r="F913" s="2"/>
      <c r="G913" s="4"/>
      <c r="H913" s="4"/>
      <c r="I913" s="4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19"/>
      <c r="D914" s="219"/>
      <c r="E914" s="2"/>
      <c r="F914" s="2"/>
      <c r="G914" s="4"/>
      <c r="H914" s="4"/>
      <c r="I914" s="4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19"/>
      <c r="D915" s="219"/>
      <c r="E915" s="2"/>
      <c r="F915" s="2"/>
      <c r="G915" s="4"/>
      <c r="H915" s="4"/>
      <c r="I915" s="4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19"/>
      <c r="D916" s="219"/>
      <c r="E916" s="2"/>
      <c r="F916" s="2"/>
      <c r="G916" s="4"/>
      <c r="H916" s="4"/>
      <c r="I916" s="4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19"/>
      <c r="D917" s="219"/>
      <c r="E917" s="2"/>
      <c r="F917" s="2"/>
      <c r="G917" s="4"/>
      <c r="H917" s="4"/>
      <c r="I917" s="4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19"/>
      <c r="D918" s="219"/>
      <c r="E918" s="2"/>
      <c r="F918" s="2"/>
      <c r="G918" s="4"/>
      <c r="H918" s="4"/>
      <c r="I918" s="4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19"/>
      <c r="D919" s="219"/>
      <c r="E919" s="2"/>
      <c r="F919" s="2"/>
      <c r="G919" s="4"/>
      <c r="H919" s="4"/>
      <c r="I919" s="4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19"/>
      <c r="D920" s="219"/>
      <c r="E920" s="2"/>
      <c r="F920" s="2"/>
      <c r="G920" s="4"/>
      <c r="H920" s="4"/>
      <c r="I920" s="4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19"/>
      <c r="D921" s="219"/>
      <c r="E921" s="2"/>
      <c r="F921" s="2"/>
      <c r="G921" s="4"/>
      <c r="H921" s="4"/>
      <c r="I921" s="4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19"/>
      <c r="D922" s="219"/>
      <c r="E922" s="2"/>
      <c r="F922" s="2"/>
      <c r="G922" s="4"/>
      <c r="H922" s="4"/>
      <c r="I922" s="4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19"/>
      <c r="D923" s="219"/>
      <c r="E923" s="2"/>
      <c r="F923" s="2"/>
      <c r="G923" s="4"/>
      <c r="H923" s="4"/>
      <c r="I923" s="4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19"/>
      <c r="D924" s="219"/>
      <c r="E924" s="2"/>
      <c r="F924" s="2"/>
      <c r="G924" s="4"/>
      <c r="H924" s="4"/>
      <c r="I924" s="4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19"/>
      <c r="D925" s="219"/>
      <c r="E925" s="2"/>
      <c r="F925" s="2"/>
      <c r="G925" s="4"/>
      <c r="H925" s="4"/>
      <c r="I925" s="4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19"/>
      <c r="D926" s="219"/>
      <c r="E926" s="2"/>
      <c r="F926" s="2"/>
      <c r="G926" s="4"/>
      <c r="H926" s="4"/>
      <c r="I926" s="4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19"/>
      <c r="D927" s="219"/>
      <c r="E927" s="2"/>
      <c r="F927" s="2"/>
      <c r="G927" s="4"/>
      <c r="H927" s="4"/>
      <c r="I927" s="4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19"/>
      <c r="D928" s="219"/>
      <c r="E928" s="2"/>
      <c r="F928" s="2"/>
      <c r="G928" s="4"/>
      <c r="H928" s="4"/>
      <c r="I928" s="4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19"/>
      <c r="D929" s="219"/>
      <c r="E929" s="2"/>
      <c r="F929" s="2"/>
      <c r="G929" s="4"/>
      <c r="H929" s="4"/>
      <c r="I929" s="4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19"/>
      <c r="D930" s="219"/>
      <c r="E930" s="2"/>
      <c r="F930" s="2"/>
      <c r="G930" s="4"/>
      <c r="H930" s="4"/>
      <c r="I930" s="4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19"/>
      <c r="D931" s="219"/>
      <c r="E931" s="2"/>
      <c r="F931" s="2"/>
      <c r="G931" s="4"/>
      <c r="H931" s="4"/>
      <c r="I931" s="4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19"/>
      <c r="D932" s="219"/>
      <c r="E932" s="2"/>
      <c r="F932" s="2"/>
      <c r="G932" s="4"/>
      <c r="H932" s="4"/>
      <c r="I932" s="4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19"/>
      <c r="D933" s="219"/>
      <c r="E933" s="2"/>
      <c r="F933" s="2"/>
      <c r="G933" s="4"/>
      <c r="H933" s="4"/>
      <c r="I933" s="4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19"/>
      <c r="D934" s="219"/>
      <c r="E934" s="2"/>
      <c r="F934" s="2"/>
      <c r="G934" s="4"/>
      <c r="H934" s="4"/>
      <c r="I934" s="4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19"/>
      <c r="D935" s="219"/>
      <c r="E935" s="2"/>
      <c r="F935" s="2"/>
      <c r="G935" s="4"/>
      <c r="H935" s="4"/>
      <c r="I935" s="4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19"/>
      <c r="D936" s="219"/>
      <c r="E936" s="2"/>
      <c r="F936" s="2"/>
      <c r="G936" s="4"/>
      <c r="H936" s="4"/>
      <c r="I936" s="4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19"/>
      <c r="D937" s="219"/>
      <c r="E937" s="2"/>
      <c r="F937" s="2"/>
      <c r="G937" s="4"/>
      <c r="H937" s="4"/>
      <c r="I937" s="4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19"/>
      <c r="D938" s="219"/>
      <c r="E938" s="2"/>
      <c r="F938" s="2"/>
      <c r="G938" s="4"/>
      <c r="H938" s="4"/>
      <c r="I938" s="4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19"/>
      <c r="D939" s="219"/>
      <c r="E939" s="2"/>
      <c r="F939" s="2"/>
      <c r="G939" s="4"/>
      <c r="H939" s="4"/>
      <c r="I939" s="4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19"/>
      <c r="D940" s="219"/>
      <c r="E940" s="2"/>
      <c r="F940" s="2"/>
      <c r="G940" s="4"/>
      <c r="H940" s="4"/>
      <c r="I940" s="4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19"/>
      <c r="D941" s="219"/>
      <c r="E941" s="2"/>
      <c r="F941" s="2"/>
      <c r="G941" s="4"/>
      <c r="H941" s="4"/>
      <c r="I941" s="4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19"/>
      <c r="D942" s="219"/>
      <c r="E942" s="2"/>
      <c r="F942" s="2"/>
      <c r="G942" s="4"/>
      <c r="H942" s="4"/>
      <c r="I942" s="4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19"/>
      <c r="D943" s="219"/>
      <c r="E943" s="2"/>
      <c r="F943" s="2"/>
      <c r="G943" s="4"/>
      <c r="H943" s="4"/>
      <c r="I943" s="4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19"/>
      <c r="D944" s="219"/>
      <c r="E944" s="2"/>
      <c r="F944" s="2"/>
      <c r="G944" s="4"/>
      <c r="H944" s="4"/>
      <c r="I944" s="4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19"/>
      <c r="D945" s="219"/>
      <c r="E945" s="2"/>
      <c r="F945" s="2"/>
      <c r="G945" s="4"/>
      <c r="H945" s="4"/>
      <c r="I945" s="4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19"/>
      <c r="D946" s="219"/>
      <c r="E946" s="2"/>
      <c r="F946" s="2"/>
      <c r="G946" s="4"/>
      <c r="H946" s="4"/>
      <c r="I946" s="4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19"/>
      <c r="D947" s="219"/>
      <c r="E947" s="2"/>
      <c r="F947" s="2"/>
      <c r="G947" s="4"/>
      <c r="H947" s="4"/>
      <c r="I947" s="4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19"/>
      <c r="D948" s="219"/>
      <c r="E948" s="2"/>
      <c r="F948" s="2"/>
      <c r="G948" s="4"/>
      <c r="H948" s="4"/>
      <c r="I948" s="4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19"/>
      <c r="D949" s="219"/>
      <c r="E949" s="2"/>
      <c r="F949" s="2"/>
      <c r="G949" s="4"/>
      <c r="H949" s="4"/>
      <c r="I949" s="4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19"/>
      <c r="D950" s="219"/>
      <c r="E950" s="2"/>
      <c r="F950" s="2"/>
      <c r="G950" s="4"/>
      <c r="H950" s="4"/>
      <c r="I950" s="4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19"/>
      <c r="D951" s="219"/>
      <c r="E951" s="2"/>
      <c r="F951" s="2"/>
      <c r="G951" s="4"/>
      <c r="H951" s="4"/>
      <c r="I951" s="4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19"/>
      <c r="D952" s="219"/>
      <c r="E952" s="2"/>
      <c r="F952" s="2"/>
      <c r="G952" s="4"/>
      <c r="H952" s="4"/>
      <c r="I952" s="4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19"/>
      <c r="D953" s="219"/>
      <c r="E953" s="2"/>
      <c r="F953" s="2"/>
      <c r="G953" s="4"/>
      <c r="H953" s="4"/>
      <c r="I953" s="4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19"/>
      <c r="D954" s="219"/>
      <c r="E954" s="2"/>
      <c r="F954" s="2"/>
      <c r="G954" s="4"/>
      <c r="H954" s="4"/>
      <c r="I954" s="4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19"/>
      <c r="D955" s="219"/>
      <c r="E955" s="2"/>
      <c r="F955" s="2"/>
      <c r="G955" s="4"/>
      <c r="H955" s="4"/>
      <c r="I955" s="4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19"/>
      <c r="D956" s="219"/>
      <c r="E956" s="2"/>
      <c r="F956" s="2"/>
      <c r="G956" s="4"/>
      <c r="H956" s="4"/>
      <c r="I956" s="4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19"/>
      <c r="D957" s="219"/>
      <c r="E957" s="2"/>
      <c r="F957" s="2"/>
      <c r="G957" s="4"/>
      <c r="H957" s="4"/>
      <c r="I957" s="4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19"/>
      <c r="D958" s="219"/>
      <c r="E958" s="2"/>
      <c r="F958" s="2"/>
      <c r="G958" s="4"/>
      <c r="H958" s="4"/>
      <c r="I958" s="4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19"/>
      <c r="D959" s="219"/>
      <c r="E959" s="2"/>
      <c r="F959" s="2"/>
      <c r="G959" s="4"/>
      <c r="H959" s="4"/>
      <c r="I959" s="4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19"/>
      <c r="D960" s="219"/>
      <c r="E960" s="2"/>
      <c r="F960" s="2"/>
      <c r="G960" s="4"/>
      <c r="H960" s="4"/>
      <c r="I960" s="4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19"/>
      <c r="D961" s="219"/>
      <c r="E961" s="2"/>
      <c r="F961" s="2"/>
      <c r="G961" s="4"/>
      <c r="H961" s="4"/>
      <c r="I961" s="4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19"/>
      <c r="D962" s="219"/>
      <c r="E962" s="2"/>
      <c r="F962" s="2"/>
      <c r="G962" s="4"/>
      <c r="H962" s="4"/>
      <c r="I962" s="4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19"/>
      <c r="D963" s="219"/>
      <c r="E963" s="2"/>
      <c r="F963" s="2"/>
      <c r="G963" s="4"/>
      <c r="H963" s="4"/>
      <c r="I963" s="4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19"/>
      <c r="D964" s="219"/>
      <c r="E964" s="2"/>
      <c r="F964" s="2"/>
      <c r="G964" s="4"/>
      <c r="H964" s="4"/>
      <c r="I964" s="4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19"/>
      <c r="D965" s="219"/>
      <c r="E965" s="2"/>
      <c r="F965" s="2"/>
      <c r="G965" s="4"/>
      <c r="H965" s="4"/>
      <c r="I965" s="4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19"/>
      <c r="D966" s="219"/>
      <c r="E966" s="2"/>
      <c r="F966" s="2"/>
      <c r="G966" s="4"/>
      <c r="H966" s="4"/>
      <c r="I966" s="4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19"/>
      <c r="D967" s="219"/>
      <c r="E967" s="2"/>
      <c r="F967" s="2"/>
      <c r="G967" s="4"/>
      <c r="H967" s="4"/>
      <c r="I967" s="4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19"/>
      <c r="D968" s="219"/>
      <c r="E968" s="2"/>
      <c r="F968" s="2"/>
      <c r="G968" s="4"/>
      <c r="H968" s="4"/>
      <c r="I968" s="4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19"/>
      <c r="D969" s="219"/>
      <c r="E969" s="2"/>
      <c r="F969" s="2"/>
      <c r="G969" s="4"/>
      <c r="H969" s="4"/>
      <c r="I969" s="4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19"/>
      <c r="D970" s="219"/>
      <c r="E970" s="2"/>
      <c r="F970" s="2"/>
      <c r="G970" s="4"/>
      <c r="H970" s="4"/>
      <c r="I970" s="4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19"/>
      <c r="D971" s="219"/>
      <c r="E971" s="2"/>
      <c r="F971" s="2"/>
      <c r="G971" s="4"/>
      <c r="H971" s="4"/>
      <c r="I971" s="4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19"/>
      <c r="D972" s="219"/>
      <c r="E972" s="2"/>
      <c r="F972" s="2"/>
      <c r="G972" s="4"/>
      <c r="H972" s="4"/>
      <c r="I972" s="4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19"/>
      <c r="D973" s="219"/>
      <c r="E973" s="2"/>
      <c r="F973" s="2"/>
      <c r="G973" s="4"/>
      <c r="H973" s="4"/>
      <c r="I973" s="4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19"/>
      <c r="D974" s="219"/>
      <c r="E974" s="2"/>
      <c r="F974" s="2"/>
      <c r="G974" s="4"/>
      <c r="H974" s="4"/>
      <c r="I974" s="4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19"/>
      <c r="D975" s="219"/>
      <c r="E975" s="2"/>
      <c r="F975" s="2"/>
      <c r="G975" s="4"/>
      <c r="H975" s="4"/>
      <c r="I975" s="4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19"/>
      <c r="D976" s="219"/>
      <c r="E976" s="2"/>
      <c r="F976" s="2"/>
      <c r="G976" s="4"/>
      <c r="H976" s="4"/>
      <c r="I976" s="4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19"/>
      <c r="D977" s="219"/>
      <c r="E977" s="2"/>
      <c r="F977" s="2"/>
      <c r="G977" s="4"/>
      <c r="H977" s="4"/>
      <c r="I977" s="4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19"/>
      <c r="D978" s="219"/>
      <c r="E978" s="2"/>
      <c r="F978" s="2"/>
      <c r="G978" s="4"/>
      <c r="H978" s="4"/>
      <c r="I978" s="4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19"/>
      <c r="D979" s="219"/>
      <c r="E979" s="2"/>
      <c r="F979" s="2"/>
      <c r="G979" s="4"/>
      <c r="H979" s="4"/>
      <c r="I979" s="4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19"/>
      <c r="D980" s="219"/>
      <c r="E980" s="2"/>
      <c r="F980" s="2"/>
      <c r="G980" s="4"/>
      <c r="H980" s="4"/>
      <c r="I980" s="4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19"/>
      <c r="D981" s="219"/>
      <c r="E981" s="2"/>
      <c r="F981" s="2"/>
      <c r="G981" s="4"/>
      <c r="H981" s="4"/>
      <c r="I981" s="4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19"/>
      <c r="D982" s="219"/>
      <c r="E982" s="2"/>
      <c r="F982" s="2"/>
      <c r="G982" s="4"/>
      <c r="H982" s="4"/>
      <c r="I982" s="4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19"/>
      <c r="D983" s="219"/>
      <c r="E983" s="2"/>
      <c r="F983" s="2"/>
      <c r="G983" s="4"/>
      <c r="H983" s="4"/>
      <c r="I983" s="4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19"/>
      <c r="D984" s="219"/>
      <c r="E984" s="2"/>
      <c r="F984" s="2"/>
      <c r="G984" s="4"/>
      <c r="H984" s="4"/>
      <c r="I984" s="4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19"/>
      <c r="D985" s="219"/>
      <c r="E985" s="2"/>
      <c r="F985" s="2"/>
      <c r="G985" s="4"/>
      <c r="H985" s="4"/>
      <c r="I985" s="4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19"/>
      <c r="D986" s="219"/>
      <c r="E986" s="2"/>
      <c r="F986" s="2"/>
      <c r="G986" s="4"/>
      <c r="H986" s="4"/>
      <c r="I986" s="4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19"/>
      <c r="D987" s="219"/>
      <c r="E987" s="2"/>
      <c r="F987" s="2"/>
      <c r="G987" s="4"/>
      <c r="H987" s="4"/>
      <c r="I987" s="4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19"/>
      <c r="D988" s="219"/>
      <c r="E988" s="2"/>
      <c r="F988" s="2"/>
      <c r="G988" s="4"/>
      <c r="H988" s="4"/>
      <c r="I988" s="4"/>
      <c r="J988" s="2"/>
      <c r="K988" s="7"/>
      <c r="L988" s="2"/>
      <c r="M988" s="2"/>
      <c r="N988" s="2"/>
      <c r="O988" s="2"/>
      <c r="P988" s="2"/>
      <c r="Q988" s="2"/>
      <c r="R988" s="2"/>
      <c r="S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19"/>
      <c r="D989" s="219"/>
      <c r="E989" s="2"/>
      <c r="F989" s="2"/>
      <c r="G989" s="4"/>
      <c r="H989" s="4"/>
      <c r="I989" s="4"/>
      <c r="J989" s="2"/>
      <c r="K989" s="7"/>
      <c r="L989" s="2"/>
      <c r="M989" s="2"/>
      <c r="N989" s="2"/>
      <c r="O989" s="2"/>
      <c r="P989" s="2"/>
      <c r="Q989" s="2"/>
      <c r="R989" s="2"/>
      <c r="S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19"/>
      <c r="D990" s="219"/>
      <c r="E990" s="2"/>
      <c r="F990" s="2"/>
      <c r="G990" s="4"/>
      <c r="H990" s="4"/>
      <c r="I990" s="4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19"/>
      <c r="D991" s="219"/>
      <c r="E991" s="2"/>
      <c r="F991" s="2"/>
      <c r="G991" s="4"/>
      <c r="H991" s="4"/>
      <c r="I991" s="4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19"/>
      <c r="D992" s="219"/>
      <c r="E992" s="2"/>
      <c r="F992" s="2"/>
      <c r="G992" s="4"/>
      <c r="H992" s="4"/>
      <c r="I992" s="4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19"/>
      <c r="D993" s="219"/>
      <c r="E993" s="2"/>
      <c r="F993" s="2"/>
      <c r="G993" s="4"/>
      <c r="H993" s="4"/>
      <c r="I993" s="4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19"/>
      <c r="D994" s="219"/>
      <c r="E994" s="2"/>
      <c r="F994" s="2"/>
      <c r="G994" s="4"/>
      <c r="H994" s="4"/>
      <c r="I994" s="4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19"/>
      <c r="D995" s="219"/>
      <c r="E995" s="2"/>
      <c r="F995" s="2"/>
      <c r="G995" s="4"/>
      <c r="H995" s="4"/>
      <c r="I995" s="4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19"/>
      <c r="D996" s="219"/>
      <c r="E996" s="2"/>
      <c r="F996" s="2"/>
      <c r="G996" s="4"/>
      <c r="H996" s="4"/>
      <c r="I996" s="4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19"/>
      <c r="D997" s="219"/>
      <c r="E997" s="2"/>
      <c r="F997" s="2"/>
      <c r="G997" s="4"/>
      <c r="H997" s="4"/>
      <c r="I997" s="4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19"/>
      <c r="D998" s="219"/>
      <c r="E998" s="2"/>
      <c r="F998" s="2"/>
      <c r="G998" s="220"/>
      <c r="H998" s="220"/>
      <c r="I998" s="4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19"/>
      <c r="D999" s="219"/>
      <c r="E999" s="2"/>
      <c r="F999" s="2"/>
      <c r="G999" s="220"/>
      <c r="H999" s="220"/>
      <c r="I999" s="220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Y999" s="7"/>
      <c r="Z999" s="7"/>
      <c r="AA999" s="7"/>
      <c r="AB999" s="7"/>
    </row>
    <row r="1000">
      <c r="G1000" s="220"/>
      <c r="H1000" s="220"/>
      <c r="I1000" s="220"/>
      <c r="L1000" s="220"/>
      <c r="M1000" s="220"/>
      <c r="N1000" s="220"/>
      <c r="O1000" s="220"/>
      <c r="P1000" s="220"/>
      <c r="Q1000" s="220"/>
      <c r="R1000" s="220"/>
    </row>
  </sheetData>
  <mergeCells count="6">
    <mergeCell ref="A2:J2"/>
    <mergeCell ref="A3:J3"/>
    <mergeCell ref="K3:R3"/>
    <mergeCell ref="T20:U20"/>
    <mergeCell ref="L94:N94"/>
    <mergeCell ref="O94:P94"/>
  </mergeCells>
  <dataValidations>
    <dataValidation type="list" allowBlank="1" showErrorMessage="1" sqref="B7:B91">
      <formula1>"Pix,Cartão,Pacote ,Pago "</formula1>
    </dataValidation>
    <dataValidation type="list" allowBlank="1" showErrorMessage="1" sqref="E7:E91 E208:F999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F7:F91">
      <formula1>"White board,Cartoon ,3D ,3D personalizado,3D Premium,VSL,Logo,Post,Influencer Nayara,3D Estatico ,3D Realista,Edição audio,Pov,Flow,Dia dos Pais VSL,Dia dos Pais 3D,Dia dos Pais Influencer,Mascote,locução,Influencer  JOÃO,Influencer   VINICIUS"</formula1>
    </dataValidation>
    <dataValidation type="list" allowBlank="1" showErrorMessage="1" sqref="A7:A91">
      <formula1>"Nobre,INFLUENZI"</formula1>
    </dataValidation>
    <dataValidation type="list" allowBlank="1" showErrorMessage="1" sqref="J7:J91">
      <formula1>"Mel,Flavia,Fernanda,Carla,Miria,Leticia"</formula1>
    </dataValidation>
  </dataValidations>
  <drawing r:id="rId1"/>
</worksheet>
</file>