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 " sheetId="1" r:id="rId5"/>
    <sheet state="visible" name="0110 QUA" sheetId="2" r:id="rId6"/>
    <sheet state="visible" name="0210 Qui" sheetId="3" r:id="rId7"/>
    <sheet state="visible" name="0310 SEX" sheetId="4" r:id="rId8"/>
    <sheet state="visible" name="SAB 0410" sheetId="5" r:id="rId9"/>
    <sheet state="visible" name="SEG 0610 " sheetId="6" r:id="rId10"/>
    <sheet state="visible" name="TER 0710" sheetId="7" r:id="rId11"/>
    <sheet state="visible" name="QUA 0810" sheetId="8" r:id="rId12"/>
    <sheet state="visible" name="QUI 0910" sheetId="9" r:id="rId13"/>
    <sheet state="visible" name="1010 SEX" sheetId="10" r:id="rId14"/>
    <sheet state="visible" name="SEG 1310" sheetId="11" r:id="rId15"/>
    <sheet state="visible" name="TER 1410" sheetId="12" r:id="rId16"/>
    <sheet state="visible" name="QUA 1510" sheetId="13" r:id="rId17"/>
    <sheet state="visible" name="1610 QUI" sheetId="14" r:id="rId18"/>
    <sheet state="visible" name="1710 SEX" sheetId="15" r:id="rId19"/>
    <sheet state="visible" name="1810 SAB" sheetId="16" r:id="rId20"/>
    <sheet state="visible" name="2010 SEG" sheetId="17" r:id="rId21"/>
    <sheet state="visible" name="TER 2110" sheetId="18" r:id="rId22"/>
    <sheet state="visible" name="2210 QUA" sheetId="19" r:id="rId23"/>
    <sheet state="visible" name="2310 QUI" sheetId="20" r:id="rId24"/>
    <sheet state="visible" name="2410 SEX" sheetId="21" r:id="rId25"/>
    <sheet state="visible" name="SAB 2510" sheetId="22" r:id="rId26"/>
    <sheet state="visible" name="2710 SEG" sheetId="23" r:id="rId27"/>
    <sheet state="visible" name="2810 TER" sheetId="24" r:id="rId28"/>
    <sheet state="visible" name="2910 QUA" sheetId="25" r:id="rId29"/>
    <sheet state="visible" name="3010 QUI" sheetId="26" r:id="rId30"/>
    <sheet state="visible" name="3110 SEX" sheetId="27" r:id="rId31"/>
  </sheets>
  <definedNames/>
  <calcPr/>
</workbook>
</file>

<file path=xl/sharedStrings.xml><?xml version="1.0" encoding="utf-8"?>
<sst xmlns="http://schemas.openxmlformats.org/spreadsheetml/2006/main" count="12236" uniqueCount="4160">
  <si>
    <t>FF</t>
  </si>
  <si>
    <t>Empresa</t>
  </si>
  <si>
    <t>Pagamento</t>
  </si>
  <si>
    <t>NF-e Sinal</t>
  </si>
  <si>
    <t>NF-e</t>
  </si>
  <si>
    <t>Produtor</t>
  </si>
  <si>
    <t>Estilo de video</t>
  </si>
  <si>
    <t xml:space="preserve">Nome do cliente </t>
  </si>
  <si>
    <t xml:space="preserve">Telefone </t>
  </si>
  <si>
    <t>Pós venda</t>
  </si>
  <si>
    <t>JAQUELINE</t>
  </si>
  <si>
    <t>ANA JULIA</t>
  </si>
  <si>
    <t>JOAO BARTHOLO</t>
  </si>
  <si>
    <t>JOÃO VITOR</t>
  </si>
  <si>
    <t>JULIA</t>
  </si>
  <si>
    <t>BIA</t>
  </si>
  <si>
    <t>LUANA</t>
  </si>
  <si>
    <t>CARLA</t>
  </si>
  <si>
    <t>SINAL</t>
  </si>
  <si>
    <t>EQUIPE JACKE</t>
  </si>
  <si>
    <t>EQUIPE JULIA</t>
  </si>
  <si>
    <t xml:space="preserve"> </t>
  </si>
  <si>
    <t>TOTAL</t>
  </si>
  <si>
    <t>SETOR JACKE</t>
  </si>
  <si>
    <t>SETOR JULIA</t>
  </si>
  <si>
    <t>SETOR CARLA</t>
  </si>
  <si>
    <t>Setor Jacke</t>
  </si>
  <si>
    <t>Setor Julia</t>
  </si>
  <si>
    <t xml:space="preserve">Setor reativação </t>
  </si>
  <si>
    <t xml:space="preserve"> Mel</t>
  </si>
  <si>
    <t>Fernanda</t>
  </si>
  <si>
    <t>Flavia</t>
  </si>
  <si>
    <t>Debito total</t>
  </si>
  <si>
    <t>Valor clientes em pausa</t>
  </si>
  <si>
    <t xml:space="preserve">FLAVIA </t>
  </si>
  <si>
    <t>Nobre</t>
  </si>
  <si>
    <t>Pix</t>
  </si>
  <si>
    <t>NF 5423</t>
  </si>
  <si>
    <t>Julia</t>
  </si>
  <si>
    <t>3D personalizado</t>
  </si>
  <si>
    <t xml:space="preserve">Petrodelícias </t>
  </si>
  <si>
    <t>carlos</t>
  </si>
  <si>
    <t>24 99330-3576</t>
  </si>
  <si>
    <t>NF 5582</t>
  </si>
  <si>
    <t>Pamelah</t>
  </si>
  <si>
    <t xml:space="preserve"> BIOFEED BRASIL Roberto </t>
  </si>
  <si>
    <t xml:space="preserve">renato </t>
  </si>
  <si>
    <t>61 8105-9773</t>
  </si>
  <si>
    <t>Mel</t>
  </si>
  <si>
    <t>NF 5583</t>
  </si>
  <si>
    <t xml:space="preserve"> BIOFEED BRASIL 02</t>
  </si>
  <si>
    <t>NF 5424</t>
  </si>
  <si>
    <t>Kaua</t>
  </si>
  <si>
    <t xml:space="preserve"> Radar Consultoria  Consultoria  </t>
  </si>
  <si>
    <t xml:space="preserve">victor </t>
  </si>
  <si>
    <t>31 9916-5980</t>
  </si>
  <si>
    <t>NF 5425</t>
  </si>
  <si>
    <t xml:space="preserve"> Radar Consultoria pré-compra</t>
  </si>
  <si>
    <t xml:space="preserve">Pacote </t>
  </si>
  <si>
    <t>-</t>
  </si>
  <si>
    <t>Caio Ferreira</t>
  </si>
  <si>
    <t>Flow</t>
  </si>
  <si>
    <t xml:space="preserve">Thais voormann 1 </t>
  </si>
  <si>
    <t>Thais voormann</t>
  </si>
  <si>
    <t>19 97808-2084</t>
  </si>
  <si>
    <t>PACOTE</t>
  </si>
  <si>
    <t xml:space="preserve">Gabriel </t>
  </si>
  <si>
    <t xml:space="preserve">Terno &amp; Cia * (deixou de credito 50.00) </t>
  </si>
  <si>
    <t>joao pedro</t>
  </si>
  <si>
    <t>12 99244-1686</t>
  </si>
  <si>
    <t>Academia Via Hidro (AG CLIENTE)</t>
  </si>
  <si>
    <t>Alexandre</t>
  </si>
  <si>
    <t>11 97591-0999</t>
  </si>
  <si>
    <t>NF 5346</t>
  </si>
  <si>
    <t>Caio Alves</t>
  </si>
  <si>
    <t>VIVA TREINAMENTOS 01</t>
  </si>
  <si>
    <t>DALVAN</t>
  </si>
  <si>
    <t>NF 5199</t>
  </si>
  <si>
    <t>White board</t>
  </si>
  <si>
    <t>SOLUTEC</t>
  </si>
  <si>
    <t>LEIDY</t>
  </si>
  <si>
    <t xml:space="preserve"> Móveis Carvalho *</t>
  </si>
  <si>
    <t xml:space="preserve">felipe </t>
  </si>
  <si>
    <t>49 9918-3892</t>
  </si>
  <si>
    <t>NF 5430</t>
  </si>
  <si>
    <r>
      <rPr>
        <rFont val="Archivo, sans-serif"/>
        <color rgb="FF212529"/>
      </rPr>
      <t>ton maquininha</t>
    </r>
    <r>
      <rPr>
        <rFont val="Archivo, sans-serif"/>
        <color rgb="FFF3F3F3"/>
      </rPr>
      <t xml:space="preserve">  segunda antes da 13</t>
    </r>
  </si>
  <si>
    <t>sonia lima</t>
  </si>
  <si>
    <t>NF 5174</t>
  </si>
  <si>
    <t>Kaua novo</t>
  </si>
  <si>
    <t>LBGS</t>
  </si>
  <si>
    <t xml:space="preserve">Maiara </t>
  </si>
  <si>
    <t>11 96634-0045</t>
  </si>
  <si>
    <t>NF 5431</t>
  </si>
  <si>
    <t>Diogo</t>
  </si>
  <si>
    <t>Jeito Mineiro!</t>
  </si>
  <si>
    <t xml:space="preserve">geraldo </t>
  </si>
  <si>
    <t>31 8858-5630</t>
  </si>
  <si>
    <t>NF 5432</t>
  </si>
  <si>
    <t xml:space="preserve">~Fabio Bitencourt ag locução </t>
  </si>
  <si>
    <t>~Fabio Bitencourt</t>
  </si>
  <si>
    <t>75 8138-6534</t>
  </si>
  <si>
    <t>NF 5584</t>
  </si>
  <si>
    <t xml:space="preserve">Corresp </t>
  </si>
  <si>
    <t>11 94704-6984</t>
  </si>
  <si>
    <t>FLAVIA</t>
  </si>
  <si>
    <t>NF 5497</t>
  </si>
  <si>
    <t xml:space="preserve">Wiliam </t>
  </si>
  <si>
    <t>AGRO UNIAO</t>
  </si>
  <si>
    <t xml:space="preserve">SILVAN </t>
  </si>
  <si>
    <t>INFLUENZI</t>
  </si>
  <si>
    <t>NF 5200</t>
  </si>
  <si>
    <t>CASSIO MOTORISTA</t>
  </si>
  <si>
    <t>CASSIO</t>
  </si>
  <si>
    <t>NF 5225</t>
  </si>
  <si>
    <t>MP Correias</t>
  </si>
  <si>
    <t>Julia Delcaro</t>
  </si>
  <si>
    <t>19 99477-1423</t>
  </si>
  <si>
    <t>NF 5198</t>
  </si>
  <si>
    <t>Nexedu</t>
  </si>
  <si>
    <t xml:space="preserve">Luiz Henrique </t>
  </si>
  <si>
    <t>62 9617-8307</t>
  </si>
  <si>
    <t>NF 5201</t>
  </si>
  <si>
    <t xml:space="preserve"> ACHEI GUINCHO</t>
  </si>
  <si>
    <t>JOSAINE</t>
  </si>
  <si>
    <t>NF 6376</t>
  </si>
  <si>
    <t>iGreen Energy *</t>
  </si>
  <si>
    <t xml:space="preserve">LUCIANO </t>
  </si>
  <si>
    <t>18 98163-1032</t>
  </si>
  <si>
    <t>Cartão</t>
  </si>
  <si>
    <t>NF 5830</t>
  </si>
  <si>
    <t>grupo vip</t>
  </si>
  <si>
    <t>51 8144-7430</t>
  </si>
  <si>
    <t>NF 5554</t>
  </si>
  <si>
    <t>Happiness Academy</t>
  </si>
  <si>
    <t>92 9243-2792</t>
  </si>
  <si>
    <t>Beabá do Dindin 1</t>
  </si>
  <si>
    <t>GC</t>
  </si>
  <si>
    <t>11 98486-7577</t>
  </si>
  <si>
    <t xml:space="preserve">pacote </t>
  </si>
  <si>
    <t>Beabá do Dindin 2</t>
  </si>
  <si>
    <t>NF 5226</t>
  </si>
  <si>
    <t xml:space="preserve">Inovar Divisórias </t>
  </si>
  <si>
    <t>41 9231-4072</t>
  </si>
  <si>
    <t>NF 5786</t>
  </si>
  <si>
    <t>rm mecanica *</t>
  </si>
  <si>
    <t>cosmo</t>
  </si>
  <si>
    <t>grupo vip 1</t>
  </si>
  <si>
    <t>pacote</t>
  </si>
  <si>
    <t>grupo vip 2</t>
  </si>
  <si>
    <t xml:space="preserve">grupo vip 3 </t>
  </si>
  <si>
    <t>mary abrel *</t>
  </si>
  <si>
    <t>mary</t>
  </si>
  <si>
    <t>85 9146-1313</t>
  </si>
  <si>
    <t xml:space="preserve"> Driele</t>
  </si>
  <si>
    <t>Valor entrada debito</t>
  </si>
  <si>
    <t>~CVS GESTÃO</t>
  </si>
  <si>
    <t>21 96414-6500</t>
  </si>
  <si>
    <t>NF 5498</t>
  </si>
  <si>
    <t xml:space="preserve"> Easy Cred</t>
  </si>
  <si>
    <t>stanley</t>
  </si>
  <si>
    <t>95 9114-8324</t>
  </si>
  <si>
    <t>NF 5436</t>
  </si>
  <si>
    <t>Dr. Oldack Cezar</t>
  </si>
  <si>
    <t>Oldack</t>
  </si>
  <si>
    <t>88 9920-1214</t>
  </si>
  <si>
    <t>NF 5422</t>
  </si>
  <si>
    <t>TRIRMAOS JB</t>
  </si>
  <si>
    <t>GISELE</t>
  </si>
  <si>
    <t>82 9948-8082</t>
  </si>
  <si>
    <t>NF 5207</t>
  </si>
  <si>
    <t>Aniversário Jota</t>
  </si>
  <si>
    <t>Rafael Peixoto</t>
  </si>
  <si>
    <t>16 99185-6676</t>
  </si>
  <si>
    <t>NF 5585</t>
  </si>
  <si>
    <t>Constro M *</t>
  </si>
  <si>
    <t>Constro M</t>
  </si>
  <si>
    <t>47 9987-4321</t>
  </si>
  <si>
    <t>NF 5259</t>
  </si>
  <si>
    <t>Toca do Rabicó</t>
  </si>
  <si>
    <t>Junior</t>
  </si>
  <si>
    <t>34 9217-9056</t>
  </si>
  <si>
    <t>NF 5515</t>
  </si>
  <si>
    <t>AGROMAURO</t>
  </si>
  <si>
    <t>~Angélica</t>
  </si>
  <si>
    <t xml:space="preserve"> 44 9117-5905</t>
  </si>
  <si>
    <t>Laser Glow *</t>
  </si>
  <si>
    <t xml:space="preserve"> Raquel Araujo</t>
  </si>
  <si>
    <t>13 99628-4743</t>
  </si>
  <si>
    <t>NF 5499</t>
  </si>
  <si>
    <t xml:space="preserve">Macakete </t>
  </si>
  <si>
    <t>marli</t>
  </si>
  <si>
    <t xml:space="preserve"> 41 9975-2521</t>
  </si>
  <si>
    <t>NF 5202</t>
  </si>
  <si>
    <t>CARROBRA 02 *</t>
  </si>
  <si>
    <t>PACHE</t>
  </si>
  <si>
    <t>NF 5437</t>
  </si>
  <si>
    <t xml:space="preserve"> JR Funilaria  *</t>
  </si>
  <si>
    <t>42 8869-8558</t>
  </si>
  <si>
    <t>NF 5516</t>
  </si>
  <si>
    <t>VETROSANTO</t>
  </si>
  <si>
    <t>44 9866-0768</t>
  </si>
  <si>
    <t>NF 6078</t>
  </si>
  <si>
    <t>Vinicius</t>
  </si>
  <si>
    <t>Quero Benefícios</t>
  </si>
  <si>
    <t>Aldo</t>
  </si>
  <si>
    <t>11 94013-1947</t>
  </si>
  <si>
    <t>NF 5500</t>
  </si>
  <si>
    <t>RP MOTO SOM</t>
  </si>
  <si>
    <t>ROSIVALDO</t>
  </si>
  <si>
    <t>NF 5217</t>
  </si>
  <si>
    <t xml:space="preserve">Miranda Construtora </t>
  </si>
  <si>
    <t>luciano</t>
  </si>
  <si>
    <t>27 99929-1225</t>
  </si>
  <si>
    <t>NF 5501</t>
  </si>
  <si>
    <t xml:space="preserve">Inovecar </t>
  </si>
  <si>
    <t xml:space="preserve">marcos </t>
  </si>
  <si>
    <t>42 9943-9871</t>
  </si>
  <si>
    <t>NF 5519</t>
  </si>
  <si>
    <t>jvl distribuidora</t>
  </si>
  <si>
    <t>luiz</t>
  </si>
  <si>
    <t xml:space="preserve"> 21 96518-3913</t>
  </si>
  <si>
    <t>NF 5308</t>
  </si>
  <si>
    <t>Ricardo Estétcar</t>
  </si>
  <si>
    <t>Luciana</t>
  </si>
  <si>
    <t>15 99189-9950</t>
  </si>
  <si>
    <t>NF 5457</t>
  </si>
  <si>
    <t xml:space="preserve">MV Auto Mecânica </t>
  </si>
  <si>
    <t xml:space="preserve"> 22 99858-6752</t>
  </si>
  <si>
    <t>NF 5215</t>
  </si>
  <si>
    <t xml:space="preserve"> Ateliê Doce Presença *</t>
  </si>
  <si>
    <t>21 99816-0165</t>
  </si>
  <si>
    <t xml:space="preserve"> 2 Irmãos Podas de Árvores *</t>
  </si>
  <si>
    <t>gabriel</t>
  </si>
  <si>
    <t>47 9713-0690</t>
  </si>
  <si>
    <t>NF 5309</t>
  </si>
  <si>
    <t xml:space="preserve">Infinity Credito </t>
  </si>
  <si>
    <t xml:space="preserve"> 34 9973-9750</t>
  </si>
  <si>
    <t>NF 5216</t>
  </si>
  <si>
    <t xml:space="preserve"> Global Music Shop</t>
  </si>
  <si>
    <t>roberto</t>
  </si>
  <si>
    <t>21 98242-9227</t>
  </si>
  <si>
    <t>NF 5214</t>
  </si>
  <si>
    <t>Supermercado Bom Preço</t>
  </si>
  <si>
    <t xml:space="preserve">nilo </t>
  </si>
  <si>
    <t>84 9989-3406</t>
  </si>
  <si>
    <t>NF 5586</t>
  </si>
  <si>
    <t>ANDERSON MOVEIS *</t>
  </si>
  <si>
    <t>ANDERSON</t>
  </si>
  <si>
    <t>NF 5502</t>
  </si>
  <si>
    <t>Jhonatas</t>
  </si>
  <si>
    <t>locução</t>
  </si>
  <si>
    <t>alexandre gama áudio amanhã</t>
  </si>
  <si>
    <t>18 99709-8098</t>
  </si>
  <si>
    <t>NF 5456</t>
  </si>
  <si>
    <t>Roink</t>
  </si>
  <si>
    <t>Karina</t>
  </si>
  <si>
    <t>37 9966-8163</t>
  </si>
  <si>
    <t>NF 5503</t>
  </si>
  <si>
    <t xml:space="preserve">Dra. Portilho </t>
  </si>
  <si>
    <t>Sumaya</t>
  </si>
  <si>
    <t>21 96968-8843</t>
  </si>
  <si>
    <t>NF 5504</t>
  </si>
  <si>
    <t>Barba Mudanças</t>
  </si>
  <si>
    <t>66 9249-1076</t>
  </si>
  <si>
    <t>Publicidade</t>
  </si>
  <si>
    <t>alfa contabilidade  5 segunda</t>
  </si>
  <si>
    <t>69 9222-7066</t>
  </si>
  <si>
    <t>Influencer Nayara</t>
  </si>
  <si>
    <t>JR Plasticos *</t>
  </si>
  <si>
    <t>Rafael</t>
  </si>
  <si>
    <t>11 99653-2486</t>
  </si>
  <si>
    <t>NF 5541</t>
  </si>
  <si>
    <t>Fernando borges</t>
  </si>
  <si>
    <t>11 94108-8377</t>
  </si>
  <si>
    <t>NF 5542</t>
  </si>
  <si>
    <t>ju abreu</t>
  </si>
  <si>
    <t xml:space="preserve">ju abreu </t>
  </si>
  <si>
    <t>NF 5310</t>
  </si>
  <si>
    <t>Volta+ *</t>
  </si>
  <si>
    <t>Marco Antonio</t>
  </si>
  <si>
    <t>51 8057-2875</t>
  </si>
  <si>
    <t>NF 5505</t>
  </si>
  <si>
    <t>artes da patty 2 dias</t>
  </si>
  <si>
    <t>patty secco</t>
  </si>
  <si>
    <t>NF 5311</t>
  </si>
  <si>
    <t>Liss Day Cosmetics *</t>
  </si>
  <si>
    <t>Dyane</t>
  </si>
  <si>
    <t>19 99711-6106</t>
  </si>
  <si>
    <t>NF 5587</t>
  </si>
  <si>
    <t>Rolinhos wafe *</t>
  </si>
  <si>
    <t>Rolinhos wafer</t>
  </si>
  <si>
    <t>85 9998-5182</t>
  </si>
  <si>
    <t>NF 5543</t>
  </si>
  <si>
    <t>vanessa mentoria</t>
  </si>
  <si>
    <t>marcos abila</t>
  </si>
  <si>
    <t>41 9577-4645</t>
  </si>
  <si>
    <t>NF 5787</t>
  </si>
  <si>
    <t>Sane Soluções Hidráulica *</t>
  </si>
  <si>
    <t>Sane Soluções Hidráulica</t>
  </si>
  <si>
    <t xml:space="preserve"> 81 9736-7555</t>
  </si>
  <si>
    <t>NF 5458</t>
  </si>
  <si>
    <t xml:space="preserve"> Treinamento Force </t>
  </si>
  <si>
    <t>Sheila</t>
  </si>
  <si>
    <t>11 99783-4110</t>
  </si>
  <si>
    <t>NF 6049</t>
  </si>
  <si>
    <t>Ello Tecnologia *</t>
  </si>
  <si>
    <t xml:space="preserve">nildo </t>
  </si>
  <si>
    <t>66 8426-3434</t>
  </si>
  <si>
    <t>NF 5613</t>
  </si>
  <si>
    <t xml:space="preserve"> Realiza Construtora *</t>
  </si>
  <si>
    <t xml:space="preserve">diogo </t>
  </si>
  <si>
    <t>14 99152-1894</t>
  </si>
  <si>
    <t>Gestão empresarial 5</t>
  </si>
  <si>
    <t>31 8745-8708</t>
  </si>
  <si>
    <t>Pacote</t>
  </si>
  <si>
    <t>NF 5517</t>
  </si>
  <si>
    <t>Bar do léo Espetinho</t>
  </si>
  <si>
    <t>21 96021-6871</t>
  </si>
  <si>
    <t>NF 5315</t>
  </si>
  <si>
    <t>AMPOLA RODRIGO *</t>
  </si>
  <si>
    <t>RODRIGO</t>
  </si>
  <si>
    <t>NF 5506</t>
  </si>
  <si>
    <t>lps auto mascote</t>
  </si>
  <si>
    <t>Alessandro Botelho</t>
  </si>
  <si>
    <t>79 8168-2449</t>
  </si>
  <si>
    <t>NF 5788</t>
  </si>
  <si>
    <t>Camila</t>
  </si>
  <si>
    <t>Mascote</t>
  </si>
  <si>
    <t xml:space="preserve">lps auto 2 </t>
  </si>
  <si>
    <t>NF 5212</t>
  </si>
  <si>
    <t xml:space="preserve">lps auto mídia </t>
  </si>
  <si>
    <t>NF 5507</t>
  </si>
  <si>
    <r>
      <rPr>
        <rFont val="Arial"/>
        <color theme="1"/>
      </rPr>
      <t xml:space="preserve">Professor Douglas 4 </t>
    </r>
    <r>
      <rPr>
        <rFont val="Arial"/>
        <color rgb="FFFFFF00"/>
      </rPr>
      <t>*TERÇA*</t>
    </r>
  </si>
  <si>
    <t xml:space="preserve">Douglas </t>
  </si>
  <si>
    <t>43 9965-0502</t>
  </si>
  <si>
    <t>NF 5894</t>
  </si>
  <si>
    <t>Professor Douglas 5 AG CLIENTE</t>
  </si>
  <si>
    <t>~Junior Caetano *</t>
  </si>
  <si>
    <t>~Junior Caetano</t>
  </si>
  <si>
    <t>62 8238-4074</t>
  </si>
  <si>
    <t>Idealize *</t>
  </si>
  <si>
    <t>Idealize</t>
  </si>
  <si>
    <t xml:space="preserve"> 91 9387-9554</t>
  </si>
  <si>
    <t>NF 5316</t>
  </si>
  <si>
    <t xml:space="preserve">LEPAN </t>
  </si>
  <si>
    <t>MARCELO</t>
  </si>
  <si>
    <t>21 98111-7255</t>
  </si>
  <si>
    <t>NF 5317</t>
  </si>
  <si>
    <t>BELLA E BENICIO</t>
  </si>
  <si>
    <t>MARLON</t>
  </si>
  <si>
    <t>11 94330-6888</t>
  </si>
  <si>
    <t>NF 5588</t>
  </si>
  <si>
    <t>FREITAS TRANSPORTES</t>
  </si>
  <si>
    <t>FREITAS</t>
  </si>
  <si>
    <t xml:space="preserve"> 38 8407-8641</t>
  </si>
  <si>
    <t>NF 5508</t>
  </si>
  <si>
    <t xml:space="preserve">Gravos </t>
  </si>
  <si>
    <t>katia</t>
  </si>
  <si>
    <t>64 9617-5105</t>
  </si>
  <si>
    <t>NF 6091</t>
  </si>
  <si>
    <t>JB</t>
  </si>
  <si>
    <t>27 99854-1380</t>
  </si>
  <si>
    <t>NF 5459</t>
  </si>
  <si>
    <t>MC Solar</t>
  </si>
  <si>
    <t xml:space="preserve">Marcos </t>
  </si>
  <si>
    <t>16 99986-2330</t>
  </si>
  <si>
    <t>BlackFilms ( ag cliente )</t>
  </si>
  <si>
    <t xml:space="preserve">juliana </t>
  </si>
  <si>
    <t xml:space="preserve"> 27 99523-2872</t>
  </si>
  <si>
    <t>Flávia</t>
  </si>
  <si>
    <t>NF 5325</t>
  </si>
  <si>
    <t>Garage do Óleo</t>
  </si>
  <si>
    <t>Alexandre Almeida</t>
  </si>
  <si>
    <t>11 94747-0941</t>
  </si>
  <si>
    <t>NF 5335</t>
  </si>
  <si>
    <t xml:space="preserve">SD Gráfica </t>
  </si>
  <si>
    <t>D</t>
  </si>
  <si>
    <t>61 9351-4331</t>
  </si>
  <si>
    <t>NF 5509</t>
  </si>
  <si>
    <t>RESULT</t>
  </si>
  <si>
    <t>LARISSA</t>
  </si>
  <si>
    <t>61 9611-7600</t>
  </si>
  <si>
    <t xml:space="preserve">~CVS GESTÃO 1 </t>
  </si>
  <si>
    <t>NF 5589</t>
  </si>
  <si>
    <t>Waconsultoriacontabil</t>
  </si>
  <si>
    <t>61 9311-4330</t>
  </si>
  <si>
    <t>NF 5590</t>
  </si>
  <si>
    <t>NEWPAX COMU</t>
  </si>
  <si>
    <t>ANA PAULA</t>
  </si>
  <si>
    <t>11 94798-5485</t>
  </si>
  <si>
    <t>NF 5336</t>
  </si>
  <si>
    <t>Transporte Escolar Julio &amp; Katia</t>
  </si>
  <si>
    <t>Katia Ferreira</t>
  </si>
  <si>
    <t>31 9994-2791</t>
  </si>
  <si>
    <t>NF 5318</t>
  </si>
  <si>
    <t>PSI ENERGIA</t>
  </si>
  <si>
    <t>EVANDRO</t>
  </si>
  <si>
    <t>65 8110-7788</t>
  </si>
  <si>
    <t>NF 5223</t>
  </si>
  <si>
    <t xml:space="preserve"> Essencial Cosméticos</t>
  </si>
  <si>
    <t xml:space="preserve">maria </t>
  </si>
  <si>
    <t>84 9915-6428</t>
  </si>
  <si>
    <t>NF 5224</t>
  </si>
  <si>
    <t>Livraria Matozo</t>
  </si>
  <si>
    <t>tania</t>
  </si>
  <si>
    <t>31 8307-1713</t>
  </si>
  <si>
    <t/>
  </si>
  <si>
    <t>NF 5510</t>
  </si>
  <si>
    <t>Divi Paletes</t>
  </si>
  <si>
    <t>diogo</t>
  </si>
  <si>
    <t xml:space="preserve"> 37 9906-3590</t>
  </si>
  <si>
    <t>NF 5511</t>
  </si>
  <si>
    <t>Paranoa</t>
  </si>
  <si>
    <t xml:space="preserve"> 61 8198-8384</t>
  </si>
  <si>
    <t>NF 5518</t>
  </si>
  <si>
    <t>3D Premium</t>
  </si>
  <si>
    <t>Projeto Sol 2</t>
  </si>
  <si>
    <t>Marciano</t>
  </si>
  <si>
    <t>67 9998-0706</t>
  </si>
  <si>
    <t>NF 5222</t>
  </si>
  <si>
    <t>Bambolê kids</t>
  </si>
  <si>
    <t>estela</t>
  </si>
  <si>
    <t>34 8866-1969</t>
  </si>
  <si>
    <t>NF 5591</t>
  </si>
  <si>
    <t xml:space="preserve"> Vector Monitoramentos </t>
  </si>
  <si>
    <t xml:space="preserve">leonardo </t>
  </si>
  <si>
    <t>13 97819-4883</t>
  </si>
  <si>
    <t>NF 5544</t>
  </si>
  <si>
    <t>cafitour</t>
  </si>
  <si>
    <t>fábio ruivo</t>
  </si>
  <si>
    <t>11 98203-4094</t>
  </si>
  <si>
    <t>NF 5221</t>
  </si>
  <si>
    <t xml:space="preserve"> Ecodeter Dedetizador</t>
  </si>
  <si>
    <t>silvio</t>
  </si>
  <si>
    <t xml:space="preserve"> 62 8156-4001</t>
  </si>
  <si>
    <t>NF 5319</t>
  </si>
  <si>
    <t>PRISCILA AMOR SAUDE</t>
  </si>
  <si>
    <t>PRISCILA</t>
  </si>
  <si>
    <t>22 99200-3575</t>
  </si>
  <si>
    <t>NF 5520</t>
  </si>
  <si>
    <t xml:space="preserve">GoEco </t>
  </si>
  <si>
    <t>27 99578-9406</t>
  </si>
  <si>
    <t>NF 5552</t>
  </si>
  <si>
    <t>MarlonMuk</t>
  </si>
  <si>
    <t xml:space="preserve"> 22 98106-6805</t>
  </si>
  <si>
    <t>NF 5528</t>
  </si>
  <si>
    <t>Fernando Luis</t>
  </si>
  <si>
    <t>99 8543-0656</t>
  </si>
  <si>
    <t>NF 5337</t>
  </si>
  <si>
    <t>RH Despachante *</t>
  </si>
  <si>
    <t>Ricardo Henrique</t>
  </si>
  <si>
    <t>81 9297-0317</t>
  </si>
  <si>
    <t>NF 5521</t>
  </si>
  <si>
    <t>neurunkids</t>
  </si>
  <si>
    <t>erica</t>
  </si>
  <si>
    <t xml:space="preserve"> 11 99112-8773</t>
  </si>
  <si>
    <t>NF 5545</t>
  </si>
  <si>
    <t>auto posto cristovão</t>
  </si>
  <si>
    <t>jenal</t>
  </si>
  <si>
    <t>46 9115-3709</t>
  </si>
  <si>
    <t>NF 5522</t>
  </si>
  <si>
    <t xml:space="preserve"> Arena 22 Games</t>
  </si>
  <si>
    <t>27 99931-0222</t>
  </si>
  <si>
    <t>NF 5385</t>
  </si>
  <si>
    <t>Fv Segurados *</t>
  </si>
  <si>
    <t>Felipe</t>
  </si>
  <si>
    <t>21 96497-9495</t>
  </si>
  <si>
    <t>NF 5789</t>
  </si>
  <si>
    <t>ana sena</t>
  </si>
  <si>
    <t>51 9831-6512</t>
  </si>
  <si>
    <t>NF 5320</t>
  </si>
  <si>
    <t>MARTINS TREINAMENTOS *</t>
  </si>
  <si>
    <t>CLECIL</t>
  </si>
  <si>
    <t xml:space="preserve"> 85 9957-1442</t>
  </si>
  <si>
    <t>NF 6079</t>
  </si>
  <si>
    <t>Excitame</t>
  </si>
  <si>
    <t>Marcelo</t>
  </si>
  <si>
    <t>11 91050-1718</t>
  </si>
  <si>
    <t>NF 5321</t>
  </si>
  <si>
    <t>EJ REPRESENTAÇOES</t>
  </si>
  <si>
    <t>ELIEL</t>
  </si>
  <si>
    <t>11 98732-7731</t>
  </si>
  <si>
    <t>NF 6080</t>
  </si>
  <si>
    <t xml:space="preserve">Hub </t>
  </si>
  <si>
    <t>Thiago</t>
  </si>
  <si>
    <t xml:space="preserve"> 34 8850-7015</t>
  </si>
  <si>
    <t>NF 5322</t>
  </si>
  <si>
    <t>PACOTE VINICIUS - JB</t>
  </si>
  <si>
    <t>VINICIUS</t>
  </si>
  <si>
    <t>54 8129-8777</t>
  </si>
  <si>
    <t>NF 5523</t>
  </si>
  <si>
    <t xml:space="preserve"> JL Mix</t>
  </si>
  <si>
    <t>alex</t>
  </si>
  <si>
    <t xml:space="preserve"> 46 8806-4015</t>
  </si>
  <si>
    <t>NF 5524</t>
  </si>
  <si>
    <t xml:space="preserve">LaPizza&amp;Burguer </t>
  </si>
  <si>
    <t>21 97116-3035</t>
  </si>
  <si>
    <t>Store da Parede AG CLIENTE</t>
  </si>
  <si>
    <t xml:space="preserve">Karina Oliveira </t>
  </si>
  <si>
    <t>62 9850-1630</t>
  </si>
  <si>
    <t>NF 5323</t>
  </si>
  <si>
    <t>DONA FAXINA</t>
  </si>
  <si>
    <t>98 7000-0787</t>
  </si>
  <si>
    <t>NF 5790</t>
  </si>
  <si>
    <t>Drogaria Total de Américo *</t>
  </si>
  <si>
    <t xml:space="preserve">Luiz Dalsasso </t>
  </si>
  <si>
    <t>16 99741-6307</t>
  </si>
  <si>
    <t>NF 5546</t>
  </si>
  <si>
    <t xml:space="preserve"> jingle</t>
  </si>
  <si>
    <t>O Robô da Sofia"</t>
  </si>
  <si>
    <t>79 9176-6604</t>
  </si>
  <si>
    <t>NF 6378</t>
  </si>
  <si>
    <t>agromim</t>
  </si>
  <si>
    <t>11 91166-5800</t>
  </si>
  <si>
    <t>cafitour 1</t>
  </si>
  <si>
    <t>cafitour 2</t>
  </si>
  <si>
    <t>EXPRESS VINI</t>
  </si>
  <si>
    <t>NF 5559</t>
  </si>
  <si>
    <t>Garbani Alfaiataria</t>
  </si>
  <si>
    <t xml:space="preserve">CRISTIANO </t>
  </si>
  <si>
    <t>47 9688-6600</t>
  </si>
  <si>
    <t>NF 5392</t>
  </si>
  <si>
    <t>ALS Piscinas</t>
  </si>
  <si>
    <t>Amarildo</t>
  </si>
  <si>
    <t>48 9207-2176</t>
  </si>
  <si>
    <t>NF 5526</t>
  </si>
  <si>
    <t xml:space="preserve"> Big Solar </t>
  </si>
  <si>
    <t>Adriano</t>
  </si>
  <si>
    <t>43 9107-5997</t>
  </si>
  <si>
    <t>NF 5393</t>
  </si>
  <si>
    <t xml:space="preserve">Frigo Sol </t>
  </si>
  <si>
    <t>Robson Dias</t>
  </si>
  <si>
    <t>12 98702-4965</t>
  </si>
  <si>
    <t>NF 5527</t>
  </si>
  <si>
    <t>Lojas Casa</t>
  </si>
  <si>
    <t>Levi Nunes</t>
  </si>
  <si>
    <t>21 96457-6770</t>
  </si>
  <si>
    <t>NF 5592</t>
  </si>
  <si>
    <t>Amalva Spa</t>
  </si>
  <si>
    <t>Dayane</t>
  </si>
  <si>
    <t>19 99496-8941</t>
  </si>
  <si>
    <t>NF 5561</t>
  </si>
  <si>
    <t xml:space="preserve">Sulbrastec </t>
  </si>
  <si>
    <t>jose</t>
  </si>
  <si>
    <t xml:space="preserve"> 51 8035-6510</t>
  </si>
  <si>
    <t>NF 5525</t>
  </si>
  <si>
    <t>Lobão Detail</t>
  </si>
  <si>
    <t>92 9284-6414</t>
  </si>
  <si>
    <t>CUID AG CLIENTE</t>
  </si>
  <si>
    <t>Cristine Reis</t>
  </si>
  <si>
    <t>31 9119-8886</t>
  </si>
  <si>
    <t>NF 5593</t>
  </si>
  <si>
    <t>V8 Energy *</t>
  </si>
  <si>
    <t>Vladimir Melha</t>
  </si>
  <si>
    <t xml:space="preserve"> 51 9798-8287</t>
  </si>
  <si>
    <t>NF 5594</t>
  </si>
  <si>
    <t>Nenex Guincho</t>
  </si>
  <si>
    <t xml:space="preserve">anderson </t>
  </si>
  <si>
    <t>11 92020-7507</t>
  </si>
  <si>
    <t xml:space="preserve">Madero Móveis ( cliente n quer mais) * Não produziu </t>
  </si>
  <si>
    <t>lu</t>
  </si>
  <si>
    <t>46 8404-0856</t>
  </si>
  <si>
    <t>NF 5595</t>
  </si>
  <si>
    <t>ColdJet Peças *</t>
  </si>
  <si>
    <t>99 9172-2756</t>
  </si>
  <si>
    <t>NF5596</t>
  </si>
  <si>
    <t>FP Obras</t>
  </si>
  <si>
    <t>fabio</t>
  </si>
  <si>
    <t>21 96514-2881</t>
  </si>
  <si>
    <t>NF 5597</t>
  </si>
  <si>
    <t xml:space="preserve"> Pronto Socorro Veterinário</t>
  </si>
  <si>
    <t>34 9812-3601</t>
  </si>
  <si>
    <t>NF 5598</t>
  </si>
  <si>
    <t>Lavô Nova Marabá</t>
  </si>
  <si>
    <t xml:space="preserve">William </t>
  </si>
  <si>
    <t>94 8102-1431</t>
  </si>
  <si>
    <t>NF 5614</t>
  </si>
  <si>
    <t xml:space="preserve">Lohan Auto Center </t>
  </si>
  <si>
    <t>Vanessa</t>
  </si>
  <si>
    <t>11 98266-4422</t>
  </si>
  <si>
    <t>NF 5684</t>
  </si>
  <si>
    <t xml:space="preserve"> Essencial Med *</t>
  </si>
  <si>
    <t>murilo</t>
  </si>
  <si>
    <t>17 99247-4144</t>
  </si>
  <si>
    <t>NF 5399</t>
  </si>
  <si>
    <t>G&amp;R Gestão *</t>
  </si>
  <si>
    <t>Giselle</t>
  </si>
  <si>
    <t>31 8363-8722</t>
  </si>
  <si>
    <t>NF 5400</t>
  </si>
  <si>
    <t>Lavanderia 10</t>
  </si>
  <si>
    <t>Jose</t>
  </si>
  <si>
    <t>41 8864-3524</t>
  </si>
  <si>
    <t>NF 5631</t>
  </si>
  <si>
    <t>secretaria musica</t>
  </si>
  <si>
    <t>iza</t>
  </si>
  <si>
    <t>13 98114-8032</t>
  </si>
  <si>
    <t>NF 5547</t>
  </si>
  <si>
    <t>Post</t>
  </si>
  <si>
    <t>circo sensascional</t>
  </si>
  <si>
    <t>15 99742-2215</t>
  </si>
  <si>
    <t>NF 5548</t>
  </si>
  <si>
    <t xml:space="preserve">HEBE LOPES </t>
  </si>
  <si>
    <t>MARCIA</t>
  </si>
  <si>
    <t>11 93465-2091</t>
  </si>
  <si>
    <t>NF 5551</t>
  </si>
  <si>
    <t>ODONTOMAX</t>
  </si>
  <si>
    <t>31 7131-8223</t>
  </si>
  <si>
    <t>NF 5313</t>
  </si>
  <si>
    <t>Nova Forma</t>
  </si>
  <si>
    <t>faby</t>
  </si>
  <si>
    <t>75 9222-7005</t>
  </si>
  <si>
    <t>NF 5314</t>
  </si>
  <si>
    <t xml:space="preserve"> Rei do Reparador</t>
  </si>
  <si>
    <t>NF 6081</t>
  </si>
  <si>
    <t>JM3D Corretora</t>
  </si>
  <si>
    <t>Dirceia</t>
  </si>
  <si>
    <t>31 9679-0725</t>
  </si>
  <si>
    <t>NF 5401</t>
  </si>
  <si>
    <t xml:space="preserve">LaestonCar </t>
  </si>
  <si>
    <t>Eduardo</t>
  </si>
  <si>
    <t>85 9255-5224</t>
  </si>
  <si>
    <t>NF 6294</t>
  </si>
  <si>
    <t xml:space="preserve">PLATAFORMA ROHLOFF </t>
  </si>
  <si>
    <t>CRISTIANE</t>
  </si>
  <si>
    <t>51 8242-5106</t>
  </si>
  <si>
    <t>NF 5599</t>
  </si>
  <si>
    <t>CIPID</t>
  </si>
  <si>
    <t>71 9129-0316</t>
  </si>
  <si>
    <t>NF 5550</t>
  </si>
  <si>
    <t xml:space="preserve"> AGM Motoboy Expresso</t>
  </si>
  <si>
    <t>Charles</t>
  </si>
  <si>
    <t xml:space="preserve"> 92 8417-7365</t>
  </si>
  <si>
    <t>NF 5549</t>
  </si>
  <si>
    <t>D.Drinks</t>
  </si>
  <si>
    <t>Marcelo Domingues</t>
  </si>
  <si>
    <t>11 97314-9952</t>
  </si>
  <si>
    <t>NF 6050</t>
  </si>
  <si>
    <t>Life Interiores,</t>
  </si>
  <si>
    <t>~Luzia De Fatima</t>
  </si>
  <si>
    <t xml:space="preserve"> 65 9944-4160</t>
  </si>
  <si>
    <t>NF 5553</t>
  </si>
  <si>
    <t>Happy Meal *</t>
  </si>
  <si>
    <t>Maikon Rander</t>
  </si>
  <si>
    <t>34 9115-7945</t>
  </si>
  <si>
    <t>NF 5600</t>
  </si>
  <si>
    <t>Studio Sonho</t>
  </si>
  <si>
    <t>Daiany</t>
  </si>
  <si>
    <t xml:space="preserve"> 14 99845-9315</t>
  </si>
  <si>
    <t>NF 5615</t>
  </si>
  <si>
    <t xml:space="preserve">GP CAR ( cobrar dia 29) </t>
  </si>
  <si>
    <t>LEANDRO</t>
  </si>
  <si>
    <t>18 99633-5928</t>
  </si>
  <si>
    <t>NF 5556</t>
  </si>
  <si>
    <t>EMPORIO BOLOS</t>
  </si>
  <si>
    <t>11 95195-8944</t>
  </si>
  <si>
    <t>NF 6051</t>
  </si>
  <si>
    <t>Acaraje sabor baiano *</t>
  </si>
  <si>
    <t xml:space="preserve">Acaraje sabor baiano </t>
  </si>
  <si>
    <t>75 9247-4198</t>
  </si>
  <si>
    <t>NF 5791</t>
  </si>
  <si>
    <t>The Egg &amp; Others *</t>
  </si>
  <si>
    <t>adriana</t>
  </si>
  <si>
    <t>15 99613-4096</t>
  </si>
  <si>
    <t>NF 5406</t>
  </si>
  <si>
    <t>Catherine Gobel</t>
  </si>
  <si>
    <t>Catherine</t>
  </si>
  <si>
    <t>98 9165-4147</t>
  </si>
  <si>
    <t>JB - Hantec</t>
  </si>
  <si>
    <t xml:space="preserve"> 27 99854-1380</t>
  </si>
  <si>
    <t>NF 5671</t>
  </si>
  <si>
    <t>Café Serra D’Água</t>
  </si>
  <si>
    <t>33 8420-9119</t>
  </si>
  <si>
    <t>NF 5616</t>
  </si>
  <si>
    <t xml:space="preserve">Decreto Imóveis ag audio </t>
  </si>
  <si>
    <t>Decreto Imóveis</t>
  </si>
  <si>
    <t xml:space="preserve"> 48 9958-0769</t>
  </si>
  <si>
    <t>NF 5617</t>
  </si>
  <si>
    <t>Salgadaria Ebenezer * não quer</t>
  </si>
  <si>
    <t>Valdinei Nicolau</t>
  </si>
  <si>
    <t>19 99701-1701</t>
  </si>
  <si>
    <t>Marinho *</t>
  </si>
  <si>
    <t xml:space="preserve">Marinho </t>
  </si>
  <si>
    <t>45 9839-2442</t>
  </si>
  <si>
    <t>Chácara Mariane * não quer pq achou pequeno o video, disse que vai esperar ter dinheiro</t>
  </si>
  <si>
    <t xml:space="preserve">pierre </t>
  </si>
  <si>
    <t>34 8431-7701</t>
  </si>
  <si>
    <t>NF 5895</t>
  </si>
  <si>
    <t>Ancorar  *</t>
  </si>
  <si>
    <t>Ancorar</t>
  </si>
  <si>
    <t>92 9118-8377</t>
  </si>
  <si>
    <t>NF 5672</t>
  </si>
  <si>
    <t>Depósito de Areia Alessandra</t>
  </si>
  <si>
    <t>Alessandra</t>
  </si>
  <si>
    <t xml:space="preserve"> 69 8104-8882</t>
  </si>
  <si>
    <t>NF 5673</t>
  </si>
  <si>
    <t>Decorluxo</t>
  </si>
  <si>
    <t xml:space="preserve"> 51 9997-3936</t>
  </si>
  <si>
    <t>NF 5639</t>
  </si>
  <si>
    <t>construcoesrp</t>
  </si>
  <si>
    <t xml:space="preserve"> 16 99740-0308</t>
  </si>
  <si>
    <t>NF 5674</t>
  </si>
  <si>
    <t xml:space="preserve">churrosben10 </t>
  </si>
  <si>
    <t>churrosben10</t>
  </si>
  <si>
    <t>15 99731-3361</t>
  </si>
  <si>
    <t>NF 5675</t>
  </si>
  <si>
    <t>Gelson dos Colchões Terapêuticos</t>
  </si>
  <si>
    <t>Gelson</t>
  </si>
  <si>
    <t>51 9651-1422</t>
  </si>
  <si>
    <t>NF 5676</t>
  </si>
  <si>
    <t>OMT Medicina</t>
  </si>
  <si>
    <t xml:space="preserve">ney </t>
  </si>
  <si>
    <t>35 9950-9963</t>
  </si>
  <si>
    <t>NF 5428</t>
  </si>
  <si>
    <r>
      <rPr>
        <rFont val="Arial"/>
        <color theme="1"/>
      </rPr>
      <t>Master Service (</t>
    </r>
    <r>
      <rPr>
        <rFont val="Arial"/>
        <color rgb="FFFFFF00"/>
      </rPr>
      <t>Urgente</t>
    </r>
    <r>
      <rPr>
        <rFont val="Arial"/>
        <color theme="1"/>
      </rPr>
      <t>)</t>
    </r>
  </si>
  <si>
    <t>Marcelo Cardoso</t>
  </si>
  <si>
    <t xml:space="preserve"> 92 9274-0070</t>
  </si>
  <si>
    <t>Thais voormann 2</t>
  </si>
  <si>
    <t>Daniel 3</t>
  </si>
  <si>
    <t>16 98146-6611</t>
  </si>
  <si>
    <t xml:space="preserve">PACOTE </t>
  </si>
  <si>
    <t>NF 5685</t>
  </si>
  <si>
    <t>Volpati Paper</t>
  </si>
  <si>
    <t>JEAN</t>
  </si>
  <si>
    <t>11 94708-7703</t>
  </si>
  <si>
    <t>NF 5354</t>
  </si>
  <si>
    <t>EDU COINS AG CLIENTE</t>
  </si>
  <si>
    <t>ELIEZER</t>
  </si>
  <si>
    <t>69 8436-8055</t>
  </si>
  <si>
    <t>Daniel 4</t>
  </si>
  <si>
    <t>NF 4955</t>
  </si>
  <si>
    <r>
      <rPr>
        <rFont val="Arial"/>
        <color theme="1"/>
      </rPr>
      <t>STARTECNO 2 (</t>
    </r>
    <r>
      <rPr>
        <rFont val="Arial"/>
        <color rgb="FFFF0000"/>
      </rPr>
      <t>rest. valor 10/09</t>
    </r>
    <r>
      <rPr>
        <rFont val="Arial"/>
        <color theme="1"/>
      </rPr>
      <t>)</t>
    </r>
  </si>
  <si>
    <t>Aliryo Júnior</t>
  </si>
  <si>
    <t>63 8120-5533</t>
  </si>
  <si>
    <t>NF 5896</t>
  </si>
  <si>
    <t>Joelma Matos</t>
  </si>
  <si>
    <t>31 9971-8794</t>
  </si>
  <si>
    <t>NF 5677</t>
  </si>
  <si>
    <t>ARP METALMECANICA AG AUDIO</t>
  </si>
  <si>
    <t>ARP METALMECANICA</t>
  </si>
  <si>
    <t>41 8895-1367</t>
  </si>
  <si>
    <t>Nf 5539</t>
  </si>
  <si>
    <t>Epidermólise Bolhosa</t>
  </si>
  <si>
    <t xml:space="preserve"> 11 93086-3023</t>
  </si>
  <si>
    <t>Beabá do Dindin 3</t>
  </si>
  <si>
    <t>plan</t>
  </si>
  <si>
    <t>NF 5338</t>
  </si>
  <si>
    <t>Vaapty Anel Viário *</t>
  </si>
  <si>
    <t>FABIO</t>
  </si>
  <si>
    <t>11 94785-7180</t>
  </si>
  <si>
    <t>NF 5618</t>
  </si>
  <si>
    <t xml:space="preserve">Portuga Lanches </t>
  </si>
  <si>
    <t>davi</t>
  </si>
  <si>
    <t>15 99145-0613</t>
  </si>
  <si>
    <t>NF 5339</t>
  </si>
  <si>
    <t>VIANA SÓ REPAROS</t>
  </si>
  <si>
    <t>VIANA</t>
  </si>
  <si>
    <t>66 9973-0021</t>
  </si>
  <si>
    <t>NF 5638</t>
  </si>
  <si>
    <t>graf *</t>
  </si>
  <si>
    <t xml:space="preserve">graf negociação de pacote </t>
  </si>
  <si>
    <t>11 99602-0788</t>
  </si>
  <si>
    <t>NF 5433</t>
  </si>
  <si>
    <t>M&amp;M Confeitaria</t>
  </si>
  <si>
    <t>Marília Da Silva</t>
  </si>
  <si>
    <t>12 98173-1577</t>
  </si>
  <si>
    <t>NF 5439</t>
  </si>
  <si>
    <t>Restaurante Sabor Caseiro</t>
  </si>
  <si>
    <t>Juliano</t>
  </si>
  <si>
    <t>47 9147-5365</t>
  </si>
  <si>
    <t>NF 6298</t>
  </si>
  <si>
    <t>Speedy Box *</t>
  </si>
  <si>
    <t xml:space="preserve">jose lucas </t>
  </si>
  <si>
    <t>11 96630-2412</t>
  </si>
  <si>
    <t>NF 5460</t>
  </si>
  <si>
    <t>AGROCAAP</t>
  </si>
  <si>
    <t>ADRIANO</t>
  </si>
  <si>
    <t>83 9603-6001</t>
  </si>
  <si>
    <t>NF 5440</t>
  </si>
  <si>
    <t>Método TASP</t>
  </si>
  <si>
    <t>Paulo</t>
  </si>
  <si>
    <t>11 96458-3982</t>
  </si>
  <si>
    <t>NF 5619</t>
  </si>
  <si>
    <t>GELEIA ARTESANAL RUTH</t>
  </si>
  <si>
    <t>RUTH</t>
  </si>
  <si>
    <t>45 9984-0356</t>
  </si>
  <si>
    <t>NF 5333</t>
  </si>
  <si>
    <t>ARETUSSA PONTES</t>
  </si>
  <si>
    <t xml:space="preserve"> 34 9106-6305</t>
  </si>
  <si>
    <t>NF 5355</t>
  </si>
  <si>
    <t>RADICAL FITNESS</t>
  </si>
  <si>
    <t>BETO</t>
  </si>
  <si>
    <t>13 99167-4120</t>
  </si>
  <si>
    <t>NF 5334</t>
  </si>
  <si>
    <t>Cleber Brito Consultoria</t>
  </si>
  <si>
    <t>Cleber</t>
  </si>
  <si>
    <t>11 94113-3588</t>
  </si>
  <si>
    <t>NF 5620</t>
  </si>
  <si>
    <t>Aprimorar Cursos</t>
  </si>
  <si>
    <t>15 99742-4645</t>
  </si>
  <si>
    <t>NF 5359</t>
  </si>
  <si>
    <t>caraiva</t>
  </si>
  <si>
    <t>73 9859-4766</t>
  </si>
  <si>
    <t>NF 5347</t>
  </si>
  <si>
    <r>
      <rPr>
        <rFont val="Arial"/>
        <color theme="1"/>
      </rPr>
      <t xml:space="preserve">winner escola de idiomas </t>
    </r>
    <r>
      <rPr>
        <rFont val="Arial"/>
        <color rgb="FFFFFFFF"/>
      </rPr>
      <t>2 dias</t>
    </r>
  </si>
  <si>
    <t>leonardo</t>
  </si>
  <si>
    <t>35 9115-5765</t>
  </si>
  <si>
    <t>NF 5356</t>
  </si>
  <si>
    <t>SONO E DESCANSO COLCHOES</t>
  </si>
  <si>
    <t>CARLOS</t>
  </si>
  <si>
    <t>43 9911-0550</t>
  </si>
  <si>
    <t>NF 5441</t>
  </si>
  <si>
    <t xml:space="preserve"> Rei da Birita</t>
  </si>
  <si>
    <t xml:space="preserve">Nilson Menegussi </t>
  </si>
  <si>
    <t>27 99946-3541</t>
  </si>
  <si>
    <t>GRAND PETS VINI</t>
  </si>
  <si>
    <t>NF 5360</t>
  </si>
  <si>
    <t>NOEMI * ( vai pagar amanha)</t>
  </si>
  <si>
    <t>NOEMI</t>
  </si>
  <si>
    <t>53 9978-4665</t>
  </si>
  <si>
    <t xml:space="preserve"> Veneza Foods 3 AG CLIENTE</t>
  </si>
  <si>
    <t>Évelin</t>
  </si>
  <si>
    <t>11 98960-4490</t>
  </si>
  <si>
    <t>NF 5709</t>
  </si>
  <si>
    <t xml:space="preserve"> Equipe Calhas</t>
  </si>
  <si>
    <t xml:space="preserve"> 47 9224-3101</t>
  </si>
  <si>
    <t>NF 5348</t>
  </si>
  <si>
    <t>Edis Solar Energia</t>
  </si>
  <si>
    <t>19 99230-4474</t>
  </si>
  <si>
    <t>NF 5621</t>
  </si>
  <si>
    <t>PATRIMOVEL</t>
  </si>
  <si>
    <t>21 98202-1826</t>
  </si>
  <si>
    <t>NF 5351</t>
  </si>
  <si>
    <t>Amazonas Equipamentos</t>
  </si>
  <si>
    <t>92 9111-0899</t>
  </si>
  <si>
    <t>NF 5357</t>
  </si>
  <si>
    <t>RM AGUIA *</t>
  </si>
  <si>
    <t>11 97580-7086</t>
  </si>
  <si>
    <t>NF 5634</t>
  </si>
  <si>
    <t>Colégio Criação</t>
  </si>
  <si>
    <t xml:space="preserve">rita </t>
  </si>
  <si>
    <t>11 98793-5943</t>
  </si>
  <si>
    <t>NF 5349</t>
  </si>
  <si>
    <t xml:space="preserve">R.O Logística </t>
  </si>
  <si>
    <t>22 99781-9569</t>
  </si>
  <si>
    <t>NF 5622</t>
  </si>
  <si>
    <t xml:space="preserve">Shark Capital (esperar semana que vem) </t>
  </si>
  <si>
    <t xml:space="preserve">André </t>
  </si>
  <si>
    <t>66 9234-7277</t>
  </si>
  <si>
    <t>NF 5822</t>
  </si>
  <si>
    <t>corujinha NUC (vai pagar dia 22)</t>
  </si>
  <si>
    <t>corujinha NUC</t>
  </si>
  <si>
    <t xml:space="preserve"> 31 9727-4642</t>
  </si>
  <si>
    <t>NF 5623</t>
  </si>
  <si>
    <t>Logo</t>
  </si>
  <si>
    <t xml:space="preserve">manoel vicente </t>
  </si>
  <si>
    <t>62 8162-4091</t>
  </si>
  <si>
    <t>NF 5358</t>
  </si>
  <si>
    <t>SCHULZ *</t>
  </si>
  <si>
    <t>WAGNER</t>
  </si>
  <si>
    <t>47 9111-7896</t>
  </si>
  <si>
    <t>NF 53638</t>
  </si>
  <si>
    <t>graf  segundo formato *</t>
  </si>
  <si>
    <t xml:space="preserve">graf  </t>
  </si>
  <si>
    <t>NF 5467</t>
  </si>
  <si>
    <t>MIOTTO 01</t>
  </si>
  <si>
    <t>CHARLON</t>
  </si>
  <si>
    <t>27 9999-4422</t>
  </si>
  <si>
    <t>NF 5624</t>
  </si>
  <si>
    <t>Óticas Styllus</t>
  </si>
  <si>
    <t>Francisco Queiroz</t>
  </si>
  <si>
    <t>92 9118-0419</t>
  </si>
  <si>
    <t xml:space="preserve"> SJC Bioenergia  26</t>
  </si>
  <si>
    <t xml:space="preserve">Aniuska </t>
  </si>
  <si>
    <t>64 9282-1375</t>
  </si>
  <si>
    <t>ELEVEN 05</t>
  </si>
  <si>
    <t>RUTE</t>
  </si>
  <si>
    <t>11 94772-3757</t>
  </si>
  <si>
    <t>NF 5825</t>
  </si>
  <si>
    <t>SÓMOTOS O SHOPPING</t>
  </si>
  <si>
    <t xml:space="preserve"> 31 8421-0997</t>
  </si>
  <si>
    <t>MIOTTO 02 (REST 31/10)</t>
  </si>
  <si>
    <t>NF 5514</t>
  </si>
  <si>
    <t>Lig Seg *(vai pagar amanhã)</t>
  </si>
  <si>
    <t>LUCAS</t>
  </si>
  <si>
    <t>79 9880-4060</t>
  </si>
  <si>
    <t>JACKE</t>
  </si>
  <si>
    <t>NF 6082</t>
  </si>
  <si>
    <t>Banda Impacto</t>
  </si>
  <si>
    <t>Jurandir</t>
  </si>
  <si>
    <t>27 99698-7398</t>
  </si>
  <si>
    <t>NF 5626</t>
  </si>
  <si>
    <t xml:space="preserve"> Mendes Serralheria</t>
  </si>
  <si>
    <t>joel</t>
  </si>
  <si>
    <t xml:space="preserve"> 11 98183-2182</t>
  </si>
  <si>
    <t>NF 5625</t>
  </si>
  <si>
    <t>Pai e Filho Kia e Hyundai</t>
  </si>
  <si>
    <t>Jonatan</t>
  </si>
  <si>
    <t>81 9631-8838</t>
  </si>
  <si>
    <t>NF 5627</t>
  </si>
  <si>
    <t xml:space="preserve">João Vale </t>
  </si>
  <si>
    <t>94 9161-1075</t>
  </si>
  <si>
    <t>NF 5678</t>
  </si>
  <si>
    <t>Srv Brindes 3</t>
  </si>
  <si>
    <t xml:space="preserve"> 11 91357-8339</t>
  </si>
  <si>
    <t>NF5378</t>
  </si>
  <si>
    <t>rede Profibus</t>
  </si>
  <si>
    <t>94 9270-6963</t>
  </si>
  <si>
    <t>NF 5463</t>
  </si>
  <si>
    <t>Cleyde Kids</t>
  </si>
  <si>
    <t>Cleyde</t>
  </si>
  <si>
    <t>81 9117-3163</t>
  </si>
  <si>
    <t>NF 5345</t>
  </si>
  <si>
    <t>FluentSign</t>
  </si>
  <si>
    <t>65 8121-1560</t>
  </si>
  <si>
    <t>NF 5679</t>
  </si>
  <si>
    <t xml:space="preserve">AMAVC </t>
  </si>
  <si>
    <t>sandra</t>
  </si>
  <si>
    <t>31 8625-3998</t>
  </si>
  <si>
    <t xml:space="preserve"> SJC Bioenergia 27</t>
  </si>
  <si>
    <t xml:space="preserve"> 64 9282-1375</t>
  </si>
  <si>
    <t>NF 5680</t>
  </si>
  <si>
    <t xml:space="preserve">pomar e horta amanhã </t>
  </si>
  <si>
    <t xml:space="preserve">guilherme </t>
  </si>
  <si>
    <t>15 99758-6024</t>
  </si>
  <si>
    <t>NF 5681</t>
  </si>
  <si>
    <t>RC Açaí</t>
  </si>
  <si>
    <t>Ronei</t>
  </si>
  <si>
    <t>11 99506-0226</t>
  </si>
  <si>
    <t>NF 5468</t>
  </si>
  <si>
    <t>R3 AUTOS</t>
  </si>
  <si>
    <t>RODRIGUES</t>
  </si>
  <si>
    <t>11 99122-2505</t>
  </si>
  <si>
    <t>NF 5667</t>
  </si>
  <si>
    <t>Lablaae 6</t>
  </si>
  <si>
    <t>75 9973-2927</t>
  </si>
  <si>
    <t>NF 5387</t>
  </si>
  <si>
    <t xml:space="preserve">Mentoria Cristiano </t>
  </si>
  <si>
    <t>Cristiano</t>
  </si>
  <si>
    <t>35 9211-9381</t>
  </si>
  <si>
    <t>NF 5682</t>
  </si>
  <si>
    <t xml:space="preserve">Advogado Valter </t>
  </si>
  <si>
    <t xml:space="preserve">Valter </t>
  </si>
  <si>
    <t xml:space="preserve"> 63 9980-8700</t>
  </si>
  <si>
    <t>NF 5496</t>
  </si>
  <si>
    <t>Alex especialista</t>
  </si>
  <si>
    <t>54 8155-2080</t>
  </si>
  <si>
    <t>NF 5668</t>
  </si>
  <si>
    <t xml:space="preserve"> Manu Imóveis!</t>
  </si>
  <si>
    <t>manu</t>
  </si>
  <si>
    <t>87 9654-3812</t>
  </si>
  <si>
    <t>NF 5669</t>
  </si>
  <si>
    <t>Executa Marcenaria</t>
  </si>
  <si>
    <t xml:space="preserve"> 69 9300-6667</t>
  </si>
  <si>
    <t>NF 5670</t>
  </si>
  <si>
    <t>Pousada Beira Lago</t>
  </si>
  <si>
    <t>14 99765-5085</t>
  </si>
  <si>
    <t>NF 5465</t>
  </si>
  <si>
    <t>Pingo de Ouro Coxinhas</t>
  </si>
  <si>
    <t>Rodrigo Simoes</t>
  </si>
  <si>
    <t>17 99130-9761</t>
  </si>
  <si>
    <t>NF 5469</t>
  </si>
  <si>
    <t>NATIVE PET</t>
  </si>
  <si>
    <t>JUNIOR</t>
  </si>
  <si>
    <t>14 98157-5721</t>
  </si>
  <si>
    <t>NF 5686</t>
  </si>
  <si>
    <t>BOLACHA MOTOR</t>
  </si>
  <si>
    <t>AMERICO</t>
  </si>
  <si>
    <t>92 9982-0407</t>
  </si>
  <si>
    <t>NF 5632</t>
  </si>
  <si>
    <t>DINASTIA AG CLIENTE</t>
  </si>
  <si>
    <t>PAULO</t>
  </si>
  <si>
    <t>61 9837-0777</t>
  </si>
  <si>
    <t>NF 5687</t>
  </si>
  <si>
    <t>Construtora Augusto Lima</t>
  </si>
  <si>
    <t>eraldo</t>
  </si>
  <si>
    <t xml:space="preserve"> 21 96450-9028</t>
  </si>
  <si>
    <t>NF 5688</t>
  </si>
  <si>
    <t>Bikedoor Shop</t>
  </si>
  <si>
    <t>guina</t>
  </si>
  <si>
    <t>13 99658-2073</t>
  </si>
  <si>
    <t>NF 5689</t>
  </si>
  <si>
    <t>Casa dos Sabere</t>
  </si>
  <si>
    <t xml:space="preserve"> 13 99141-7694</t>
  </si>
  <si>
    <t>NF 5388</t>
  </si>
  <si>
    <t>Elitte Car *</t>
  </si>
  <si>
    <t>21 96503-0405</t>
  </si>
  <si>
    <t>NF 5820</t>
  </si>
  <si>
    <t>rob passo *</t>
  </si>
  <si>
    <t>robison</t>
  </si>
  <si>
    <t>51 9561-5616</t>
  </si>
  <si>
    <t>NF 5821</t>
  </si>
  <si>
    <t>vinheta 3 segundos</t>
  </si>
  <si>
    <t>Luna tv canais e filmes</t>
  </si>
  <si>
    <t>31 9326-1306</t>
  </si>
  <si>
    <t>NF 5799</t>
  </si>
  <si>
    <t>madeireira alt</t>
  </si>
  <si>
    <t>marlei</t>
  </si>
  <si>
    <t>51 8922-8609</t>
  </si>
  <si>
    <t>NF 5700</t>
  </si>
  <si>
    <t>seglift</t>
  </si>
  <si>
    <t>21 95959-1976</t>
  </si>
  <si>
    <t>NF 5701</t>
  </si>
  <si>
    <t xml:space="preserve">~Bruno Diego </t>
  </si>
  <si>
    <t>~Bruno Diego</t>
  </si>
  <si>
    <t>17 99218-2232</t>
  </si>
  <si>
    <t>NF 5398</t>
  </si>
  <si>
    <t>Auto Escola Pilates</t>
  </si>
  <si>
    <t xml:space="preserve">Roseli </t>
  </si>
  <si>
    <t>11 99753-0700</t>
  </si>
  <si>
    <t>NF 5765</t>
  </si>
  <si>
    <t xml:space="preserve">3D </t>
  </si>
  <si>
    <t>~Juliana Borges</t>
  </si>
  <si>
    <t>34 9926-6725</t>
  </si>
  <si>
    <t>NF 5690</t>
  </si>
  <si>
    <t>Gude Motors</t>
  </si>
  <si>
    <t>Gude</t>
  </si>
  <si>
    <t>62 9977-4161</t>
  </si>
  <si>
    <t>NF 5691</t>
  </si>
  <si>
    <t xml:space="preserve"> Farmácia e Drogaria Eginaldo</t>
  </si>
  <si>
    <t xml:space="preserve">Eginaldo </t>
  </si>
  <si>
    <t>94 9110-0703</t>
  </si>
  <si>
    <t>NF 5492</t>
  </si>
  <si>
    <t>Reginaldo Higienização</t>
  </si>
  <si>
    <t>Reginaldo</t>
  </si>
  <si>
    <t>38 9131-6590</t>
  </si>
  <si>
    <t>pratimix  6</t>
  </si>
  <si>
    <t>47 3304-3792</t>
  </si>
  <si>
    <t>pimenta rosa 6</t>
  </si>
  <si>
    <t>51 9526-7716</t>
  </si>
  <si>
    <t>NF 5493</t>
  </si>
  <si>
    <t>Disk Água Sulminas</t>
  </si>
  <si>
    <t>Gilberto</t>
  </si>
  <si>
    <t>35 9983-1145</t>
  </si>
  <si>
    <t>NF 5494</t>
  </si>
  <si>
    <t xml:space="preserve"> FAYE</t>
  </si>
  <si>
    <t>Val</t>
  </si>
  <si>
    <t>71 8738-7858</t>
  </si>
  <si>
    <t>WG Industria 03</t>
  </si>
  <si>
    <t>41 9871-2073</t>
  </si>
  <si>
    <t>neurunkids 1</t>
  </si>
  <si>
    <t>NF 5692</t>
  </si>
  <si>
    <t>Equipe de cuidadores 4</t>
  </si>
  <si>
    <t xml:space="preserve">Marli </t>
  </si>
  <si>
    <t>11 94515-6646</t>
  </si>
  <si>
    <t>NF 5693</t>
  </si>
  <si>
    <t>Alexandre Rivello</t>
  </si>
  <si>
    <t>alexandre</t>
  </si>
  <si>
    <t xml:space="preserve"> 24 99333-5707</t>
  </si>
  <si>
    <t>NEURUNKIDS 2</t>
  </si>
  <si>
    <t>Gustavo Pereira</t>
  </si>
  <si>
    <t>Casa do Criador</t>
  </si>
  <si>
    <t xml:space="preserve"> 87 8853-0115</t>
  </si>
  <si>
    <t>NF 5710</t>
  </si>
  <si>
    <t>Ademicon BRUNO MONTE</t>
  </si>
  <si>
    <t>BRUNO</t>
  </si>
  <si>
    <t xml:space="preserve"> 21 96416-8161</t>
  </si>
  <si>
    <t>NF 5711</t>
  </si>
  <si>
    <t>bugão lanches</t>
  </si>
  <si>
    <t xml:space="preserve">ana flávia </t>
  </si>
  <si>
    <t xml:space="preserve"> 67 9176-5458</t>
  </si>
  <si>
    <t>vitta job 1</t>
  </si>
  <si>
    <t>loide almeida</t>
  </si>
  <si>
    <t xml:space="preserve"> 98 9911-4555</t>
  </si>
  <si>
    <t>Mônica Guimarães Consultoria *</t>
  </si>
  <si>
    <t>Mônica Guimarães Consultoria</t>
  </si>
  <si>
    <t>22 99813-8086</t>
  </si>
  <si>
    <t>NF 5414</t>
  </si>
  <si>
    <t>Cardan Maranhão</t>
  </si>
  <si>
    <t xml:space="preserve">Micaelly </t>
  </si>
  <si>
    <t>98 8472-9865</t>
  </si>
  <si>
    <t xml:space="preserve">Alair Guimarães  * (não vai pagar de maneira nehuma) </t>
  </si>
  <si>
    <t>Alair Guimarães</t>
  </si>
  <si>
    <t>NF 5471</t>
  </si>
  <si>
    <t>LABORATORIO SAO LUCAS</t>
  </si>
  <si>
    <t>KAREN</t>
  </si>
  <si>
    <t>85 9925-9261</t>
  </si>
  <si>
    <t>NF 5472</t>
  </si>
  <si>
    <t>POUSADA PARAISO 3D</t>
  </si>
  <si>
    <t>ADILSON</t>
  </si>
  <si>
    <t>11 96011-2474</t>
  </si>
  <si>
    <t>POUSADA PARAISO WHITE</t>
  </si>
  <si>
    <t>NF 5473</t>
  </si>
  <si>
    <t>AGROESPLENDOR</t>
  </si>
  <si>
    <t>ELISANDRA</t>
  </si>
  <si>
    <t>16 99971-2366</t>
  </si>
  <si>
    <t>SD</t>
  </si>
  <si>
    <t>Automatiza Portaria Inteligente</t>
  </si>
  <si>
    <t>Rubens</t>
  </si>
  <si>
    <t>83 9858-0304</t>
  </si>
  <si>
    <t>NF 5474</t>
  </si>
  <si>
    <t xml:space="preserve">FESN </t>
  </si>
  <si>
    <t>ELISANGELA</t>
  </si>
  <si>
    <t>87 8809-4292</t>
  </si>
  <si>
    <t>NF 5771</t>
  </si>
  <si>
    <t>Fotochickabine</t>
  </si>
  <si>
    <t>16 99114-7163</t>
  </si>
  <si>
    <t>NF 5826</t>
  </si>
  <si>
    <t xml:space="preserve"> KN Refrigeração</t>
  </si>
  <si>
    <t>emerson</t>
  </si>
  <si>
    <t xml:space="preserve"> 11 97261-5985</t>
  </si>
  <si>
    <t>NF 5475</t>
  </si>
  <si>
    <t>CVC SANTIAGO 3D</t>
  </si>
  <si>
    <t>ROGERIO</t>
  </si>
  <si>
    <t>24 98131-1704</t>
  </si>
  <si>
    <t>NF 5628</t>
  </si>
  <si>
    <t>MK Soluções</t>
  </si>
  <si>
    <t xml:space="preserve"> 21 99402-1425</t>
  </si>
  <si>
    <t>NF 5495</t>
  </si>
  <si>
    <t>Valle Pet</t>
  </si>
  <si>
    <t>Evandro</t>
  </si>
  <si>
    <t>85 9157-7330</t>
  </si>
  <si>
    <t>NF 5635</t>
  </si>
  <si>
    <t>LIGAPROBRUNO</t>
  </si>
  <si>
    <t>Bruno</t>
  </si>
  <si>
    <t>11 93932-5875</t>
  </si>
  <si>
    <t>NF 5636</t>
  </si>
  <si>
    <t xml:space="preserve">Gás Avenida * não quer o video </t>
  </si>
  <si>
    <t xml:space="preserve"> 64 8128-2728</t>
  </si>
  <si>
    <t>Tempo de Música *</t>
  </si>
  <si>
    <t>21 99201-5916</t>
  </si>
  <si>
    <t>NF 5827</t>
  </si>
  <si>
    <t>Marmoraria Mineiros</t>
  </si>
  <si>
    <t>64 9675-9654</t>
  </si>
  <si>
    <t>NF 5712</t>
  </si>
  <si>
    <t>AX Construction</t>
  </si>
  <si>
    <t>Robério de Melo</t>
  </si>
  <si>
    <t>11 99737-3285</t>
  </si>
  <si>
    <t>NF 5629</t>
  </si>
  <si>
    <t>IGREJA SEBASTIAO</t>
  </si>
  <si>
    <t>SEBASTIAO</t>
  </si>
  <si>
    <t>32 9112-1306</t>
  </si>
  <si>
    <t>NF 5694</t>
  </si>
  <si>
    <t>Habmed Hospital 3</t>
  </si>
  <si>
    <t>74 9901-5355</t>
  </si>
  <si>
    <t>NF 5695</t>
  </si>
  <si>
    <t>Pet Mania</t>
  </si>
  <si>
    <t>47 9172-4090</t>
  </si>
  <si>
    <t>NF 5713</t>
  </si>
  <si>
    <t xml:space="preserve">auto escola coelho </t>
  </si>
  <si>
    <t>27 99736-6659</t>
  </si>
  <si>
    <t>NF 5476</t>
  </si>
  <si>
    <t>MARLI RIBEIRO DEPUTADA</t>
  </si>
  <si>
    <t>LILIAN</t>
  </si>
  <si>
    <t>38 9805-8210</t>
  </si>
  <si>
    <t>NF 5435</t>
  </si>
  <si>
    <t xml:space="preserve">DOUGLAS DINIZ </t>
  </si>
  <si>
    <t>91 8146-9500</t>
  </si>
  <si>
    <t>NF 5721</t>
  </si>
  <si>
    <t xml:space="preserve"> Geo-Tec</t>
  </si>
  <si>
    <t>95 8112-4070</t>
  </si>
  <si>
    <t>NF 5722</t>
  </si>
  <si>
    <t xml:space="preserve"> Biovida Clínica</t>
  </si>
  <si>
    <t>fernanda</t>
  </si>
  <si>
    <t>75 9226-5468</t>
  </si>
  <si>
    <t>ESL Móveis *</t>
  </si>
  <si>
    <t>Everton</t>
  </si>
  <si>
    <t xml:space="preserve"> 65 9616-1806</t>
  </si>
  <si>
    <t>NF 5764</t>
  </si>
  <si>
    <t xml:space="preserve">Office Manaus </t>
  </si>
  <si>
    <t xml:space="preserve">Thiago </t>
  </si>
  <si>
    <t>92 8467-7929</t>
  </si>
  <si>
    <t>NF 5447</t>
  </si>
  <si>
    <t>Rancho MOrango 1</t>
  </si>
  <si>
    <t xml:space="preserve"> 11 96769-9326</t>
  </si>
  <si>
    <t>D e G JOIAS 1 ( Recuperação)</t>
  </si>
  <si>
    <t xml:space="preserve">D e G JOIAS ag  cliente responder </t>
  </si>
  <si>
    <t xml:space="preserve"> 62 9318-5852</t>
  </si>
  <si>
    <t>NF 6092</t>
  </si>
  <si>
    <t>D e G JOIAS 2 ( Recuperação) *</t>
  </si>
  <si>
    <t>D e G JOIAS</t>
  </si>
  <si>
    <t>NF 5580</t>
  </si>
  <si>
    <t xml:space="preserve">Radcom Alarmes </t>
  </si>
  <si>
    <t xml:space="preserve">Guilherme Guazzelli </t>
  </si>
  <si>
    <t>11 98104-3495</t>
  </si>
  <si>
    <t>NF 5697</t>
  </si>
  <si>
    <t>EPF Editora</t>
  </si>
  <si>
    <t xml:space="preserve">Marcus </t>
  </si>
  <si>
    <t xml:space="preserve"> 21 98001-2054</t>
  </si>
  <si>
    <t>NF 5491</t>
  </si>
  <si>
    <t>Dondoca das Unhas</t>
  </si>
  <si>
    <t xml:space="preserve">Iara </t>
  </si>
  <si>
    <t>51 9809-1076</t>
  </si>
  <si>
    <t>NF 5442</t>
  </si>
  <si>
    <t xml:space="preserve"> Labtox</t>
  </si>
  <si>
    <t xml:space="preserve">Adair </t>
  </si>
  <si>
    <t>82 8133-8654</t>
  </si>
  <si>
    <t>NF 5477</t>
  </si>
  <si>
    <t>HAMBURGUINHO 1974</t>
  </si>
  <si>
    <t>CAIO</t>
  </si>
  <si>
    <t>19 99998-8331</t>
  </si>
  <si>
    <t>NF 5655</t>
  </si>
  <si>
    <t>Dr Luis Coli 1  ( recuperação)</t>
  </si>
  <si>
    <t>Dr Luis Coli</t>
  </si>
  <si>
    <t>16 99199-0666</t>
  </si>
  <si>
    <t>Dr Luis Coli 2 ( recuperação)</t>
  </si>
  <si>
    <t>NF 5534</t>
  </si>
  <si>
    <t>franciele corretora *</t>
  </si>
  <si>
    <t xml:space="preserve">franciele </t>
  </si>
  <si>
    <t>34 9144-5469</t>
  </si>
  <si>
    <t>NF 5535</t>
  </si>
  <si>
    <t>carol veterinária</t>
  </si>
  <si>
    <t>carol</t>
  </si>
  <si>
    <t>73 9805-5548</t>
  </si>
  <si>
    <t>NF 5488</t>
  </si>
  <si>
    <t>puro gelato urgente amanhã</t>
  </si>
  <si>
    <t>16 99300-7895</t>
  </si>
  <si>
    <t>NF 5723</t>
  </si>
  <si>
    <t xml:space="preserve">Cristocentrista </t>
  </si>
  <si>
    <t>21 95101-8724</t>
  </si>
  <si>
    <t>NF 5696</t>
  </si>
  <si>
    <t>Grelhano</t>
  </si>
  <si>
    <t>David</t>
  </si>
  <si>
    <t>69 9976-8420</t>
  </si>
  <si>
    <t>NF 5478</t>
  </si>
  <si>
    <t>BOM GAS EVANDRO (segunda)  *</t>
  </si>
  <si>
    <t>22 99761-3769</t>
  </si>
  <si>
    <t>NF 5698</t>
  </si>
  <si>
    <t xml:space="preserve"> Ludotê Multidisciplinar</t>
  </si>
  <si>
    <t>81 9880-5358</t>
  </si>
  <si>
    <t>NF 5577</t>
  </si>
  <si>
    <t xml:space="preserve"> JC Drums</t>
  </si>
  <si>
    <t>Jacó ferreira</t>
  </si>
  <si>
    <t>33 8861-4987</t>
  </si>
  <si>
    <t>NF5479</t>
  </si>
  <si>
    <t>AM EVENTOS</t>
  </si>
  <si>
    <t>SERGIO</t>
  </si>
  <si>
    <t>21 99229-8310</t>
  </si>
  <si>
    <t>reserva jeri  *</t>
  </si>
  <si>
    <t>85 9861-8010</t>
  </si>
  <si>
    <t>NF 5438</t>
  </si>
  <si>
    <t xml:space="preserve">Eudes Motos </t>
  </si>
  <si>
    <t xml:space="preserve">Eudes </t>
  </si>
  <si>
    <t>83 8852-5951</t>
  </si>
  <si>
    <t>NF 5699</t>
  </si>
  <si>
    <t xml:space="preserve"> Lar Prumo</t>
  </si>
  <si>
    <t xml:space="preserve">rodrigo </t>
  </si>
  <si>
    <t>44 9179-1651</t>
  </si>
  <si>
    <t>NF 5800</t>
  </si>
  <si>
    <t xml:space="preserve">clinica afeto 2 </t>
  </si>
  <si>
    <t>96 9126-6655</t>
  </si>
  <si>
    <t>NF 5490</t>
  </si>
  <si>
    <t>OnlyUp Serviços</t>
  </si>
  <si>
    <t>79 8100-1675</t>
  </si>
  <si>
    <t>NF 5897</t>
  </si>
  <si>
    <t xml:space="preserve">livro lais melo </t>
  </si>
  <si>
    <t>lais melo</t>
  </si>
  <si>
    <t>19 97132-5925</t>
  </si>
  <si>
    <t>NF 5766</t>
  </si>
  <si>
    <t>Escritório Rocha</t>
  </si>
  <si>
    <t>Rocha</t>
  </si>
  <si>
    <t>91 8463-8213</t>
  </si>
  <si>
    <t>NF 5480</t>
  </si>
  <si>
    <t>OKENA</t>
  </si>
  <si>
    <t>13 97419-1439</t>
  </si>
  <si>
    <t>NF 5481</t>
  </si>
  <si>
    <t>FABIO RABELO CORRETOR *</t>
  </si>
  <si>
    <t>96 9157-6342</t>
  </si>
  <si>
    <t>Elaine Rodrigues *</t>
  </si>
  <si>
    <t>Elaine Rodrigues,</t>
  </si>
  <si>
    <t>14 99684-8028</t>
  </si>
  <si>
    <t>NF 5443</t>
  </si>
  <si>
    <t xml:space="preserve">Junio Turismo </t>
  </si>
  <si>
    <t xml:space="preserve">Junio </t>
  </si>
  <si>
    <t>47 8469-6274</t>
  </si>
  <si>
    <t>Adailton Santos</t>
  </si>
  <si>
    <t xml:space="preserve"> 33 9909-5668</t>
  </si>
  <si>
    <t>NF 5482</t>
  </si>
  <si>
    <t xml:space="preserve">SOFA INBOX </t>
  </si>
  <si>
    <t>REGINA</t>
  </si>
  <si>
    <t>44 9135-1973</t>
  </si>
  <si>
    <t>NF 5809</t>
  </si>
  <si>
    <t>SVS Blocos EPS *</t>
  </si>
  <si>
    <t>Sidmar</t>
  </si>
  <si>
    <t>66 9241-4107</t>
  </si>
  <si>
    <t>NF 5898</t>
  </si>
  <si>
    <t>Maximmunity</t>
  </si>
  <si>
    <t>(786) 862-5430</t>
  </si>
  <si>
    <t>CORUJAO VIDEO 2</t>
  </si>
  <si>
    <t>31 9178-3331</t>
  </si>
  <si>
    <t>Caio</t>
  </si>
  <si>
    <t>vitta job 2</t>
  </si>
  <si>
    <t>Rancho Morango 2</t>
  </si>
  <si>
    <t>NF 5578</t>
  </si>
  <si>
    <t xml:space="preserve">Vip Class Corretora de Seguros </t>
  </si>
  <si>
    <t>Jaqueline Dini</t>
  </si>
  <si>
    <t>11 97482-1866</t>
  </si>
  <si>
    <t>NF 5724</t>
  </si>
  <si>
    <t>SV Internet</t>
  </si>
  <si>
    <t xml:space="preserve"> 73 8804-8377</t>
  </si>
  <si>
    <t>NF 5725</t>
  </si>
  <si>
    <t xml:space="preserve"> Aguiar Turismo</t>
  </si>
  <si>
    <t>~Cristiano Aguiar</t>
  </si>
  <si>
    <t>51 9908-6835</t>
  </si>
  <si>
    <t>NF 5454</t>
  </si>
  <si>
    <t>Max Ração</t>
  </si>
  <si>
    <t xml:space="preserve">Max </t>
  </si>
  <si>
    <t xml:space="preserve"> 27 99721-8142</t>
  </si>
  <si>
    <t>NF 5726</t>
  </si>
  <si>
    <t>ale bolos</t>
  </si>
  <si>
    <t xml:space="preserve">ale </t>
  </si>
  <si>
    <t xml:space="preserve"> 91 8112-0359</t>
  </si>
  <si>
    <t>NF 5838</t>
  </si>
  <si>
    <t>MVB LEGUMES *</t>
  </si>
  <si>
    <t>MVB LEGUMES</t>
  </si>
  <si>
    <t>15 99699-2806</t>
  </si>
  <si>
    <t>NF 5484</t>
  </si>
  <si>
    <t>LIVRO NANDO</t>
  </si>
  <si>
    <t>NANDO</t>
  </si>
  <si>
    <t>62 8416-6362</t>
  </si>
  <si>
    <t>NF 5483</t>
  </si>
  <si>
    <t>GIVA MARCENARIA</t>
  </si>
  <si>
    <t>GIVA</t>
  </si>
  <si>
    <t>35 9925-5199</t>
  </si>
  <si>
    <t>NF 5727</t>
  </si>
  <si>
    <t>cera karine</t>
  </si>
  <si>
    <t>karine</t>
  </si>
  <si>
    <t>82 8742-3537</t>
  </si>
  <si>
    <t>NF 5485</t>
  </si>
  <si>
    <t>ERV CONSULTORIA</t>
  </si>
  <si>
    <t>EZEQUIEL</t>
  </si>
  <si>
    <t>22 98181-5636</t>
  </si>
  <si>
    <t>NF 5654</t>
  </si>
  <si>
    <t xml:space="preserve">Djalma </t>
  </si>
  <si>
    <t>11 93146-2628</t>
  </si>
  <si>
    <t>NF 5728</t>
  </si>
  <si>
    <t>Loja Madu</t>
  </si>
  <si>
    <t xml:space="preserve"> 27 99730-2975</t>
  </si>
  <si>
    <t>NF 5579</t>
  </si>
  <si>
    <t>Michelly Pierri</t>
  </si>
  <si>
    <t>Michelly</t>
  </si>
  <si>
    <t>48 9154-9992</t>
  </si>
  <si>
    <t>NF 5466</t>
  </si>
  <si>
    <t xml:space="preserve"> Bicharada Pet Shop</t>
  </si>
  <si>
    <t>62 8585-1385</t>
  </si>
  <si>
    <t>NF 5729</t>
  </si>
  <si>
    <t>FABRICIO PINTOR</t>
  </si>
  <si>
    <t>FABRICIO</t>
  </si>
  <si>
    <t>81 8755-7921</t>
  </si>
  <si>
    <t>NF 5810</t>
  </si>
  <si>
    <t>ferrari terapia 2</t>
  </si>
  <si>
    <t>13 99629-0593</t>
  </si>
  <si>
    <t>NF 5486</t>
  </si>
  <si>
    <t>V MENDONÇA (vai pagar 28/10 ) *</t>
  </si>
  <si>
    <t>VALDERIR</t>
  </si>
  <si>
    <t>99 8430-4777</t>
  </si>
  <si>
    <t>NF 5461</t>
  </si>
  <si>
    <t xml:space="preserve">Barbearia Magnata </t>
  </si>
  <si>
    <t>Railson</t>
  </si>
  <si>
    <t>91 8217-3513</t>
  </si>
  <si>
    <t>NF 5731</t>
  </si>
  <si>
    <t>Guaianases</t>
  </si>
  <si>
    <t>11 94182-8688</t>
  </si>
  <si>
    <t>NF 5462</t>
  </si>
  <si>
    <t xml:space="preserve"> GuardCompany</t>
  </si>
  <si>
    <t xml:space="preserve">Fernando </t>
  </si>
  <si>
    <t xml:space="preserve"> 11 99230-5945</t>
  </si>
  <si>
    <t>NF 5780</t>
  </si>
  <si>
    <t xml:space="preserve"> SE ELA SOLTA ELE LEVA</t>
  </si>
  <si>
    <t>MOISES</t>
  </si>
  <si>
    <t>35 8451-8967</t>
  </si>
  <si>
    <t>NF 5487</t>
  </si>
  <si>
    <t xml:space="preserve">JORGINHO VIAGEM </t>
  </si>
  <si>
    <t>JORGINHO</t>
  </si>
  <si>
    <t xml:space="preserve"> 32 3531-0403</t>
  </si>
  <si>
    <t>NF 5781</t>
  </si>
  <si>
    <t>Colegio Ping pong</t>
  </si>
  <si>
    <t xml:space="preserve"> 11 5897-3446</t>
  </si>
  <si>
    <t>~Carol Marotta 3</t>
  </si>
  <si>
    <t>~Carol Marotta</t>
  </si>
  <si>
    <t>11 95667-6395</t>
  </si>
  <si>
    <t>NF 5732</t>
  </si>
  <si>
    <t>~Carol Marotta 2</t>
  </si>
  <si>
    <t>NF 5829</t>
  </si>
  <si>
    <t>CHURRASQUEIRA MARISTELA *</t>
  </si>
  <si>
    <t>MARISTELA</t>
  </si>
  <si>
    <t>12 99131-0664</t>
  </si>
  <si>
    <t>Beabá do Dindin 4</t>
  </si>
  <si>
    <t>CG</t>
  </si>
  <si>
    <t>eletrotecnica do Maizena  *</t>
  </si>
  <si>
    <t>albert</t>
  </si>
  <si>
    <t>66 9644-4933</t>
  </si>
  <si>
    <t>Protege Fácil Seguros</t>
  </si>
  <si>
    <t>Mauro Campos</t>
  </si>
  <si>
    <t>11 96313-9344</t>
  </si>
  <si>
    <t>NF 6093</t>
  </si>
  <si>
    <t>Santa Casa Saúde (EDIÇÂO)</t>
  </si>
  <si>
    <t>16 99136-2103</t>
  </si>
  <si>
    <t>Barros Imóveis  *</t>
  </si>
  <si>
    <t>71 9144-4495</t>
  </si>
  <si>
    <t>NF 6094</t>
  </si>
  <si>
    <t>Bap Energy</t>
  </si>
  <si>
    <t>Bruna</t>
  </si>
  <si>
    <t>11 96333-6424</t>
  </si>
  <si>
    <t>NF5733</t>
  </si>
  <si>
    <t>Andrade Soltec 2</t>
  </si>
  <si>
    <t xml:space="preserve">Andrade </t>
  </si>
  <si>
    <t>68 9987-5775</t>
  </si>
  <si>
    <t>NF 5609</t>
  </si>
  <si>
    <t>KIT ANTI-APAGÃO T8M</t>
  </si>
  <si>
    <t xml:space="preserve"> 33 9199-7101</t>
  </si>
  <si>
    <t>NF 5767</t>
  </si>
  <si>
    <t>bravo segurança</t>
  </si>
  <si>
    <t>welder</t>
  </si>
  <si>
    <t xml:space="preserve"> 66 9988-3490</t>
  </si>
  <si>
    <t>NF 5960</t>
  </si>
  <si>
    <t>flávio santana</t>
  </si>
  <si>
    <t>94 8803-7090</t>
  </si>
  <si>
    <t>NF 5814</t>
  </si>
  <si>
    <t>CASA DUX</t>
  </si>
  <si>
    <t>21 99949-4477</t>
  </si>
  <si>
    <t>Plano Cristo Rei 5</t>
  </si>
  <si>
    <t xml:space="preserve">Miquias </t>
  </si>
  <si>
    <t xml:space="preserve">Grupo </t>
  </si>
  <si>
    <t>NF 5815</t>
  </si>
  <si>
    <t>OBRATEC *</t>
  </si>
  <si>
    <t>FABIANO</t>
  </si>
  <si>
    <t>91 8601-4526</t>
  </si>
  <si>
    <t>NF 5735</t>
  </si>
  <si>
    <t xml:space="preserve">Dr. Samuel </t>
  </si>
  <si>
    <t xml:space="preserve">Samuel </t>
  </si>
  <si>
    <t>77 9867-1041</t>
  </si>
  <si>
    <t>NF 5645</t>
  </si>
  <si>
    <t>EFS  AUTOMAÇÃO ELETRICA</t>
  </si>
  <si>
    <t>67 9242-9906</t>
  </si>
  <si>
    <t>NF 5562</t>
  </si>
  <si>
    <t>TERMINAL CONSTRUÇAO</t>
  </si>
  <si>
    <t>GILSON</t>
  </si>
  <si>
    <t>42 9938-7646</t>
  </si>
  <si>
    <t>NF 5512</t>
  </si>
  <si>
    <t>clinica estética leila *</t>
  </si>
  <si>
    <t>leila</t>
  </si>
  <si>
    <t>31 9727-4822</t>
  </si>
  <si>
    <t>NF 5736</t>
  </si>
  <si>
    <t xml:space="preserve">~Carol Marotta 1 </t>
  </si>
  <si>
    <t>NF 5737</t>
  </si>
  <si>
    <t>recanto cão</t>
  </si>
  <si>
    <t>marcia</t>
  </si>
  <si>
    <t>16 99262-7000</t>
  </si>
  <si>
    <t>NF 6145</t>
  </si>
  <si>
    <t xml:space="preserve"> Espaço Semear *</t>
  </si>
  <si>
    <t>98 8425-5066</t>
  </si>
  <si>
    <t>NF 5738</t>
  </si>
  <si>
    <t>Pet Shop Saúde Animal</t>
  </si>
  <si>
    <t>66 9643-0197</t>
  </si>
  <si>
    <t>NF-5513</t>
  </si>
  <si>
    <t>gestão de escola infantil</t>
  </si>
  <si>
    <t xml:space="preserve">sandrigo </t>
  </si>
  <si>
    <t>54 8135-8597</t>
  </si>
  <si>
    <t>NF 5604</t>
  </si>
  <si>
    <t>Remax Glauce</t>
  </si>
  <si>
    <t xml:space="preserve">Glauce </t>
  </si>
  <si>
    <t>21 98265-1812</t>
  </si>
  <si>
    <t>NF 5658</t>
  </si>
  <si>
    <t>claudionormoreiraoficial *</t>
  </si>
  <si>
    <t>claudionormoreiraoficial</t>
  </si>
  <si>
    <t>91 8149-0973</t>
  </si>
  <si>
    <t>NF 5777</t>
  </si>
  <si>
    <t>ESCOLA CASINHA FELIZ</t>
  </si>
  <si>
    <t>MARIA</t>
  </si>
  <si>
    <t>77 9913-2991</t>
  </si>
  <si>
    <t>NF 5536</t>
  </si>
  <si>
    <t xml:space="preserve">STC Sistemas </t>
  </si>
  <si>
    <t xml:space="preserve">Walker </t>
  </si>
  <si>
    <t>18 98113-4831</t>
  </si>
  <si>
    <t>NF 5801</t>
  </si>
  <si>
    <t>bot investimentos 3</t>
  </si>
  <si>
    <t>mauro</t>
  </si>
  <si>
    <t>35 9704-3731</t>
  </si>
  <si>
    <t>NF 5739</t>
  </si>
  <si>
    <t xml:space="preserve"> Bassi Lar Imóvei</t>
  </si>
  <si>
    <t xml:space="preserve"> 11 99197-3174</t>
  </si>
  <si>
    <t>NF 5563</t>
  </si>
  <si>
    <t>PROTEGE</t>
  </si>
  <si>
    <t>JULIO</t>
  </si>
  <si>
    <t xml:space="preserve"> 92 8127-1829</t>
  </si>
  <si>
    <t>NF 5740</t>
  </si>
  <si>
    <t>CEAD Carnaubal</t>
  </si>
  <si>
    <t>88 92000-9616</t>
  </si>
  <si>
    <t>NF 5564</t>
  </si>
  <si>
    <t>CONNECT CARD</t>
  </si>
  <si>
    <t>MARCOS</t>
  </si>
  <si>
    <t>11 94783-2388</t>
  </si>
  <si>
    <t>NF 5537</t>
  </si>
  <si>
    <t xml:space="preserve">Pimenta Locação </t>
  </si>
  <si>
    <t>Kendey</t>
  </si>
  <si>
    <t xml:space="preserve"> 61 9862-5005</t>
  </si>
  <si>
    <t>NF 5565</t>
  </si>
  <si>
    <t>HEDON BISTRO</t>
  </si>
  <si>
    <t>GEOVANI</t>
  </si>
  <si>
    <t>22 99907-3130</t>
  </si>
  <si>
    <t>master limp *</t>
  </si>
  <si>
    <t>monica</t>
  </si>
  <si>
    <t>21 96466-5698</t>
  </si>
  <si>
    <t>NF 5741</t>
  </si>
  <si>
    <t>AM Execuções</t>
  </si>
  <si>
    <t>67 9600-3552</t>
  </si>
  <si>
    <t>NF 5769</t>
  </si>
  <si>
    <t xml:space="preserve">Silvia </t>
  </si>
  <si>
    <t>98 8104-0504</t>
  </si>
  <si>
    <t>VIVA TREINAMENTOS 02</t>
  </si>
  <si>
    <t>49 9136-0669</t>
  </si>
  <si>
    <t>NF 5538</t>
  </si>
  <si>
    <t xml:space="preserve">Jumail Corretor </t>
  </si>
  <si>
    <t xml:space="preserve">Jumail </t>
  </si>
  <si>
    <t xml:space="preserve"> 17 98148-3443</t>
  </si>
  <si>
    <t>NF 6095</t>
  </si>
  <si>
    <t xml:space="preserve"> Titanium Professional</t>
  </si>
  <si>
    <t>21 96704-3648</t>
  </si>
  <si>
    <t>NF 5772</t>
  </si>
  <si>
    <t xml:space="preserve">Fazendo Arte </t>
  </si>
  <si>
    <t xml:space="preserve">Ana Flávia </t>
  </si>
  <si>
    <t xml:space="preserve"> 31 9615-9849</t>
  </si>
  <si>
    <t>NF 5773</t>
  </si>
  <si>
    <t>BAURU CERCAS (SINAL 2024)</t>
  </si>
  <si>
    <t>ROMILDO</t>
  </si>
  <si>
    <t>14 99836-9296</t>
  </si>
  <si>
    <t>NF5575</t>
  </si>
  <si>
    <t>MIV DI9</t>
  </si>
  <si>
    <t>11 99186-0294</t>
  </si>
  <si>
    <t>NF 6097</t>
  </si>
  <si>
    <t>Sancet</t>
  </si>
  <si>
    <t xml:space="preserve"> 11 99788-9911</t>
  </si>
  <si>
    <t>NF 5775</t>
  </si>
  <si>
    <t>WESLEY CONSTRUÇÃO</t>
  </si>
  <si>
    <t>WESLEY</t>
  </si>
  <si>
    <t>31 7311-0060</t>
  </si>
  <si>
    <t>NF 5581</t>
  </si>
  <si>
    <t xml:space="preserve"> Fogos Bazzana</t>
  </si>
  <si>
    <t>62 9997-5705</t>
  </si>
  <si>
    <t>NF 5783</t>
  </si>
  <si>
    <t>PrimeValle</t>
  </si>
  <si>
    <t>asterio</t>
  </si>
  <si>
    <t>85 9153-6000</t>
  </si>
  <si>
    <t>NF 5784</t>
  </si>
  <si>
    <t>~Rogerio Lima</t>
  </si>
  <si>
    <t>11 97276-5990</t>
  </si>
  <si>
    <t>NF 5828</t>
  </si>
  <si>
    <t>Solução Engenharia *</t>
  </si>
  <si>
    <t>71 9250-5262</t>
  </si>
  <si>
    <t>NF 5785</t>
  </si>
  <si>
    <t>Nalva Barbosa</t>
  </si>
  <si>
    <t xml:space="preserve">Marinalva </t>
  </si>
  <si>
    <t>83 9665-2228</t>
  </si>
  <si>
    <t>NF 5567</t>
  </si>
  <si>
    <t>ATIS CAPACIDADE *</t>
  </si>
  <si>
    <t>ATIS</t>
  </si>
  <si>
    <t>11 94203-8522</t>
  </si>
  <si>
    <t>NF 5610</t>
  </si>
  <si>
    <t>barroso materiais *</t>
  </si>
  <si>
    <t>bruno barroso</t>
  </si>
  <si>
    <t xml:space="preserve"> 19 99747-5523</t>
  </si>
  <si>
    <t>NF 5802</t>
  </si>
  <si>
    <t xml:space="preserve"> AE Exaustores</t>
  </si>
  <si>
    <t>edson</t>
  </si>
  <si>
    <t>17 99150-0020</t>
  </si>
  <si>
    <t>D'Machado 1</t>
  </si>
  <si>
    <t>D'Machado</t>
  </si>
  <si>
    <t>48 9155-4555</t>
  </si>
  <si>
    <t>NF 5656</t>
  </si>
  <si>
    <t xml:space="preserve">Unibf polo cafelandia </t>
  </si>
  <si>
    <t>Unibf polo cafelandia</t>
  </si>
  <si>
    <t>14 99637-3748</t>
  </si>
  <si>
    <t>NF 5839</t>
  </si>
  <si>
    <t>Centro Pedagógico Novo Mundo</t>
  </si>
  <si>
    <t>31 8988-5337</t>
  </si>
  <si>
    <t>NF 5899</t>
  </si>
  <si>
    <t xml:space="preserve"> Ki Presentes</t>
  </si>
  <si>
    <t>85 9208-7162</t>
  </si>
  <si>
    <t>NF 5811</t>
  </si>
  <si>
    <t>ELETRO FM 01 *</t>
  </si>
  <si>
    <t>GUI</t>
  </si>
  <si>
    <t>43 9177-1950</t>
  </si>
  <si>
    <t>NF 5803</t>
  </si>
  <si>
    <t>MS Transportes</t>
  </si>
  <si>
    <t>pablo</t>
  </si>
  <si>
    <t xml:space="preserve"> 61 9349-8547</t>
  </si>
  <si>
    <t>NF 5644</t>
  </si>
  <si>
    <t xml:space="preserve">Pizza Riaflash </t>
  </si>
  <si>
    <t>Pizza Riaflash</t>
  </si>
  <si>
    <t>41 9721-8483</t>
  </si>
  <si>
    <t>NF 6052</t>
  </si>
  <si>
    <t xml:space="preserve">Jet Clean (hoje atarde) </t>
  </si>
  <si>
    <t xml:space="preserve"> 41 9906-2267</t>
  </si>
  <si>
    <t>NF 5813</t>
  </si>
  <si>
    <t>top gelados 2 * vai pagar a partir do dia 27</t>
  </si>
  <si>
    <t>11 91064-9369</t>
  </si>
  <si>
    <t>NF-5540</t>
  </si>
  <si>
    <t xml:space="preserve">coração do circo </t>
  </si>
  <si>
    <t>liana</t>
  </si>
  <si>
    <t>61 9297-8978</t>
  </si>
  <si>
    <t>NF 5804</t>
  </si>
  <si>
    <r>
      <rPr>
        <rFont val="Arial"/>
        <color theme="1"/>
      </rPr>
      <t>amor gelado 5 edição</t>
    </r>
    <r>
      <rPr>
        <rFont val="Arial"/>
        <color rgb="FFF3F3F3"/>
      </rPr>
      <t xml:space="preserve"> imagem amanhã </t>
    </r>
  </si>
  <si>
    <t xml:space="preserve"> 61 8442-5002</t>
  </si>
  <si>
    <t>NF 5569</t>
  </si>
  <si>
    <t xml:space="preserve"> ANA ALBUQUERQUE</t>
  </si>
  <si>
    <t>ANA</t>
  </si>
  <si>
    <t>84 8155-7227</t>
  </si>
  <si>
    <t>NF 5779</t>
  </si>
  <si>
    <t xml:space="preserve"> A.C.P Serviço Logístico</t>
  </si>
  <si>
    <t>47 9910-5048</t>
  </si>
  <si>
    <t>NF 5643</t>
  </si>
  <si>
    <t xml:space="preserve">Demetrio </t>
  </si>
  <si>
    <t xml:space="preserve">Luiz Otávio Cabral Costa seguro  </t>
  </si>
  <si>
    <t xml:space="preserve">Luiz Otávio Cabral Costa </t>
  </si>
  <si>
    <t>NF5836</t>
  </si>
  <si>
    <t xml:space="preserve">Gabriel BATISTA </t>
  </si>
  <si>
    <t xml:space="preserve">Auto Planos </t>
  </si>
  <si>
    <t xml:space="preserve">Alan </t>
  </si>
  <si>
    <t>81 9482-3139</t>
  </si>
  <si>
    <t>NF 5831</t>
  </si>
  <si>
    <t xml:space="preserve">Assinatura Base </t>
  </si>
  <si>
    <t xml:space="preserve">Alexandre </t>
  </si>
  <si>
    <t>91 8816-1010</t>
  </si>
  <si>
    <t xml:space="preserve">Luiz emprestimos </t>
  </si>
  <si>
    <t>Luiz emprestimo</t>
  </si>
  <si>
    <t>31 8274-7525</t>
  </si>
  <si>
    <t>NF 5570</t>
  </si>
  <si>
    <t>ALGO MAIS CONVENIENCIA *</t>
  </si>
  <si>
    <t>ODISSEIA</t>
  </si>
  <si>
    <t>73 9948-0298</t>
  </si>
  <si>
    <t>NF 5557</t>
  </si>
  <si>
    <t>Espaço de Festa Perrota</t>
  </si>
  <si>
    <t xml:space="preserve">Luana </t>
  </si>
  <si>
    <t xml:space="preserve"> 21 99139-7421</t>
  </si>
  <si>
    <t>NF 5611</t>
  </si>
  <si>
    <t>baratela glass</t>
  </si>
  <si>
    <t>gleivede</t>
  </si>
  <si>
    <t>11 98182-5864</t>
  </si>
  <si>
    <t>NF 5720</t>
  </si>
  <si>
    <t>Próspera Cursos</t>
  </si>
  <si>
    <t>maryana</t>
  </si>
  <si>
    <t>73 9993-3840</t>
  </si>
  <si>
    <t>NF 5805</t>
  </si>
  <si>
    <t xml:space="preserve"> BpE Bank</t>
  </si>
  <si>
    <t>61 8305-7821</t>
  </si>
  <si>
    <t>NF 6053</t>
  </si>
  <si>
    <t>EVPD</t>
  </si>
  <si>
    <t>Douglas</t>
  </si>
  <si>
    <t>11 98643-0845</t>
  </si>
  <si>
    <t>NF 5571</t>
  </si>
  <si>
    <t>CLINICA ODONTO FREITAS</t>
  </si>
  <si>
    <t>Yardley</t>
  </si>
  <si>
    <t>65 9951-0619</t>
  </si>
  <si>
    <t>NF5662</t>
  </si>
  <si>
    <t xml:space="preserve">space car 2 </t>
  </si>
  <si>
    <t xml:space="preserve">eva oliveira </t>
  </si>
  <si>
    <t>16 99319-9271</t>
  </si>
  <si>
    <t>NF 5719</t>
  </si>
  <si>
    <t>aromaterapia</t>
  </si>
  <si>
    <t>11 2645-8598</t>
  </si>
  <si>
    <t>NF 5832</t>
  </si>
  <si>
    <t xml:space="preserve"> ROCA </t>
  </si>
  <si>
    <t xml:space="preserve">Vinicius </t>
  </si>
  <si>
    <t xml:space="preserve"> 11 93954-8090</t>
  </si>
  <si>
    <t>NF 5574</t>
  </si>
  <si>
    <t>Medeotto Frio</t>
  </si>
  <si>
    <t>16 99210-6925</t>
  </si>
  <si>
    <t>SJC Bionergia 28</t>
  </si>
  <si>
    <t>NF 5572</t>
  </si>
  <si>
    <t>E PROTECT</t>
  </si>
  <si>
    <t>11 99801-2002</t>
  </si>
  <si>
    <t>NF 5837</t>
  </si>
  <si>
    <t>essencial bank 2</t>
  </si>
  <si>
    <t>63 9938-9842</t>
  </si>
  <si>
    <t>NF 5900</t>
  </si>
  <si>
    <t>Paulo Guimarães</t>
  </si>
  <si>
    <t>61 8144-3436</t>
  </si>
  <si>
    <t>NF 5576</t>
  </si>
  <si>
    <t>A Mello &amp; Amorim</t>
  </si>
  <si>
    <t>41 9830-6264</t>
  </si>
  <si>
    <t>Granja Acampamento Curitiba *</t>
  </si>
  <si>
    <t>41 9963-0294</t>
  </si>
  <si>
    <t>NF 5901</t>
  </si>
  <si>
    <t>motral</t>
  </si>
  <si>
    <t>leo alvarenga</t>
  </si>
  <si>
    <t>73 9936-9701</t>
  </si>
  <si>
    <t>NF 5834</t>
  </si>
  <si>
    <t>Apolo Refrigeração</t>
  </si>
  <si>
    <t xml:space="preserve">Joias </t>
  </si>
  <si>
    <t>96 9103-4031</t>
  </si>
  <si>
    <t>NF 5560</t>
  </si>
  <si>
    <t xml:space="preserve">Loja de Make </t>
  </si>
  <si>
    <t xml:space="preserve">Debora </t>
  </si>
  <si>
    <t>11 98490-2958</t>
  </si>
  <si>
    <t>NF 5902</t>
  </si>
  <si>
    <t xml:space="preserve"> gás da Dona Maria *</t>
  </si>
  <si>
    <t>28 99966-6201</t>
  </si>
  <si>
    <t>SJC Bionergia 29</t>
  </si>
  <si>
    <t>NF 5648</t>
  </si>
  <si>
    <t xml:space="preserve">SERGIOARAÚJO </t>
  </si>
  <si>
    <t>SERGIOARAÚJO</t>
  </si>
  <si>
    <t>34 9879-2624</t>
  </si>
  <si>
    <t>NF 5903</t>
  </si>
  <si>
    <t xml:space="preserve">Bopel </t>
  </si>
  <si>
    <t>dani</t>
  </si>
  <si>
    <t>95 8124-3618</t>
  </si>
  <si>
    <t>NF 5573</t>
  </si>
  <si>
    <t>ASSOCIAÇAO DOS SERVIDORES</t>
  </si>
  <si>
    <t>61 9836-5993</t>
  </si>
  <si>
    <t>NF 5904</t>
  </si>
  <si>
    <t>MOVIMENTE</t>
  </si>
  <si>
    <t>67 9897-8482</t>
  </si>
  <si>
    <t>NF 5905</t>
  </si>
  <si>
    <t>Karlos + Negócios</t>
  </si>
  <si>
    <t xml:space="preserve"> 65 9254-5238</t>
  </si>
  <si>
    <t>COMPLETA HOF VINI</t>
  </si>
  <si>
    <t>VINI</t>
  </si>
  <si>
    <t>NF 5647</t>
  </si>
  <si>
    <t xml:space="preserve">Enio leite seman </t>
  </si>
  <si>
    <t>19 99119-2791</t>
  </si>
  <si>
    <t>NF 5605</t>
  </si>
  <si>
    <t xml:space="preserve">Gustavo Pereira </t>
  </si>
  <si>
    <t>Anderson Mello Promoções</t>
  </si>
  <si>
    <t>Anderson Mello</t>
  </si>
  <si>
    <t>98 8178-5072</t>
  </si>
  <si>
    <t>NF 6083</t>
  </si>
  <si>
    <t xml:space="preserve">lindah semijoias </t>
  </si>
  <si>
    <t>renata alves</t>
  </si>
  <si>
    <t>61 9253-7793</t>
  </si>
  <si>
    <t>NF 5847</t>
  </si>
  <si>
    <t>GARAGE 445</t>
  </si>
  <si>
    <t>JOEL</t>
  </si>
  <si>
    <t>65 9256-3866</t>
  </si>
  <si>
    <t>NF 5906</t>
  </si>
  <si>
    <t>GG Construções</t>
  </si>
  <si>
    <t>german</t>
  </si>
  <si>
    <t xml:space="preserve"> 51 9218-9116</t>
  </si>
  <si>
    <t>Sementinha Kids AG CLIENTE *</t>
  </si>
  <si>
    <t xml:space="preserve"> 71 8431-7931</t>
  </si>
  <si>
    <t>NF 5907</t>
  </si>
  <si>
    <t>rosa dantas enfermeira</t>
  </si>
  <si>
    <t>rosa</t>
  </si>
  <si>
    <t>89 8821-5543</t>
  </si>
  <si>
    <t>NF5566</t>
  </si>
  <si>
    <t xml:space="preserve"> SINDICATO DOS TRABALHADORES</t>
  </si>
  <si>
    <t xml:space="preserve">Claudio </t>
  </si>
  <si>
    <t>11 97282-8168</t>
  </si>
  <si>
    <t>NF 5848</t>
  </si>
  <si>
    <t>VARAN ( VAI PAGAR AMANHA)</t>
  </si>
  <si>
    <t>19 98944-1214</t>
  </si>
  <si>
    <t>NF5908</t>
  </si>
  <si>
    <t>FORTEVEL</t>
  </si>
  <si>
    <t>ROBERT</t>
  </si>
  <si>
    <t>91 8179-8402</t>
  </si>
  <si>
    <t>NF 5807</t>
  </si>
  <si>
    <t>CM Construção *</t>
  </si>
  <si>
    <t>CM Construção</t>
  </si>
  <si>
    <t xml:space="preserve"> 27 99835-7298</t>
  </si>
  <si>
    <t>NF 5909</t>
  </si>
  <si>
    <t>Influencer  JOÃO</t>
  </si>
  <si>
    <t xml:space="preserve">Curso de Canto </t>
  </si>
  <si>
    <t>Bejamin</t>
  </si>
  <si>
    <t>61 8266-6246</t>
  </si>
  <si>
    <t>NF 5910</t>
  </si>
  <si>
    <t xml:space="preserve">Brasforno </t>
  </si>
  <si>
    <t>19 99836-1900</t>
  </si>
  <si>
    <t>NF 5911</t>
  </si>
  <si>
    <r>
      <rPr>
        <rFont val="Arial"/>
      </rPr>
      <t xml:space="preserve"> Telas </t>
    </r>
    <r>
      <rPr>
        <rFont val="Arial"/>
        <color rgb="FF1155CC"/>
        <u/>
      </rPr>
      <t>Celulares.com</t>
    </r>
  </si>
  <si>
    <t>19 98762-6711</t>
  </si>
  <si>
    <t>NF 5912</t>
  </si>
  <si>
    <t xml:space="preserve">jeff leds </t>
  </si>
  <si>
    <t>jefferson sales</t>
  </si>
  <si>
    <t xml:space="preserve"> 86 9952-4140</t>
  </si>
  <si>
    <t>NF 5849</t>
  </si>
  <si>
    <t>PHOTO FRAME (vai pagar hoje)</t>
  </si>
  <si>
    <t>11 96631-0583</t>
  </si>
  <si>
    <t>NF 5652</t>
  </si>
  <si>
    <t xml:space="preserve">COM GPS AG </t>
  </si>
  <si>
    <t>COM GPS</t>
  </si>
  <si>
    <t>21 97068-8519</t>
  </si>
  <si>
    <t>NF 5612</t>
  </si>
  <si>
    <t>Grupo AngioCorpore 2</t>
  </si>
  <si>
    <t xml:space="preserve">Marcelo </t>
  </si>
  <si>
    <t xml:space="preserve"> 13 99763-7741</t>
  </si>
  <si>
    <t>GRAAL 02</t>
  </si>
  <si>
    <t>FERNANDA</t>
  </si>
  <si>
    <t>11 98282-0525</t>
  </si>
  <si>
    <t>NF 5913</t>
  </si>
  <si>
    <t>Laboratório Rio Branco 03</t>
  </si>
  <si>
    <t>95 8101-5956</t>
  </si>
  <si>
    <t>Escola Ideal *</t>
  </si>
  <si>
    <t>75 9711-1250</t>
  </si>
  <si>
    <t>NF 5914</t>
  </si>
  <si>
    <t xml:space="preserve">ALIMENTOS WILHANS 2 </t>
  </si>
  <si>
    <t>ALIMENTOS WILHANS</t>
  </si>
  <si>
    <t>43 9101-6252</t>
  </si>
  <si>
    <t>NF 5944</t>
  </si>
  <si>
    <t xml:space="preserve">AGUIDA </t>
  </si>
  <si>
    <t>AGUIDA</t>
  </si>
  <si>
    <t>27 9800-9511</t>
  </si>
  <si>
    <t>NF 5915</t>
  </si>
  <si>
    <t>Colégio Freine</t>
  </si>
  <si>
    <t>~Irani Melo</t>
  </si>
  <si>
    <t>21 98369-1185</t>
  </si>
  <si>
    <t>NF 5603</t>
  </si>
  <si>
    <t>Modular Móveis</t>
  </si>
  <si>
    <t>47 9794-2845</t>
  </si>
  <si>
    <t>NF 5850</t>
  </si>
  <si>
    <t>STUD RANCHO FLASH *</t>
  </si>
  <si>
    <t>OMAN</t>
  </si>
  <si>
    <t>85 9982-3311</t>
  </si>
  <si>
    <t>NF 5851</t>
  </si>
  <si>
    <t xml:space="preserve">SILVA JB * </t>
  </si>
  <si>
    <t>SILVA</t>
  </si>
  <si>
    <t>55 9919-8613</t>
  </si>
  <si>
    <t>NF 5916</t>
  </si>
  <si>
    <t xml:space="preserve">Jurema Energy </t>
  </si>
  <si>
    <t xml:space="preserve"> 87 8838-4666</t>
  </si>
  <si>
    <t>NF 5793</t>
  </si>
  <si>
    <t>JRS Imóveis (falta receber 600.00) *</t>
  </si>
  <si>
    <t>Gisele Paes</t>
  </si>
  <si>
    <t>11 98712-4089</t>
  </si>
  <si>
    <t>NF 5606</t>
  </si>
  <si>
    <t>Prime SmartWash *</t>
  </si>
  <si>
    <t>Everson Carvalho</t>
  </si>
  <si>
    <t>62 9209-7715</t>
  </si>
  <si>
    <t>NF 5607</t>
  </si>
  <si>
    <t>Conexão de Mulheres</t>
  </si>
  <si>
    <t>Elisângela Albino</t>
  </si>
  <si>
    <t>22 99985-9817</t>
  </si>
  <si>
    <t>NF 5917</t>
  </si>
  <si>
    <t xml:space="preserve">LCA OFICINA </t>
  </si>
  <si>
    <t>LCA OFICINA</t>
  </si>
  <si>
    <t>22 99997-1780</t>
  </si>
  <si>
    <t>NF 5660</t>
  </si>
  <si>
    <t xml:space="preserve">GRUPO CHG </t>
  </si>
  <si>
    <t xml:space="preserve">Veronica </t>
  </si>
  <si>
    <t>94 8417-2425</t>
  </si>
  <si>
    <t>NF 5918</t>
  </si>
  <si>
    <t>Berçário Aconchego da Mamãe</t>
  </si>
  <si>
    <t>day</t>
  </si>
  <si>
    <t xml:space="preserve"> 67 9905-8989</t>
  </si>
  <si>
    <t>chinelos personalizados *</t>
  </si>
  <si>
    <t>ana godinho</t>
  </si>
  <si>
    <t>51 8253-9557</t>
  </si>
  <si>
    <t>NF 5919</t>
  </si>
  <si>
    <t>allo laboratórios *</t>
  </si>
  <si>
    <t>mary silva</t>
  </si>
  <si>
    <t>21 96596-3912</t>
  </si>
  <si>
    <t>NF 5608</t>
  </si>
  <si>
    <t xml:space="preserve">Delplast </t>
  </si>
  <si>
    <t>Cleyton Tamagno</t>
  </si>
  <si>
    <t>48 9973-6321</t>
  </si>
  <si>
    <t>VCar Clube 3</t>
  </si>
  <si>
    <t>Andréia Brito</t>
  </si>
  <si>
    <t>61 8164-4455</t>
  </si>
  <si>
    <t>ESCOLA VILA MADALENA AG CLIENTE</t>
  </si>
  <si>
    <t>MARLI</t>
  </si>
  <si>
    <t>71 9271-1666</t>
  </si>
  <si>
    <t>NF 5921</t>
  </si>
  <si>
    <t xml:space="preserve">EGK Etiquetas </t>
  </si>
  <si>
    <t>Edwilson</t>
  </si>
  <si>
    <t xml:space="preserve"> 43 9951-5569</t>
  </si>
  <si>
    <t>NF 5650</t>
  </si>
  <si>
    <t xml:space="preserve">Raiane </t>
  </si>
  <si>
    <t>Raiane</t>
  </si>
  <si>
    <t>38 9999-2009</t>
  </si>
  <si>
    <t>NF 5922</t>
  </si>
  <si>
    <t>Geotec Consultoria</t>
  </si>
  <si>
    <t>67 9222-3116</t>
  </si>
  <si>
    <t>NF 5706</t>
  </si>
  <si>
    <t>Gabriel Batista</t>
  </si>
  <si>
    <t>ampnet</t>
  </si>
  <si>
    <t>62 9567-0022</t>
  </si>
  <si>
    <t>NF 5923</t>
  </si>
  <si>
    <t>SAO MARCOS</t>
  </si>
  <si>
    <t>EDUARDO</t>
  </si>
  <si>
    <t>69 9981-2830</t>
  </si>
  <si>
    <t>NF 5602</t>
  </si>
  <si>
    <t>Braz’a na Chapa</t>
  </si>
  <si>
    <t xml:space="preserve">Karina </t>
  </si>
  <si>
    <t>27 99251-7904</t>
  </si>
  <si>
    <t>NF 5924</t>
  </si>
  <si>
    <t>FEIJOADA DO MAR</t>
  </si>
  <si>
    <t>RICHARDSON</t>
  </si>
  <si>
    <t>71 9941-1145</t>
  </si>
  <si>
    <t>NF 5925</t>
  </si>
  <si>
    <t xml:space="preserve">Auto posto GeA </t>
  </si>
  <si>
    <t>Auto posto GeA</t>
  </si>
  <si>
    <t>86 9408-1314</t>
  </si>
  <si>
    <t>NF 5928</t>
  </si>
  <si>
    <t xml:space="preserve">O incrivel mundo de samuel </t>
  </si>
  <si>
    <t>49 92000-6764</t>
  </si>
  <si>
    <t>NF 5929</t>
  </si>
  <si>
    <t xml:space="preserve"> 73 8201-6482</t>
  </si>
  <si>
    <t>NF 6084</t>
  </si>
  <si>
    <t>Vidro e Arte Sorocaba *</t>
  </si>
  <si>
    <t>15 98811-0406</t>
  </si>
  <si>
    <t>Joyce da Y 4</t>
  </si>
  <si>
    <t>11 94488-0601</t>
  </si>
  <si>
    <t>Joyce da Y 5</t>
  </si>
  <si>
    <t>12 94488-0601</t>
  </si>
  <si>
    <t>Joyce da Y 6</t>
  </si>
  <si>
    <t>13 94488-0601</t>
  </si>
  <si>
    <t>Joyce da Y 7</t>
  </si>
  <si>
    <t>14 94488-0601</t>
  </si>
  <si>
    <t>Joyce da Y 8</t>
  </si>
  <si>
    <t>15 94488-0601</t>
  </si>
  <si>
    <t xml:space="preserve">GESTÃO DE ESCOLA INFANTIL 1 </t>
  </si>
  <si>
    <t>GESTÃO DE ESCOLA INFANTIL 2</t>
  </si>
  <si>
    <t>NF 6085</t>
  </si>
  <si>
    <t xml:space="preserve">Arte e Designer Estofamentos </t>
  </si>
  <si>
    <t>89 9919-0077</t>
  </si>
  <si>
    <t>NF 5806</t>
  </si>
  <si>
    <t>Pix Predatado  *</t>
  </si>
  <si>
    <t>Tarcisio</t>
  </si>
  <si>
    <t>16 99240-9102</t>
  </si>
  <si>
    <t>NF 5649</t>
  </si>
  <si>
    <t>Musa</t>
  </si>
  <si>
    <t>21 97022-0640</t>
  </si>
  <si>
    <t>NF 5633</t>
  </si>
  <si>
    <t>Autoescola Aparecida</t>
  </si>
  <si>
    <t xml:space="preserve">Oslene </t>
  </si>
  <si>
    <t>27 99577-1383</t>
  </si>
  <si>
    <t>NF 6022</t>
  </si>
  <si>
    <t>Zanchi Supergasbras</t>
  </si>
  <si>
    <t xml:space="preserve">Daniel </t>
  </si>
  <si>
    <t>55 9617-5133</t>
  </si>
  <si>
    <t>NF 5651</t>
  </si>
  <si>
    <t xml:space="preserve">Curvina </t>
  </si>
  <si>
    <t>Curvina</t>
  </si>
  <si>
    <t xml:space="preserve"> 11 97351-2651</t>
  </si>
  <si>
    <t>NF 5940</t>
  </si>
  <si>
    <t>UAU! Festa</t>
  </si>
  <si>
    <t>22 99969-6581</t>
  </si>
  <si>
    <t>NF 5941</t>
  </si>
  <si>
    <t>ABC Atacadão</t>
  </si>
  <si>
    <t>NEGOCIANDO PACOTE</t>
  </si>
  <si>
    <t xml:space="preserve"> 31 8957-1485</t>
  </si>
  <si>
    <t>NF 5945</t>
  </si>
  <si>
    <t>Gabriel Bastista</t>
  </si>
  <si>
    <t xml:space="preserve">Churrascaria IBURA </t>
  </si>
  <si>
    <t>Churrascaria IBURA</t>
  </si>
  <si>
    <t xml:space="preserve"> 79 8109-4845</t>
  </si>
  <si>
    <t>Chef Ana Carolina *</t>
  </si>
  <si>
    <t>Ana Carolina</t>
  </si>
  <si>
    <t>62 8237-6264</t>
  </si>
  <si>
    <t>NF 5659</t>
  </si>
  <si>
    <t>Casa do Frango Assado</t>
  </si>
  <si>
    <t>Harley</t>
  </si>
  <si>
    <t xml:space="preserve"> 92 8175-7809</t>
  </si>
  <si>
    <t>NF 5946</t>
  </si>
  <si>
    <t xml:space="preserve">Fox </t>
  </si>
  <si>
    <t>Fox</t>
  </si>
  <si>
    <t>81 8105-6941</t>
  </si>
  <si>
    <t>NF 5646</t>
  </si>
  <si>
    <t>Mr Mota *</t>
  </si>
  <si>
    <t>Mr Mota</t>
  </si>
  <si>
    <t xml:space="preserve"> 84 9610-3362</t>
  </si>
  <si>
    <t>NF 5947</t>
  </si>
  <si>
    <t>Mil Mais Assessoria</t>
  </si>
  <si>
    <t>71 8705-6491</t>
  </si>
  <si>
    <t>NF 6096</t>
  </si>
  <si>
    <t>VOLSAN</t>
  </si>
  <si>
    <t>62 9562-2204</t>
  </si>
  <si>
    <t>NF 5663</t>
  </si>
  <si>
    <t>CL&amp;C Corretora</t>
  </si>
  <si>
    <t>Leonardo Vieira</t>
  </si>
  <si>
    <t>21 97280-2652</t>
  </si>
  <si>
    <t>NF 5808</t>
  </si>
  <si>
    <t>Vá D’Van Executiva</t>
  </si>
  <si>
    <t>31 9080-5454</t>
  </si>
  <si>
    <t>NF 5664</t>
  </si>
  <si>
    <t xml:space="preserve">WV Lanches </t>
  </si>
  <si>
    <t>Wanderson</t>
  </si>
  <si>
    <t>73 9836-7852</t>
  </si>
  <si>
    <t>NF 5665</t>
  </si>
  <si>
    <t>Viva Web Imobiliária</t>
  </si>
  <si>
    <t>41 9837-0885</t>
  </si>
  <si>
    <t>NF 6007</t>
  </si>
  <si>
    <t xml:space="preserve">Hélio Ferreira </t>
  </si>
  <si>
    <t>Hélio Ferreira</t>
  </si>
  <si>
    <t>81 8666-1052</t>
  </si>
  <si>
    <t>NF 5930</t>
  </si>
  <si>
    <t>DROGA VIDA</t>
  </si>
  <si>
    <t xml:space="preserve"> 82 9689-9626</t>
  </si>
  <si>
    <t>NF 5852</t>
  </si>
  <si>
    <t>AQUA SORVETERIA</t>
  </si>
  <si>
    <t>AQUILINO</t>
  </si>
  <si>
    <t>47 9983-1222</t>
  </si>
  <si>
    <t>NF 5931</t>
  </si>
  <si>
    <t xml:space="preserve">~Luis Archanjo </t>
  </si>
  <si>
    <t>~Luis Archanjo</t>
  </si>
  <si>
    <t>18 98101-9500</t>
  </si>
  <si>
    <t>NF 6008</t>
  </si>
  <si>
    <t>mr consórcios 1</t>
  </si>
  <si>
    <t>44 9919-5715</t>
  </si>
  <si>
    <t>NF 6482</t>
  </si>
  <si>
    <t>Nopragas Dedetizadora</t>
  </si>
  <si>
    <t>91 8206-1448</t>
  </si>
  <si>
    <t>NF 6445</t>
  </si>
  <si>
    <t>Value Sat Rastreamento *</t>
  </si>
  <si>
    <t>62 8570-1440</t>
  </si>
  <si>
    <t>NF 5657</t>
  </si>
  <si>
    <t>Douglas Santa Rosa</t>
  </si>
  <si>
    <t>55 9988-9539</t>
  </si>
  <si>
    <t>NF 5759</t>
  </si>
  <si>
    <t>promind</t>
  </si>
  <si>
    <t>marco áurelio</t>
  </si>
  <si>
    <t>18 99659-4607</t>
  </si>
  <si>
    <t>NF 5932</t>
  </si>
  <si>
    <t>Colégio Elite</t>
  </si>
  <si>
    <t>79 9939-0523</t>
  </si>
  <si>
    <t>NF 6009</t>
  </si>
  <si>
    <t>Branco &amp; Cia</t>
  </si>
  <si>
    <t>91 8881-3088</t>
  </si>
  <si>
    <t>NF 5853</t>
  </si>
  <si>
    <t>ANTONIO SS *</t>
  </si>
  <si>
    <t>ANTONIO</t>
  </si>
  <si>
    <t>11 94757-0524</t>
  </si>
  <si>
    <t>NF 5933</t>
  </si>
  <si>
    <t xml:space="preserve">agua kangen </t>
  </si>
  <si>
    <t xml:space="preserve"> 67 9271-1497</t>
  </si>
  <si>
    <t>NF 5812</t>
  </si>
  <si>
    <t>Hélio Car Veículos</t>
  </si>
  <si>
    <t>Luzia Bezerra</t>
  </si>
  <si>
    <t>67 9985-1687</t>
  </si>
  <si>
    <t>NF 5854</t>
  </si>
  <si>
    <t>BRENO HOMARA</t>
  </si>
  <si>
    <t>BRENO</t>
  </si>
  <si>
    <t>11 99976-5655</t>
  </si>
  <si>
    <t>NF 6146</t>
  </si>
  <si>
    <t xml:space="preserve">piano burguer </t>
  </si>
  <si>
    <t xml:space="preserve">henrique </t>
  </si>
  <si>
    <t>11 97319-7922</t>
  </si>
  <si>
    <t>NF 6435</t>
  </si>
  <si>
    <t>BRK Metrologia</t>
  </si>
  <si>
    <t>grazi1 (estorno) * não foi feito</t>
  </si>
  <si>
    <t>grazi</t>
  </si>
  <si>
    <t>21 96552-7716</t>
  </si>
  <si>
    <t>Grazi 2 (estorno) * não foi feito</t>
  </si>
  <si>
    <t xml:space="preserve">Grazi </t>
  </si>
  <si>
    <t>PAGO</t>
  </si>
  <si>
    <t>NF 6010</t>
  </si>
  <si>
    <t>Chef Rapha Salgados</t>
  </si>
  <si>
    <t>Raphael</t>
  </si>
  <si>
    <t>11 91008-0861</t>
  </si>
  <si>
    <t>NF 6011</t>
  </si>
  <si>
    <t>UniExame</t>
  </si>
  <si>
    <t xml:space="preserve">Paulo </t>
  </si>
  <si>
    <t>11 97346-0204</t>
  </si>
  <si>
    <t>NF 6443</t>
  </si>
  <si>
    <t>jotatec</t>
  </si>
  <si>
    <t>jonas</t>
  </si>
  <si>
    <t xml:space="preserve"> 55 9969-2852</t>
  </si>
  <si>
    <t>NF 5948</t>
  </si>
  <si>
    <t>ateffe global. (50 PIX)</t>
  </si>
  <si>
    <t xml:space="preserve">Ana </t>
  </si>
  <si>
    <t>21 99619-3066</t>
  </si>
  <si>
    <t>NF 5949</t>
  </si>
  <si>
    <t xml:space="preserve">Washington </t>
  </si>
  <si>
    <t>Washington</t>
  </si>
  <si>
    <t>99 8120-6235</t>
  </si>
  <si>
    <t>321go.freire</t>
  </si>
  <si>
    <t>91 9350-1219</t>
  </si>
  <si>
    <t>NF 5951</t>
  </si>
  <si>
    <t>corretora valdineia</t>
  </si>
  <si>
    <t>valdineia</t>
  </si>
  <si>
    <t xml:space="preserve"> 67 9909-7950</t>
  </si>
  <si>
    <t>NF 5952</t>
  </si>
  <si>
    <t>Otmizee</t>
  </si>
  <si>
    <t>Anderson</t>
  </si>
  <si>
    <t xml:space="preserve"> 21 96018-0705</t>
  </si>
  <si>
    <t>NF 6012</t>
  </si>
  <si>
    <t>Academia Impacto</t>
  </si>
  <si>
    <t xml:space="preserve"> 73 8858-6200</t>
  </si>
  <si>
    <t>NF 5953</t>
  </si>
  <si>
    <t xml:space="preserve">Solução Van </t>
  </si>
  <si>
    <t>11 97735-2695</t>
  </si>
  <si>
    <t>NF 5954</t>
  </si>
  <si>
    <t>PV ARQ</t>
  </si>
  <si>
    <t>NF 5990</t>
  </si>
  <si>
    <t>Banda Luminar</t>
  </si>
  <si>
    <t>81 8872-2231</t>
  </si>
  <si>
    <t>NF 5991</t>
  </si>
  <si>
    <t>High Class</t>
  </si>
  <si>
    <t>marcelo</t>
  </si>
  <si>
    <t>11 94288-0132</t>
  </si>
  <si>
    <t>NF 5992</t>
  </si>
  <si>
    <t>Haven Jeans atacado</t>
  </si>
  <si>
    <t>81 9832-3310</t>
  </si>
  <si>
    <t>NF 5993</t>
  </si>
  <si>
    <t xml:space="preserve">Haven Jeans varejo </t>
  </si>
  <si>
    <t>NF 5934</t>
  </si>
  <si>
    <t>FAP FACULDADE</t>
  </si>
  <si>
    <t>GIVALDO</t>
  </si>
  <si>
    <t xml:space="preserve"> 81 9755-1900</t>
  </si>
  <si>
    <t>NF 5994</t>
  </si>
  <si>
    <t>Comercio Elder sucatas</t>
  </si>
  <si>
    <t>19 97166-7896</t>
  </si>
  <si>
    <t>NF 5995</t>
  </si>
  <si>
    <t>Royal Face Niterói</t>
  </si>
  <si>
    <t>Erika</t>
  </si>
  <si>
    <t>21 97499-1355</t>
  </si>
  <si>
    <t>NF 5707</t>
  </si>
  <si>
    <t xml:space="preserve">One Rastreamento </t>
  </si>
  <si>
    <t xml:space="preserve"> 38 9977-8182</t>
  </si>
  <si>
    <t>NF 5666</t>
  </si>
  <si>
    <t>Kosty Cosméticos *</t>
  </si>
  <si>
    <t xml:space="preserve">Michael </t>
  </si>
  <si>
    <t>11 94089-4517</t>
  </si>
  <si>
    <t>NF 5996</t>
  </si>
  <si>
    <r>
      <rPr>
        <rFont val="Arial"/>
        <color theme="1"/>
      </rPr>
      <t xml:space="preserve">casamento aline e josé </t>
    </r>
    <r>
      <rPr>
        <rFont val="Arial"/>
        <color rgb="FFFFFFFF"/>
      </rPr>
      <t>antes dia 23</t>
    </r>
  </si>
  <si>
    <t>11 98501-0363</t>
  </si>
  <si>
    <t>NF 5997</t>
  </si>
  <si>
    <t xml:space="preserve"> Mais Brasil Promotora</t>
  </si>
  <si>
    <t>naelle</t>
  </si>
  <si>
    <t>95 9174-0916</t>
  </si>
  <si>
    <t>NF 6087</t>
  </si>
  <si>
    <t xml:space="preserve"> Juh massoterapeuta</t>
  </si>
  <si>
    <t>Juh Santos</t>
  </si>
  <si>
    <t xml:space="preserve"> 71 8105-1464</t>
  </si>
  <si>
    <t>MEQUIAS 1</t>
  </si>
  <si>
    <t>73 8201-6482</t>
  </si>
  <si>
    <t>NF 5998</t>
  </si>
  <si>
    <t xml:space="preserve">grupo ensel </t>
  </si>
  <si>
    <t xml:space="preserve">fábio vicente </t>
  </si>
  <si>
    <t>51 9400-1055</t>
  </si>
  <si>
    <t>Henrico Episodio 1</t>
  </si>
  <si>
    <t xml:space="preserve">~Marcio Trindade </t>
  </si>
  <si>
    <t xml:space="preserve"> 24 99263-5678</t>
  </si>
  <si>
    <t>NF 5855</t>
  </si>
  <si>
    <t>LUCAS VIDROS *</t>
  </si>
  <si>
    <t>FERNANDO</t>
  </si>
  <si>
    <t>65 9903-0751</t>
  </si>
  <si>
    <t>NF 5743</t>
  </si>
  <si>
    <t>Taxi Dog Da Rê</t>
  </si>
  <si>
    <t xml:space="preserve">Renata </t>
  </si>
  <si>
    <t xml:space="preserve"> 11 97412-4609</t>
  </si>
  <si>
    <t>Rancho do Bola *</t>
  </si>
  <si>
    <t xml:space="preserve"> 67 9870-1460</t>
  </si>
  <si>
    <t>NF 5683</t>
  </si>
  <si>
    <t xml:space="preserve"> Plínio Locações </t>
  </si>
  <si>
    <t>73 8816-8817</t>
  </si>
  <si>
    <t>NF 5856</t>
  </si>
  <si>
    <t xml:space="preserve"> ASSOCIAÇAO AMTEA</t>
  </si>
  <si>
    <t>SANDRO</t>
  </si>
  <si>
    <t>71 8274-4008</t>
  </si>
  <si>
    <t>NF 5999</t>
  </si>
  <si>
    <t>Multipro Facility</t>
  </si>
  <si>
    <t>12 98880-9570</t>
  </si>
  <si>
    <t>NF 6000</t>
  </si>
  <si>
    <t>ncora Coberturas</t>
  </si>
  <si>
    <t>13 99602-7271</t>
  </si>
  <si>
    <t>NF 6297</t>
  </si>
  <si>
    <t xml:space="preserve">Marcio Fama Solar </t>
  </si>
  <si>
    <t>Marcio Fama Solar</t>
  </si>
  <si>
    <t>17 98119-3000</t>
  </si>
  <si>
    <t>NF 5715</t>
  </si>
  <si>
    <t>Prime Life *</t>
  </si>
  <si>
    <t>19 99973-5379</t>
  </si>
  <si>
    <t>NF 5716</t>
  </si>
  <si>
    <t>Prime Life Vista de Florença *</t>
  </si>
  <si>
    <t>NF 6001</t>
  </si>
  <si>
    <t xml:space="preserve">Topgás </t>
  </si>
  <si>
    <t xml:space="preserve">Silvio </t>
  </si>
  <si>
    <t>33 9837-5642</t>
  </si>
  <si>
    <t>NF 6002</t>
  </si>
  <si>
    <t>Paraguai Beach Sport</t>
  </si>
  <si>
    <t>66 9264-3921</t>
  </si>
  <si>
    <t>NF 5744</t>
  </si>
  <si>
    <t xml:space="preserve"> WBJ Consultoria * (vai pg dia 15/11)</t>
  </si>
  <si>
    <t>11 4965-2086</t>
  </si>
  <si>
    <t>NF 5760</t>
  </si>
  <si>
    <t>pizza crek</t>
  </si>
  <si>
    <t>adriane</t>
  </si>
  <si>
    <t>95 8111-1766</t>
  </si>
  <si>
    <t>NF 5761</t>
  </si>
  <si>
    <t>conseg</t>
  </si>
  <si>
    <t>ana maria</t>
  </si>
  <si>
    <t>14 99714-2670</t>
  </si>
  <si>
    <t>NF 5745</t>
  </si>
  <si>
    <t>Impacto Auto Protect *</t>
  </si>
  <si>
    <t>Marcio Pinho</t>
  </si>
  <si>
    <t>27 98133-0023</t>
  </si>
  <si>
    <t>NF 5857</t>
  </si>
  <si>
    <t>JK METAL *</t>
  </si>
  <si>
    <t>GERSON</t>
  </si>
  <si>
    <t>42 9972-3237</t>
  </si>
  <si>
    <t>NF 5702</t>
  </si>
  <si>
    <t>RC produções *</t>
  </si>
  <si>
    <t xml:space="preserve"> 21 98209-5841</t>
  </si>
  <si>
    <t>NF 6004</t>
  </si>
  <si>
    <t xml:space="preserve">Horacio </t>
  </si>
  <si>
    <t>Horacio</t>
  </si>
  <si>
    <t>18 99772-6279</t>
  </si>
  <si>
    <t xml:space="preserve">GRAAL 03 (pausa aprovar o segundo)  </t>
  </si>
  <si>
    <t>NF 5762</t>
  </si>
  <si>
    <t>vs limp</t>
  </si>
  <si>
    <t xml:space="preserve"> 67 9177-3554</t>
  </si>
  <si>
    <t>NF 6005</t>
  </si>
  <si>
    <t xml:space="preserve">fut_minas7 </t>
  </si>
  <si>
    <t>fut_minas7</t>
  </si>
  <si>
    <t>31 9313-1231</t>
  </si>
  <si>
    <t>NF 5703</t>
  </si>
  <si>
    <t>RM VIP Contabilidade</t>
  </si>
  <si>
    <t>31 9955-4981</t>
  </si>
  <si>
    <t>NF 5935</t>
  </si>
  <si>
    <t>A GEILTON</t>
  </si>
  <si>
    <t>GEILTON</t>
  </si>
  <si>
    <t>11 97301-0747</t>
  </si>
  <si>
    <t>NF 5858</t>
  </si>
  <si>
    <t xml:space="preserve">STILUS KIDS (falta 140.00) </t>
  </si>
  <si>
    <t>ELIZETH</t>
  </si>
  <si>
    <t>31 8845-1003</t>
  </si>
  <si>
    <t>NF 5841</t>
  </si>
  <si>
    <t xml:space="preserve">unimetro </t>
  </si>
  <si>
    <t>bruno</t>
  </si>
  <si>
    <t>11 97549-2878</t>
  </si>
  <si>
    <t>São jose extintores 2</t>
  </si>
  <si>
    <t xml:space="preserve"> 27 99944-8311</t>
  </si>
  <si>
    <t>NF 5751</t>
  </si>
  <si>
    <t>VSL</t>
  </si>
  <si>
    <t>Cruze Seguros</t>
  </si>
  <si>
    <t>Diego Stramaro</t>
  </si>
  <si>
    <t>11 94144-1802</t>
  </si>
  <si>
    <t>NF 6262</t>
  </si>
  <si>
    <t xml:space="preserve">RODRIGO FIM DE ANO </t>
  </si>
  <si>
    <t>RODRIGO FRATINI</t>
  </si>
  <si>
    <t>34 9241-0407</t>
  </si>
  <si>
    <t>NF 6006</t>
  </si>
  <si>
    <t xml:space="preserve">Laboratório Rio Branco </t>
  </si>
  <si>
    <t xml:space="preserve"> 95 8101-5956</t>
  </si>
  <si>
    <t>NF 6035</t>
  </si>
  <si>
    <t xml:space="preserve"> Espaço Gourmet 250 ( ag cliente) </t>
  </si>
  <si>
    <t>EMERSON</t>
  </si>
  <si>
    <t>47 9155-4969</t>
  </si>
  <si>
    <t>NF 5718</t>
  </si>
  <si>
    <t>Fish Maria</t>
  </si>
  <si>
    <t>tarcisio</t>
  </si>
  <si>
    <t>31 8741-0821</t>
  </si>
  <si>
    <t>NF 6013</t>
  </si>
  <si>
    <t>ReSurg Publicidade</t>
  </si>
  <si>
    <t xml:space="preserve"> 11 97080-9616</t>
  </si>
  <si>
    <t>NF 5717</t>
  </si>
  <si>
    <t>Gabriel Cunha Produções</t>
  </si>
  <si>
    <t>21 97319-8280</t>
  </si>
  <si>
    <t>NF 5748</t>
  </si>
  <si>
    <t>Okis Mousse</t>
  </si>
  <si>
    <t xml:space="preserve">Rodrigo </t>
  </si>
  <si>
    <t xml:space="preserve"> 85 9951-1376</t>
  </si>
  <si>
    <t>NF5936</t>
  </si>
  <si>
    <t xml:space="preserve">Doks A Loja </t>
  </si>
  <si>
    <t>21 99103-5816</t>
  </si>
  <si>
    <t>NF 5708</t>
  </si>
  <si>
    <t>Remax Glauce 2</t>
  </si>
  <si>
    <t>Remax Glauce 3</t>
  </si>
  <si>
    <t>NF 5846</t>
  </si>
  <si>
    <t>Terapia 3R</t>
  </si>
  <si>
    <t>Ricardo</t>
  </si>
  <si>
    <t>47 9736-7154</t>
  </si>
  <si>
    <t>NF 6014</t>
  </si>
  <si>
    <t>Exata Contabilidade</t>
  </si>
  <si>
    <t>47 9944-3893</t>
  </si>
  <si>
    <t>NF 5861</t>
  </si>
  <si>
    <t>BIO SQUARE</t>
  </si>
  <si>
    <t>VALDINEIA</t>
  </si>
  <si>
    <t>15 99782-8515</t>
  </si>
  <si>
    <t>*</t>
  </si>
  <si>
    <t>NF 5753</t>
  </si>
  <si>
    <t>Morais &amp; Morais 2</t>
  </si>
  <si>
    <t>47 9965-5677</t>
  </si>
  <si>
    <t>Imigra Foundation 8</t>
  </si>
  <si>
    <t>Kelly</t>
  </si>
  <si>
    <t xml:space="preserve">grupo </t>
  </si>
  <si>
    <t>NF 6015</t>
  </si>
  <si>
    <t xml:space="preserve">Jairo </t>
  </si>
  <si>
    <t>Jairo</t>
  </si>
  <si>
    <t>11 94155-5604</t>
  </si>
  <si>
    <t>NF 5862</t>
  </si>
  <si>
    <t>SILVANA ARAGAO *</t>
  </si>
  <si>
    <t>SILVANA</t>
  </si>
  <si>
    <t>71 9964-0012</t>
  </si>
  <si>
    <t>NF 5754</t>
  </si>
  <si>
    <t>Gol Lubrificantes</t>
  </si>
  <si>
    <t>Osias</t>
  </si>
  <si>
    <t>21 98063-0988</t>
  </si>
  <si>
    <t>NF 5937</t>
  </si>
  <si>
    <t>LEANDRO SERVIÇOS AUTOMOTIVOS</t>
  </si>
  <si>
    <t>31 9371-7340</t>
  </si>
  <si>
    <t>NF 5863</t>
  </si>
  <si>
    <t>JOGO THIAGO (pagar dia 07)  *</t>
  </si>
  <si>
    <t>THIAGO</t>
  </si>
  <si>
    <t>19 99599-8976</t>
  </si>
  <si>
    <r>
      <rPr>
        <rFont val="Archivo, sans-serif"/>
        <color rgb="FF212529"/>
      </rPr>
      <t>Império Mec Truck</t>
    </r>
    <r>
      <rPr>
        <rFont val="Archivo, sans-serif"/>
        <color rgb="FFFF0000"/>
      </rPr>
      <t xml:space="preserve"> (receber R$ 300.00 - venda ref. 31/07</t>
    </r>
    <r>
      <rPr>
        <rFont val="Archivo, sans-serif"/>
        <color rgb="FF212529"/>
      </rPr>
      <t>) *</t>
    </r>
  </si>
  <si>
    <t>Clayton Rodrigues</t>
  </si>
  <si>
    <t>11 95478-3133</t>
  </si>
  <si>
    <t>neto cell *</t>
  </si>
  <si>
    <t xml:space="preserve">neto </t>
  </si>
  <si>
    <t xml:space="preserve"> 66 9203-6820</t>
  </si>
  <si>
    <t>NF 5864</t>
  </si>
  <si>
    <t>PIBOL PLAY</t>
  </si>
  <si>
    <t>ROBSON</t>
  </si>
  <si>
    <t>11 99286-1969</t>
  </si>
  <si>
    <t>NF 6036</t>
  </si>
  <si>
    <t xml:space="preserve">Isa Baccara </t>
  </si>
  <si>
    <t xml:space="preserve">Isa </t>
  </si>
  <si>
    <t>11 95142-4626</t>
  </si>
  <si>
    <t>NF 6016</t>
  </si>
  <si>
    <t xml:space="preserve">paulapereiracorretora
</t>
  </si>
  <si>
    <t xml:space="preserve">paulapereiracorretora
</t>
  </si>
  <si>
    <t>84 9400-5023</t>
  </si>
  <si>
    <t>NF 5755</t>
  </si>
  <si>
    <t xml:space="preserve">Companhia Brasileira </t>
  </si>
  <si>
    <t>Alex</t>
  </si>
  <si>
    <t>34 9153-2262</t>
  </si>
  <si>
    <t>NF 5730</t>
  </si>
  <si>
    <t>agrocine *</t>
  </si>
  <si>
    <t>bethania</t>
  </si>
  <si>
    <t>91 8959-5448</t>
  </si>
  <si>
    <t>NF 5865</t>
  </si>
  <si>
    <t xml:space="preserve">A MENINA DO CORPO MAGICO </t>
  </si>
  <si>
    <t>PATRICIA</t>
  </si>
  <si>
    <t xml:space="preserve"> 31 8599-0412</t>
  </si>
  <si>
    <t>NF 6017</t>
  </si>
  <si>
    <t>Fábrica dos Coletes</t>
  </si>
  <si>
    <t xml:space="preserve"> 71 9211-8599</t>
  </si>
  <si>
    <t>NF 6018</t>
  </si>
  <si>
    <t xml:space="preserve"> Avantt Pneus</t>
  </si>
  <si>
    <t>julio</t>
  </si>
  <si>
    <t>62 8558-2211</t>
  </si>
  <si>
    <t>NF 5763</t>
  </si>
  <si>
    <t>Ortobom Taubaté</t>
  </si>
  <si>
    <t>11 94757-3225</t>
  </si>
  <si>
    <t>Omnilink *</t>
  </si>
  <si>
    <t>Omnilink</t>
  </si>
  <si>
    <t>11 99874-7308</t>
  </si>
  <si>
    <t>NF 5756</t>
  </si>
  <si>
    <t xml:space="preserve"> Laser Formaturas</t>
  </si>
  <si>
    <t xml:space="preserve"> 89 9976-0777</t>
  </si>
  <si>
    <t>NF 6019</t>
  </si>
  <si>
    <t>Gabriel batista</t>
  </si>
  <si>
    <t xml:space="preserve">engenharia </t>
  </si>
  <si>
    <t>silberly</t>
  </si>
  <si>
    <t>98 8851-2207</t>
  </si>
  <si>
    <t>niplan 12</t>
  </si>
  <si>
    <t>11 96647-9355</t>
  </si>
  <si>
    <t>niplan 13</t>
  </si>
  <si>
    <t>NF 5866</t>
  </si>
  <si>
    <t>IOS GAS *</t>
  </si>
  <si>
    <t>ALEX</t>
  </si>
  <si>
    <t>73 9900-8645</t>
  </si>
  <si>
    <t>NF 5747</t>
  </si>
  <si>
    <t>Restaurante Malagueta *</t>
  </si>
  <si>
    <t xml:space="preserve">João </t>
  </si>
  <si>
    <t>19 98988-4747</t>
  </si>
  <si>
    <t>NF 6020</t>
  </si>
  <si>
    <t>EZTEC</t>
  </si>
  <si>
    <t>11 96893-6279</t>
  </si>
  <si>
    <t>NF 5749</t>
  </si>
  <si>
    <t>Eduardo Ediomas (VAI PAGAR DIA 10)</t>
  </si>
  <si>
    <t xml:space="preserve">Eduardo </t>
  </si>
  <si>
    <t>11 96097-1099</t>
  </si>
  <si>
    <t>NF 6023</t>
  </si>
  <si>
    <t>Recanto Miami</t>
  </si>
  <si>
    <t>11 93905-7098</t>
  </si>
  <si>
    <t>Okis Mousse 1</t>
  </si>
  <si>
    <t>85 9951-1376</t>
  </si>
  <si>
    <t>NF 6037</t>
  </si>
  <si>
    <t>colégio conexão</t>
  </si>
  <si>
    <t>viviane souza</t>
  </si>
  <si>
    <t>21 98446-9899</t>
  </si>
  <si>
    <t>NF 6038</t>
  </si>
  <si>
    <t xml:space="preserve">Virtual Network </t>
  </si>
  <si>
    <t xml:space="preserve">Claudir </t>
  </si>
  <si>
    <t xml:space="preserve"> 41 9233-5666</t>
  </si>
  <si>
    <r>
      <rPr>
        <rFont val="Arial"/>
        <color theme="1"/>
      </rPr>
      <t>JRS Imóveis (</t>
    </r>
    <r>
      <rPr>
        <rFont val="Arial"/>
        <color rgb="FFFF0000"/>
      </rPr>
      <t>diferença de valor na pers. ref. dia 15/10</t>
    </r>
    <r>
      <rPr>
        <rFont val="Arial"/>
        <color theme="1"/>
      </rPr>
      <t>)</t>
    </r>
  </si>
  <si>
    <t>RANCHO DO MORANGO 3</t>
  </si>
  <si>
    <t>11 96769-9326</t>
  </si>
  <si>
    <t>NF 5752</t>
  </si>
  <si>
    <t>Residencial Geriátrico Vittal</t>
  </si>
  <si>
    <t xml:space="preserve"> 54 9189-3260</t>
  </si>
  <si>
    <t>NF 5757</t>
  </si>
  <si>
    <t>Banda Doctors</t>
  </si>
  <si>
    <t>Sandro Souza</t>
  </si>
  <si>
    <t>15 99162-1621</t>
  </si>
  <si>
    <t>NF 6039</t>
  </si>
  <si>
    <t xml:space="preserve">demetrio </t>
  </si>
  <si>
    <t xml:space="preserve"> COMGPS </t>
  </si>
  <si>
    <t xml:space="preserve"> COMGPS</t>
  </si>
  <si>
    <t>NF 5758</t>
  </si>
  <si>
    <t>Inox Norte 2</t>
  </si>
  <si>
    <t>92 9131-0468</t>
  </si>
  <si>
    <t>NF 5750</t>
  </si>
  <si>
    <t>OpenDrive *</t>
  </si>
  <si>
    <t>61 8218-7476</t>
  </si>
  <si>
    <t>NF 5867</t>
  </si>
  <si>
    <t xml:space="preserve">MIL VIDROS </t>
  </si>
  <si>
    <t>MILTON</t>
  </si>
  <si>
    <t xml:space="preserve"> 11 98741-0709</t>
  </si>
  <si>
    <t>NF 6040</t>
  </si>
  <si>
    <t>jacinto dor</t>
  </si>
  <si>
    <t>jacinto</t>
  </si>
  <si>
    <t>71 9102-0449</t>
  </si>
  <si>
    <t>NF 5770</t>
  </si>
  <si>
    <r>
      <rPr>
        <rFont val="Arial"/>
        <color theme="1"/>
      </rPr>
      <t xml:space="preserve">Colégio Vitória- </t>
    </r>
    <r>
      <rPr>
        <rFont val="Arial"/>
        <color rgb="FFFFFF00"/>
      </rPr>
      <t xml:space="preserve"> p/ SEGUNDA *</t>
    </r>
  </si>
  <si>
    <t>Rodrigo</t>
  </si>
  <si>
    <t>84 9480-4800</t>
  </si>
  <si>
    <t>NF 5868</t>
  </si>
  <si>
    <t>LIGGA BJJ AG CLIENTE</t>
  </si>
  <si>
    <t>DAVID</t>
  </si>
  <si>
    <t>11 98988-0658</t>
  </si>
  <si>
    <t>NF 5823</t>
  </si>
  <si>
    <t xml:space="preserve">Rose Anjos Massoterapeuta </t>
  </si>
  <si>
    <t xml:space="preserve">Rosemeire </t>
  </si>
  <si>
    <t xml:space="preserve"> 11 99804-1803</t>
  </si>
  <si>
    <t>NF 5869</t>
  </si>
  <si>
    <t>RIO SOFT *</t>
  </si>
  <si>
    <t>Bento</t>
  </si>
  <si>
    <t>21 99507-4400</t>
  </si>
  <si>
    <r>
      <rPr>
        <rFont val="Arial"/>
        <color theme="1"/>
      </rPr>
      <t>COLÉGIO CONEXÃO 2</t>
    </r>
    <r>
      <rPr>
        <rFont val="Arial"/>
        <color rgb="FFFFFFFF"/>
      </rPr>
      <t xml:space="preserve"> SEXTA</t>
    </r>
  </si>
  <si>
    <t>Okis Mousse 2</t>
  </si>
  <si>
    <t>NF 6041</t>
  </si>
  <si>
    <t xml:space="preserve">Marlon 2 </t>
  </si>
  <si>
    <t>Marlon 2</t>
  </si>
  <si>
    <t>22 98106-6805</t>
  </si>
  <si>
    <t>NF 5870</t>
  </si>
  <si>
    <t>CONFRIO</t>
  </si>
  <si>
    <t>93 9102-1578</t>
  </si>
  <si>
    <t>NF 5796</t>
  </si>
  <si>
    <t>Congo Burguer</t>
  </si>
  <si>
    <t>15 99726-3179</t>
  </si>
  <si>
    <t>NF 5938</t>
  </si>
  <si>
    <t>CELYPAN *</t>
  </si>
  <si>
    <t>CELIO</t>
  </si>
  <si>
    <t>43 8443-3056</t>
  </si>
  <si>
    <t>NF 6042</t>
  </si>
  <si>
    <t>Paulo Guimarães logo (cliente nao gostou)</t>
  </si>
  <si>
    <t>NF 6043</t>
  </si>
  <si>
    <t xml:space="preserve">Logo Animada </t>
  </si>
  <si>
    <t>Paulo Guimarães (DEIXOU DE CREDITO)</t>
  </si>
  <si>
    <t>NF 5776</t>
  </si>
  <si>
    <t xml:space="preserve">Deusa Perfumaria </t>
  </si>
  <si>
    <t xml:space="preserve">Tairine </t>
  </si>
  <si>
    <t>48 9617-0340</t>
  </si>
  <si>
    <t>NF 5818</t>
  </si>
  <si>
    <t>Clínica Integrada PILATES</t>
  </si>
  <si>
    <t>15 99788-8718</t>
  </si>
  <si>
    <t>NF 5819</t>
  </si>
  <si>
    <t>Clínica Integrada ODONTOLOGIA</t>
  </si>
  <si>
    <t>NF 5882</t>
  </si>
  <si>
    <t>Viva+Prev *</t>
  </si>
  <si>
    <t>11 99425-3144</t>
  </si>
  <si>
    <t>NF 6044</t>
  </si>
  <si>
    <t>LC SERVIÇOS</t>
  </si>
  <si>
    <t>LUCIA</t>
  </si>
  <si>
    <t>91 8518-6974</t>
  </si>
  <si>
    <t>NF 6260</t>
  </si>
  <si>
    <t>EXIBE MAIS PAINEIS</t>
  </si>
  <si>
    <t>JORGE</t>
  </si>
  <si>
    <t>47 9997-0050</t>
  </si>
  <si>
    <t>NF 5881</t>
  </si>
  <si>
    <t>kmx</t>
  </si>
  <si>
    <t>messias</t>
  </si>
  <si>
    <t xml:space="preserve"> 71 9946-5757</t>
  </si>
  <si>
    <t>NF 6045</t>
  </si>
  <si>
    <t>BOTECO SIMPRAO</t>
  </si>
  <si>
    <t>DIEGO</t>
  </si>
  <si>
    <t>94 9152-1993</t>
  </si>
  <si>
    <t>NF 6088</t>
  </si>
  <si>
    <t xml:space="preserve"> Elétrica Jacuípe</t>
  </si>
  <si>
    <t>71 8796-1803</t>
  </si>
  <si>
    <t>POUSADA SIMPRAO</t>
  </si>
  <si>
    <t>NF 5871</t>
  </si>
  <si>
    <t>DJ MAX</t>
  </si>
  <si>
    <t>MAX</t>
  </si>
  <si>
    <t>48 9920-0037</t>
  </si>
  <si>
    <t>NF 6300</t>
  </si>
  <si>
    <t xml:space="preserve"> Norte Suprimentos *</t>
  </si>
  <si>
    <t>91 8236-4161</t>
  </si>
  <si>
    <t>NF 5768</t>
  </si>
  <si>
    <t xml:space="preserve"> KIT ANTI-APAGÃO T8M </t>
  </si>
  <si>
    <t>33 9199-7101</t>
  </si>
  <si>
    <t xml:space="preserve"> KIT ANTI-APAGÃO T8M 2</t>
  </si>
  <si>
    <t xml:space="preserve"> KIT ANTI-APAGÃO T8M 3</t>
  </si>
  <si>
    <t xml:space="preserve"> KIT ANTI-APAGÃO T8M 4</t>
  </si>
  <si>
    <t>e.vidare - (feito estorno para cliente)</t>
  </si>
  <si>
    <t>11 96054-9281</t>
  </si>
  <si>
    <t>NF 6120</t>
  </si>
  <si>
    <t xml:space="preserve">Arlan Turismo </t>
  </si>
  <si>
    <t>Arlan</t>
  </si>
  <si>
    <t>87 9930-4112</t>
  </si>
  <si>
    <t xml:space="preserve"> Cachaça Desinibida *</t>
  </si>
  <si>
    <t>24 98828-2932</t>
  </si>
  <si>
    <t>NF 5872</t>
  </si>
  <si>
    <t>ODONTO VERA</t>
  </si>
  <si>
    <t xml:space="preserve"> 21 97504-9703</t>
  </si>
  <si>
    <t>ESPETINHO DA PRAIA *</t>
  </si>
  <si>
    <t>GUSTAVO</t>
  </si>
  <si>
    <t>47 9967-6146</t>
  </si>
  <si>
    <t>NF 5774</t>
  </si>
  <si>
    <t>Midrah Investimentos</t>
  </si>
  <si>
    <t>11 98061-9056</t>
  </si>
  <si>
    <t>NF 5886</t>
  </si>
  <si>
    <t>institutoveralem</t>
  </si>
  <si>
    <t>21 98853-3371</t>
  </si>
  <si>
    <t>NF 5794</t>
  </si>
  <si>
    <t>II Mineiros Pastelaria</t>
  </si>
  <si>
    <t>67 9884-9781</t>
  </si>
  <si>
    <t>NF 5797</t>
  </si>
  <si>
    <t>polo EAD Cruzeiro do Sul</t>
  </si>
  <si>
    <t>suzana</t>
  </si>
  <si>
    <t>51 9333-2651</t>
  </si>
  <si>
    <t>NF 6046</t>
  </si>
  <si>
    <t>Zaramela Brinquedos</t>
  </si>
  <si>
    <t>41 9967-4515</t>
  </si>
  <si>
    <t>NF 5873</t>
  </si>
  <si>
    <t>OTICA FILHA DO REI *</t>
  </si>
  <si>
    <t>KELCY</t>
  </si>
  <si>
    <t>92 9271-8303</t>
  </si>
  <si>
    <t>NF 5845</t>
  </si>
  <si>
    <t>SEU BONÉ</t>
  </si>
  <si>
    <t>16 99430-1805</t>
  </si>
  <si>
    <t>NF 6047</t>
  </si>
  <si>
    <t>COP 30</t>
  </si>
  <si>
    <t xml:space="preserve">Raimundo </t>
  </si>
  <si>
    <t xml:space="preserve"> 91 8149-2534</t>
  </si>
  <si>
    <t>robson avatar</t>
  </si>
  <si>
    <t xml:space="preserve">robson </t>
  </si>
  <si>
    <t>21 99221-7535</t>
  </si>
  <si>
    <t>Beabá do Dindin 5</t>
  </si>
  <si>
    <t>Beabá do Dindin 6</t>
  </si>
  <si>
    <t>Windson  *</t>
  </si>
  <si>
    <t>Windson</t>
  </si>
  <si>
    <t>33 9844-1479</t>
  </si>
  <si>
    <t>finno file *</t>
  </si>
  <si>
    <t>paulo</t>
  </si>
  <si>
    <t>11 94147-9232</t>
  </si>
  <si>
    <t>CORREA AUTOMAÇAO *</t>
  </si>
  <si>
    <t>FRANCISCO</t>
  </si>
  <si>
    <t>11 94602-4205</t>
  </si>
  <si>
    <t>NF 6048</t>
  </si>
  <si>
    <t>RM Prestadora de Serviços</t>
  </si>
  <si>
    <t>66 9645-2398</t>
  </si>
  <si>
    <t>NF 5884</t>
  </si>
  <si>
    <t>Spa Florescer *</t>
  </si>
  <si>
    <t>62 9377-3735</t>
  </si>
  <si>
    <t>NF 6089</t>
  </si>
  <si>
    <t xml:space="preserve">AQUI Transporte </t>
  </si>
  <si>
    <t>AQUI Transporte</t>
  </si>
  <si>
    <t xml:space="preserve"> 34 9342-1872</t>
  </si>
  <si>
    <t>ADCatedral do Avivamento *</t>
  </si>
  <si>
    <t>MarcosNascimento</t>
  </si>
  <si>
    <t>98 8176-9846</t>
  </si>
  <si>
    <t>NF 5885</t>
  </si>
  <si>
    <t>Inácio Home Care</t>
  </si>
  <si>
    <t xml:space="preserve">Ricardo Inácio </t>
  </si>
  <si>
    <t>64 9948-9345</t>
  </si>
  <si>
    <t>NF 6121</t>
  </si>
  <si>
    <t>Diguinho Acabamentos</t>
  </si>
  <si>
    <t>46 9915-5938</t>
  </si>
  <si>
    <t>NF 5843</t>
  </si>
  <si>
    <t>NG Presentes 1</t>
  </si>
  <si>
    <t>62 9698-3166</t>
  </si>
  <si>
    <t>NG Presentes 2</t>
  </si>
  <si>
    <t>Drogaria Total de Américo 1</t>
  </si>
  <si>
    <t>Luiz Dalsasso</t>
  </si>
  <si>
    <t>NF 5798</t>
  </si>
  <si>
    <t>FC Pisos</t>
  </si>
  <si>
    <t>49 9169-1696</t>
  </si>
  <si>
    <t>NF 6261</t>
  </si>
  <si>
    <t>A+ Revival</t>
  </si>
  <si>
    <t>34 9976-0201</t>
  </si>
  <si>
    <t>NF 6122</t>
  </si>
  <si>
    <t xml:space="preserve">Acqua Cerrado </t>
  </si>
  <si>
    <t>Acqua Cerrado</t>
  </si>
  <si>
    <t>61 9695-3063</t>
  </si>
  <si>
    <t>NF 6434</t>
  </si>
  <si>
    <t>Kaua Pessoni</t>
  </si>
  <si>
    <t>sos motos  - (Vai pagar dia 05/11)</t>
  </si>
  <si>
    <t xml:space="preserve"> 12 99769-0837</t>
  </si>
  <si>
    <t>NF 6056</t>
  </si>
  <si>
    <t>louro cameras</t>
  </si>
  <si>
    <t>99 8495-5081</t>
  </si>
  <si>
    <t>NF 6057</t>
  </si>
  <si>
    <t>RODA SP</t>
  </si>
  <si>
    <t>WILLIAN</t>
  </si>
  <si>
    <t>13 97420-8455</t>
  </si>
  <si>
    <t>NF 5874</t>
  </si>
  <si>
    <t xml:space="preserve">EUGENIA </t>
  </si>
  <si>
    <t>EUGENIA</t>
  </si>
  <si>
    <t>67 9991-9250</t>
  </si>
  <si>
    <t>NF 5891</t>
  </si>
  <si>
    <t>Dr. Ricardo Costa</t>
  </si>
  <si>
    <t xml:space="preserve">Ricardo </t>
  </si>
  <si>
    <t>62 9977-9004</t>
  </si>
  <si>
    <t>Oki Mousses 3</t>
  </si>
  <si>
    <t>ker café do fruto *</t>
  </si>
  <si>
    <t>leandro kar</t>
  </si>
  <si>
    <t xml:space="preserve"> 33 9908-3696</t>
  </si>
  <si>
    <t>NF 5817</t>
  </si>
  <si>
    <t>Arena de Denão</t>
  </si>
  <si>
    <t>14 99670-8701</t>
  </si>
  <si>
    <t>NF 5875</t>
  </si>
  <si>
    <t>COLEGIO CEMAN</t>
  </si>
  <si>
    <t>ERISVAN</t>
  </si>
  <si>
    <t>61 9641-9021</t>
  </si>
  <si>
    <t>NF 6123</t>
  </si>
  <si>
    <t xml:space="preserve">JCS Veículos </t>
  </si>
  <si>
    <t>Jean</t>
  </si>
  <si>
    <t>48 9971-2770</t>
  </si>
  <si>
    <t>NF 6147</t>
  </si>
  <si>
    <t>Bodega da Lu e Paty</t>
  </si>
  <si>
    <t>Luísa</t>
  </si>
  <si>
    <t>73 9918-2983</t>
  </si>
  <si>
    <t>NF 6058</t>
  </si>
  <si>
    <t xml:space="preserve"> RR Machine</t>
  </si>
  <si>
    <t xml:space="preserve"> 21 98167-5676</t>
  </si>
  <si>
    <t>Fluxo Music Pub</t>
  </si>
  <si>
    <t>Manoel</t>
  </si>
  <si>
    <t>85 8814-9504</t>
  </si>
  <si>
    <t>NF 6379</t>
  </si>
  <si>
    <t xml:space="preserve"> Eliane Sousa (06/11) </t>
  </si>
  <si>
    <t>53 9932-5908</t>
  </si>
  <si>
    <t>MARCOS SINALIZAÇAO (esperar dia 05)  *</t>
  </si>
  <si>
    <t xml:space="preserve"> 21 98288-7014</t>
  </si>
  <si>
    <t>NF 5842</t>
  </si>
  <si>
    <t>Boechat Publicidade</t>
  </si>
  <si>
    <t>99 8802-0233</t>
  </si>
  <si>
    <t>NF 6252</t>
  </si>
  <si>
    <r>
      <rPr>
        <rFont val="Arial"/>
        <color theme="1"/>
      </rPr>
      <t xml:space="preserve">mixpav </t>
    </r>
    <r>
      <rPr>
        <rFont val="Arial"/>
        <color rgb="FFFFFF00"/>
      </rPr>
      <t>VIDEO DE 60S DIFERENÇA DIA 23 OLHA ANTES</t>
    </r>
  </si>
  <si>
    <t>31 8913-4819</t>
  </si>
  <si>
    <t>NF 5892</t>
  </si>
  <si>
    <t>Reenergisa</t>
  </si>
  <si>
    <t>WILLIAM EUSTAQUIO</t>
  </si>
  <si>
    <t>31 9147-0049</t>
  </si>
  <si>
    <t>NF 5876</t>
  </si>
  <si>
    <t>ADRIANA MASSOTERAPIA</t>
  </si>
  <si>
    <t>ADRIANA</t>
  </si>
  <si>
    <t>67 9918-0202</t>
  </si>
  <si>
    <t>NF 6124</t>
  </si>
  <si>
    <t>corretor do trem</t>
  </si>
  <si>
    <t>samuel</t>
  </si>
  <si>
    <t>11 95435-4707</t>
  </si>
  <si>
    <t>NF 5962</t>
  </si>
  <si>
    <t>Show Embalagens</t>
  </si>
  <si>
    <t>Igor</t>
  </si>
  <si>
    <t>11 98626-4069</t>
  </si>
  <si>
    <t>NF 6253</t>
  </si>
  <si>
    <t>Comunidade Terapêutica Florescer</t>
  </si>
  <si>
    <t xml:space="preserve"> 98 8721-2502</t>
  </si>
  <si>
    <t>NF 6126</t>
  </si>
  <si>
    <t>DB Estética Vidros</t>
  </si>
  <si>
    <t>18 99810-9847</t>
  </si>
  <si>
    <t>NF 6254</t>
  </si>
  <si>
    <t>Multiplo Sorriso</t>
  </si>
  <si>
    <t>62 8591-8960</t>
  </si>
  <si>
    <t>NF 6059</t>
  </si>
  <si>
    <t>ABC ATACADÃO (PERSONAGEM</t>
  </si>
  <si>
    <t>NF 6060</t>
  </si>
  <si>
    <t xml:space="preserve">Escolinha de Futebol Timbó </t>
  </si>
  <si>
    <t xml:space="preserve"> 75 9920-0681</t>
  </si>
  <si>
    <t>NF 5943</t>
  </si>
  <si>
    <t xml:space="preserve">jl energia solar </t>
  </si>
  <si>
    <t>daiana</t>
  </si>
  <si>
    <t xml:space="preserve"> 75 8191-0405</t>
  </si>
  <si>
    <t>NF 6090</t>
  </si>
  <si>
    <t xml:space="preserve">Trix Home </t>
  </si>
  <si>
    <t>11 97642-0751</t>
  </si>
  <si>
    <t>NF 6061</t>
  </si>
  <si>
    <t xml:space="preserve">~Edgar Caetano  </t>
  </si>
  <si>
    <t>~Edgar Caetano</t>
  </si>
  <si>
    <t>43 92001-2259</t>
  </si>
  <si>
    <t xml:space="preserve"> TC7 Country Oficial *</t>
  </si>
  <si>
    <t>Márcio lins</t>
  </si>
  <si>
    <t>62 8174-1978</t>
  </si>
  <si>
    <t>NF 6062</t>
  </si>
  <si>
    <t xml:space="preserve">~mdoorslzma </t>
  </si>
  <si>
    <t>~mdoorslzma</t>
  </si>
  <si>
    <t>98 8135-3169</t>
  </si>
  <si>
    <t>NF 5963</t>
  </si>
  <si>
    <t>Elem Cortez</t>
  </si>
  <si>
    <t>14 99790-7708</t>
  </si>
  <si>
    <t>Tenda *</t>
  </si>
  <si>
    <t>11 94704-1976</t>
  </si>
  <si>
    <t>NF 6127</t>
  </si>
  <si>
    <t>Márcio Pedro</t>
  </si>
  <si>
    <t>51 9121-7251</t>
  </si>
  <si>
    <t>NF 6255</t>
  </si>
  <si>
    <t xml:space="preserve">confraria do tatame </t>
  </si>
  <si>
    <t>átila torres</t>
  </si>
  <si>
    <t>71 9964-9929</t>
  </si>
  <si>
    <t>NF 5964</t>
  </si>
  <si>
    <t xml:space="preserve">Casa dos Retalhos * (não vender mais) </t>
  </si>
  <si>
    <t>Daniel Lira</t>
  </si>
  <si>
    <t>82 9672-1666</t>
  </si>
  <si>
    <t>NF 6128</t>
  </si>
  <si>
    <t xml:space="preserve">Line Fechaduras </t>
  </si>
  <si>
    <t>LIDIANE</t>
  </si>
  <si>
    <t>11 94514-9692</t>
  </si>
  <si>
    <t>NF 6063</t>
  </si>
  <si>
    <t>anne.salao</t>
  </si>
  <si>
    <t xml:space="preserve">Anne </t>
  </si>
  <si>
    <t xml:space="preserve"> 71 9374-0721</t>
  </si>
  <si>
    <t>NF 5965</t>
  </si>
  <si>
    <t>I.2 Ar Climatização</t>
  </si>
  <si>
    <t>85 9812-5698</t>
  </si>
  <si>
    <t>NF 5877</t>
  </si>
  <si>
    <t>LS GAS</t>
  </si>
  <si>
    <t>SIDNEY</t>
  </si>
  <si>
    <t>79 9857-2051</t>
  </si>
  <si>
    <t>NF 5816</t>
  </si>
  <si>
    <t xml:space="preserve">Ronaldo Produção </t>
  </si>
  <si>
    <t>Ronaldo NEG PACOTE</t>
  </si>
  <si>
    <t xml:space="preserve"> 49 9143-3435</t>
  </si>
  <si>
    <t>NF 5966</t>
  </si>
  <si>
    <t xml:space="preserve"> *PharmaMed</t>
  </si>
  <si>
    <t>Gregorio</t>
  </si>
  <si>
    <t>19 98835-7411</t>
  </si>
  <si>
    <t>NF 6129</t>
  </si>
  <si>
    <t>Grau Energético</t>
  </si>
  <si>
    <t>19 99220-6695</t>
  </si>
  <si>
    <t>NF 6064</t>
  </si>
  <si>
    <t>Vanessa Cristina Dos Santos Lima</t>
  </si>
  <si>
    <t xml:space="preserve"> 16 99204-1307</t>
  </si>
  <si>
    <t>NF 6065</t>
  </si>
  <si>
    <t>Açougue Fit Online</t>
  </si>
  <si>
    <t xml:space="preserve">Gilmar </t>
  </si>
  <si>
    <t>11 94742-2610</t>
  </si>
  <si>
    <t>Tom Agro *não mandar msg / não quer</t>
  </si>
  <si>
    <t>Tom Agro</t>
  </si>
  <si>
    <t>64 9642-7759</t>
  </si>
  <si>
    <t>NF 6066</t>
  </si>
  <si>
    <t>platfácil</t>
  </si>
  <si>
    <t>gilson</t>
  </si>
  <si>
    <t xml:space="preserve"> 54 9177-5343</t>
  </si>
  <si>
    <t>CVS GESTÃO 2</t>
  </si>
  <si>
    <t xml:space="preserve"> 21 96414-6500</t>
  </si>
  <si>
    <t>NF 6130</t>
  </si>
  <si>
    <t xml:space="preserve">Casa do Peixe Serafim </t>
  </si>
  <si>
    <t>Casa do Peixe Serafim</t>
  </si>
  <si>
    <t>51 9172-7566</t>
  </si>
  <si>
    <t>NF 6256</t>
  </si>
  <si>
    <t>maria eduarda mello</t>
  </si>
  <si>
    <t xml:space="preserve">laerte junior </t>
  </si>
  <si>
    <t>11 95331-5305</t>
  </si>
  <si>
    <t>GESTÃO EMPRESARIAL 6</t>
  </si>
  <si>
    <t>GESTÃO EMPRESARIAL 7</t>
  </si>
  <si>
    <t>NF 6067</t>
  </si>
  <si>
    <t>Loc Junior Locações</t>
  </si>
  <si>
    <t xml:space="preserve"> 31 8503-6880</t>
  </si>
  <si>
    <t>NF 5878</t>
  </si>
  <si>
    <t>NOGUEIRA IRRIGAÇOES</t>
  </si>
  <si>
    <t>EDER</t>
  </si>
  <si>
    <t>69 9265-2624</t>
  </si>
  <si>
    <t>NF 5879</t>
  </si>
  <si>
    <t>BRUNO ADV</t>
  </si>
  <si>
    <t>21 96493-9101</t>
  </si>
  <si>
    <t>NF 6132</t>
  </si>
  <si>
    <t>Instituto Vanessa Sena</t>
  </si>
  <si>
    <t xml:space="preserve">Vanessa </t>
  </si>
  <si>
    <t>79 9641-0090</t>
  </si>
  <si>
    <t>NF 6068</t>
  </si>
  <si>
    <t>Styllu’s a Rigor</t>
  </si>
  <si>
    <t>75 9106-7110</t>
  </si>
  <si>
    <t>NF 6257</t>
  </si>
  <si>
    <t>DH Centro Automotivo</t>
  </si>
  <si>
    <t>Darcio</t>
  </si>
  <si>
    <t xml:space="preserve"> 19 99630-2542</t>
  </si>
  <si>
    <t>NF 6131</t>
  </si>
  <si>
    <t xml:space="preserve">~Monize Ramos </t>
  </si>
  <si>
    <t>~Monize Ramos</t>
  </si>
  <si>
    <t xml:space="preserve"> 79 9900-9598</t>
  </si>
  <si>
    <t>NF 5880</t>
  </si>
  <si>
    <t>PLANTE ROOTS</t>
  </si>
  <si>
    <t>ROXANE</t>
  </si>
  <si>
    <t>62 8215-4435</t>
  </si>
  <si>
    <t>NF 6380</t>
  </si>
  <si>
    <t>ecosol maranhão *</t>
  </si>
  <si>
    <t>thayse</t>
  </si>
  <si>
    <t>98 8184-8063</t>
  </si>
  <si>
    <t>NF 6133</t>
  </si>
  <si>
    <t>Mell Gourmet</t>
  </si>
  <si>
    <t xml:space="preserve">Mauricio </t>
  </si>
  <si>
    <t xml:space="preserve"> 61 8172-2802</t>
  </si>
  <si>
    <t>Nf 6258</t>
  </si>
  <si>
    <t xml:space="preserve">caixaaqui </t>
  </si>
  <si>
    <t>suzi</t>
  </si>
  <si>
    <t xml:space="preserve"> 15 99769-4054</t>
  </si>
  <si>
    <t>NF 5967</t>
  </si>
  <si>
    <t xml:space="preserve">THS </t>
  </si>
  <si>
    <t>22 99253-1476</t>
  </si>
  <si>
    <t>JB TEC *</t>
  </si>
  <si>
    <t>JOAO</t>
  </si>
  <si>
    <t>31 9842-1017</t>
  </si>
  <si>
    <t>NF 5844</t>
  </si>
  <si>
    <t>Star Equipamentos *</t>
  </si>
  <si>
    <t xml:space="preserve"> 51 9406-0512</t>
  </si>
  <si>
    <t>NF 6381</t>
  </si>
  <si>
    <t>JL Corretora de Seguros 3D *</t>
  </si>
  <si>
    <t>17 99779-1413</t>
  </si>
  <si>
    <t>NF 6382</t>
  </si>
  <si>
    <t>JL Corretora de Seguros FLOW *</t>
  </si>
  <si>
    <t>JL Corretora de Seguros 03 *cancelado sem produzir</t>
  </si>
  <si>
    <t>NF 5969</t>
  </si>
  <si>
    <t>Da Búfala Distribuidora</t>
  </si>
  <si>
    <t>Eliseu</t>
  </si>
  <si>
    <t>15 99827-3055</t>
  </si>
  <si>
    <t>NF 5968</t>
  </si>
  <si>
    <t>Sonho de Criança</t>
  </si>
  <si>
    <t>Rodrigo Mariano</t>
  </si>
  <si>
    <t>62 9429-6000</t>
  </si>
  <si>
    <t>NF 6069</t>
  </si>
  <si>
    <t xml:space="preserve">Mega Mix Som </t>
  </si>
  <si>
    <t>Josilene</t>
  </si>
  <si>
    <t>61 9864-2810</t>
  </si>
  <si>
    <t>NF 5970</t>
  </si>
  <si>
    <t>L3 Engenharia</t>
  </si>
  <si>
    <t>Wilson</t>
  </si>
  <si>
    <t>71 9664-8246</t>
  </si>
  <si>
    <t>NF 6301</t>
  </si>
  <si>
    <t>soraya eloi</t>
  </si>
  <si>
    <t xml:space="preserve">soraya </t>
  </si>
  <si>
    <t xml:space="preserve"> 21 96647-7012</t>
  </si>
  <si>
    <t>NF 5942</t>
  </si>
  <si>
    <t>Peres Rodrigues Assessoria</t>
  </si>
  <si>
    <t>CLAUDIO</t>
  </si>
  <si>
    <t>21 98784-7440</t>
  </si>
  <si>
    <t>NF 5971</t>
  </si>
  <si>
    <t>RS Manutenções</t>
  </si>
  <si>
    <t>16 99770-8963</t>
  </si>
  <si>
    <t>GESTÃO EMPRESARIAL 8</t>
  </si>
  <si>
    <t>neurunkids 3</t>
  </si>
  <si>
    <t>11 99112-8773</t>
  </si>
  <si>
    <t>NF 6302</t>
  </si>
  <si>
    <t>Atent net</t>
  </si>
  <si>
    <t>71 9644-4344</t>
  </si>
  <si>
    <t xml:space="preserve">Atendnet  2 *não produziu </t>
  </si>
  <si>
    <t>NF 5972</t>
  </si>
  <si>
    <t>Droga Super</t>
  </si>
  <si>
    <t>Fabio Locatelli</t>
  </si>
  <si>
    <t>65 9972-1711</t>
  </si>
  <si>
    <t>S&amp;N Construções</t>
  </si>
  <si>
    <t>88 9762-9258</t>
  </si>
  <si>
    <t>Solo Pronto AG CLIENTE</t>
  </si>
  <si>
    <t>Daniel Lopes</t>
  </si>
  <si>
    <t>88 8142-6493</t>
  </si>
  <si>
    <t xml:space="preserve">o gringo </t>
  </si>
  <si>
    <t xml:space="preserve"> 66 8128-0000</t>
  </si>
  <si>
    <t>NF 6134</t>
  </si>
  <si>
    <t xml:space="preserve">viacaoouropreto </t>
  </si>
  <si>
    <t>viacaoouropreto</t>
  </si>
  <si>
    <t>62 9296-8863</t>
  </si>
  <si>
    <t>NF 6259</t>
  </si>
  <si>
    <t>TX LOG</t>
  </si>
  <si>
    <t>TONY</t>
  </si>
  <si>
    <t>42 9989-0071</t>
  </si>
  <si>
    <t>NF 6135</t>
  </si>
  <si>
    <t>BOM BOM BOLOS</t>
  </si>
  <si>
    <t>HENRIQUE</t>
  </si>
  <si>
    <t>85 8671-7507</t>
  </si>
  <si>
    <t>SJC Bionergia 30</t>
  </si>
  <si>
    <t>SANCET 1</t>
  </si>
  <si>
    <t>11 99788-9911</t>
  </si>
  <si>
    <t>NF 5973</t>
  </si>
  <si>
    <r>
      <rPr>
        <rFont val="Arial"/>
        <color theme="1"/>
      </rPr>
      <t>DP Soluções (</t>
    </r>
    <r>
      <rPr>
        <rFont val="Arial"/>
        <color rgb="FFFFFF00"/>
      </rPr>
      <t>acréscimo de 100,00 na pers. dia 29/10</t>
    </r>
    <r>
      <rPr>
        <rFont val="Arial"/>
        <color theme="1"/>
      </rPr>
      <t>)</t>
    </r>
  </si>
  <si>
    <t>Shayene Couto</t>
  </si>
  <si>
    <t>47 9112-0686</t>
  </si>
  <si>
    <t>Gregório Assessoria pg 31/10 falta 150.00 *</t>
  </si>
  <si>
    <t xml:space="preserve">Antônio </t>
  </si>
  <si>
    <t>34 9108-8499</t>
  </si>
  <si>
    <t>Marcos Piscina *</t>
  </si>
  <si>
    <t>65 9253-5933</t>
  </si>
  <si>
    <t>NF 6136</t>
  </si>
  <si>
    <t>Demetrio</t>
  </si>
  <si>
    <t xml:space="preserve"> Fabelly Instaladora</t>
  </si>
  <si>
    <t>47 9182-1199</t>
  </si>
  <si>
    <t>NF 5974</t>
  </si>
  <si>
    <t>Restaurante Cheiro Verde *</t>
  </si>
  <si>
    <t>Daianne Costa</t>
  </si>
  <si>
    <t>66 9628-4689</t>
  </si>
  <si>
    <t>NF 6243</t>
  </si>
  <si>
    <t>mixpav diferença da venda anterior pg hj</t>
  </si>
  <si>
    <t>guilherme</t>
  </si>
  <si>
    <t xml:space="preserve"> 31 8913-4819</t>
  </si>
  <si>
    <t>NF 6137</t>
  </si>
  <si>
    <t>ViroTrip 1</t>
  </si>
  <si>
    <t>Renan</t>
  </si>
  <si>
    <t>11 94151-5888</t>
  </si>
  <si>
    <t>NF 6138</t>
  </si>
  <si>
    <t>ViroTrip 2</t>
  </si>
  <si>
    <t>NF 6139</t>
  </si>
  <si>
    <t>ViroTrip 3</t>
  </si>
  <si>
    <t>NF 6140</t>
  </si>
  <si>
    <t>Boss Prime Imóveis</t>
  </si>
  <si>
    <t xml:space="preserve"> 41 9284-2720</t>
  </si>
  <si>
    <t>NF 6244</t>
  </si>
  <si>
    <t>KMK Móveis Planejados</t>
  </si>
  <si>
    <t xml:space="preserve">Naldo </t>
  </si>
  <si>
    <t>27 99599-5837</t>
  </si>
  <si>
    <t>NF 6245</t>
  </si>
  <si>
    <t xml:space="preserve">joão e maria </t>
  </si>
  <si>
    <t>joão paulo</t>
  </si>
  <si>
    <t xml:space="preserve"> 12 98860-5595</t>
  </si>
  <si>
    <t>NF 5975</t>
  </si>
  <si>
    <t xml:space="preserve"> Trade Papelaria</t>
  </si>
  <si>
    <t>Antônio</t>
  </si>
  <si>
    <t>73 8184-0733</t>
  </si>
  <si>
    <t>NF 6070</t>
  </si>
  <si>
    <t xml:space="preserve">INCAP INSTITUTO DE CIÊNCIAS </t>
  </si>
  <si>
    <t xml:space="preserve"> 14 99731-0486</t>
  </si>
  <si>
    <t>NF-5860</t>
  </si>
  <si>
    <t>expresso rota  2</t>
  </si>
  <si>
    <t>elohana</t>
  </si>
  <si>
    <t>22 99622-5995</t>
  </si>
  <si>
    <t>NF 6141</t>
  </si>
  <si>
    <t xml:space="preserve">~Prof. Júlio Maciel </t>
  </si>
  <si>
    <t>~Prof. Júlio Maciel</t>
  </si>
  <si>
    <t>98 9605-9719</t>
  </si>
  <si>
    <t>NF 5890</t>
  </si>
  <si>
    <t>WILSON TRANSFER *</t>
  </si>
  <si>
    <t>WILSON</t>
  </si>
  <si>
    <t>51 9185-6209</t>
  </si>
  <si>
    <t>NF 5893</t>
  </si>
  <si>
    <t>CLINICA DA MULHER</t>
  </si>
  <si>
    <t>ANNA</t>
  </si>
  <si>
    <t>71 9134-9567</t>
  </si>
  <si>
    <t>NF 6383</t>
  </si>
  <si>
    <t>pretahcor</t>
  </si>
  <si>
    <t xml:space="preserve"> 19 99823-7538</t>
  </si>
  <si>
    <t>NF6142</t>
  </si>
  <si>
    <t xml:space="preserve"> Plantão da Cerveja </t>
  </si>
  <si>
    <t xml:space="preserve"> 33 9163-4941</t>
  </si>
  <si>
    <t>NF 6246</t>
  </si>
  <si>
    <t>Wilker Santiago Marques,</t>
  </si>
  <si>
    <t>34 9725-7500</t>
  </si>
  <si>
    <t xml:space="preserve"> Ópticas La Bella</t>
  </si>
  <si>
    <t>Helvio</t>
  </si>
  <si>
    <t>55 9916-8574</t>
  </si>
  <si>
    <t>NF 5883</t>
  </si>
  <si>
    <t>Fabrica do Pastel 2</t>
  </si>
  <si>
    <t xml:space="preserve">Gael </t>
  </si>
  <si>
    <t>51 9244-0805</t>
  </si>
  <si>
    <t>NF 6071</t>
  </si>
  <si>
    <r>
      <rPr>
        <rFont val="Arial"/>
        <color theme="1"/>
      </rPr>
      <t>clave do sol URGENTE</t>
    </r>
    <r>
      <rPr>
        <rFont val="Arial"/>
        <color rgb="FFFFFFFF"/>
      </rPr>
      <t xml:space="preserve"> SEGUNDA SEM FALTA </t>
    </r>
  </si>
  <si>
    <t>rose</t>
  </si>
  <si>
    <t>15 99605-6327</t>
  </si>
  <si>
    <t>ADSP OFICIAL *</t>
  </si>
  <si>
    <t>82 9430-4060</t>
  </si>
  <si>
    <t>NF 5887</t>
  </si>
  <si>
    <t>Dani Leitão Moda Praia</t>
  </si>
  <si>
    <t xml:space="preserve">Dani </t>
  </si>
  <si>
    <t>34 8813-1755</t>
  </si>
  <si>
    <t>NF 6072</t>
  </si>
  <si>
    <t>ZYX CODE</t>
  </si>
  <si>
    <t>Marcos Felipe</t>
  </si>
  <si>
    <t>11 93050-1061</t>
  </si>
  <si>
    <t>Cutelaria GuiaTecs *</t>
  </si>
  <si>
    <t>64 9207-2895</t>
  </si>
  <si>
    <t>NF 6143</t>
  </si>
  <si>
    <t>cheffdosassaodos</t>
  </si>
  <si>
    <t>14 99778-0420</t>
  </si>
  <si>
    <t>Foz Frio *</t>
  </si>
  <si>
    <t>Clovis</t>
  </si>
  <si>
    <t>45 9811-3380</t>
  </si>
  <si>
    <t>NF 6303</t>
  </si>
  <si>
    <t xml:space="preserve">sll aparelhos </t>
  </si>
  <si>
    <t>leticia lopes</t>
  </si>
  <si>
    <t>35 8871-5570</t>
  </si>
  <si>
    <t>NF 5976</t>
  </si>
  <si>
    <t>Fermatec</t>
  </si>
  <si>
    <t>Fernando</t>
  </si>
  <si>
    <t>17 99185-7907</t>
  </si>
  <si>
    <t>colégio conexão 3</t>
  </si>
  <si>
    <t>viviane</t>
  </si>
  <si>
    <t>colégio conexão 4</t>
  </si>
  <si>
    <t>colégio conexão 5</t>
  </si>
  <si>
    <t>NF 5980</t>
  </si>
  <si>
    <t>Grupo MEP</t>
  </si>
  <si>
    <t>34 9249-2444</t>
  </si>
  <si>
    <t>NF 6144</t>
  </si>
  <si>
    <t>Nsa Construções</t>
  </si>
  <si>
    <t>34 9968-3054</t>
  </si>
  <si>
    <t>NF 5957</t>
  </si>
  <si>
    <t>versatta</t>
  </si>
  <si>
    <t>mailson</t>
  </si>
  <si>
    <t xml:space="preserve"> 93 9901-1435</t>
  </si>
  <si>
    <t>7 Aldabram</t>
  </si>
  <si>
    <t>Cintia Costa</t>
  </si>
  <si>
    <t>61 8312-8807</t>
  </si>
  <si>
    <t>NF 6074</t>
  </si>
  <si>
    <t xml:space="preserve">Açaiane </t>
  </si>
  <si>
    <t xml:space="preserve"> 71 9292-8483</t>
  </si>
  <si>
    <t>NF 6304</t>
  </si>
  <si>
    <t>Raiosolar STM</t>
  </si>
  <si>
    <t>Yan</t>
  </si>
  <si>
    <t>93 9166-4239</t>
  </si>
  <si>
    <t>NF 5977</t>
  </si>
  <si>
    <t>Meta Cursos *</t>
  </si>
  <si>
    <t>Victor Farias</t>
  </si>
  <si>
    <t>83 8220-8463</t>
  </si>
  <si>
    <t>NF 5978</t>
  </si>
  <si>
    <t>Vieira Cestas Básicas</t>
  </si>
  <si>
    <t>Alan</t>
  </si>
  <si>
    <t>73 8844-7064</t>
  </si>
  <si>
    <t>Mendanha Imports *</t>
  </si>
  <si>
    <t xml:space="preserve"> 62 9510-5316</t>
  </si>
  <si>
    <t>NF 6247</t>
  </si>
  <si>
    <t>grupo bistochett</t>
  </si>
  <si>
    <t xml:space="preserve"> 45 9908-5534</t>
  </si>
  <si>
    <t xml:space="preserve">Tatiane podóloga AGUARDANDO CLIENTE </t>
  </si>
  <si>
    <t xml:space="preserve">Tatiane </t>
  </si>
  <si>
    <t xml:space="preserve"> 11 99568-7229</t>
  </si>
  <si>
    <t>NF 6248</t>
  </si>
  <si>
    <t>AJM Construção</t>
  </si>
  <si>
    <t>José Marcelino</t>
  </si>
  <si>
    <t>41 9602-0708</t>
  </si>
  <si>
    <t>NF 6249</t>
  </si>
  <si>
    <t>La Rustica Pizzaria 1</t>
  </si>
  <si>
    <t>32 3107-0707</t>
  </si>
  <si>
    <t>La Rustica Pizzaria 2</t>
  </si>
  <si>
    <r>
      <rPr>
        <rFont val="Arial"/>
        <color theme="1"/>
      </rPr>
      <t>Magnólia (</t>
    </r>
    <r>
      <rPr>
        <rFont val="Arial"/>
        <color rgb="FFFF0000"/>
      </rPr>
      <t xml:space="preserve">sinal 50,00 pg ao pós, </t>
    </r>
    <r>
      <rPr>
        <rFont val="Arial"/>
        <color rgb="FFFFFF00"/>
      </rPr>
      <t>cobrar 194,00</t>
    </r>
    <r>
      <rPr>
        <rFont val="Arial"/>
        <color rgb="FFFF0000"/>
      </rPr>
      <t>)</t>
    </r>
  </si>
  <si>
    <t xml:space="preserve">Raphael Aparecido </t>
  </si>
  <si>
    <t>NF 5981</t>
  </si>
  <si>
    <t xml:space="preserve">Humanascer Soluções </t>
  </si>
  <si>
    <t>Rachel</t>
  </si>
  <si>
    <t>17 98176-2943</t>
  </si>
  <si>
    <t>CORUJAO VIDEO 3</t>
  </si>
  <si>
    <t>Bagalho *</t>
  </si>
  <si>
    <t>47 9755-3654</t>
  </si>
  <si>
    <t>NF 6250</t>
  </si>
  <si>
    <t>Gleiston Lacerda</t>
  </si>
  <si>
    <t>31 9631-2831</t>
  </si>
  <si>
    <t>NF 6251</t>
  </si>
  <si>
    <t xml:space="preserve">Gleiston Lacerda Natal </t>
  </si>
  <si>
    <t>NF 6394</t>
  </si>
  <si>
    <t>Anima+60</t>
  </si>
  <si>
    <t>Carol Vianello</t>
  </si>
  <si>
    <t>31 9747-4066</t>
  </si>
  <si>
    <t>Princess  *</t>
  </si>
  <si>
    <t>Ana Paula</t>
  </si>
  <si>
    <t>21 97036-6145</t>
  </si>
  <si>
    <t>NF 5714</t>
  </si>
  <si>
    <t>BRP BRASIL</t>
  </si>
  <si>
    <t>19 98211-2882</t>
  </si>
  <si>
    <t>NF 6104</t>
  </si>
  <si>
    <t>WAGNER COCO</t>
  </si>
  <si>
    <t>27 99644-5998</t>
  </si>
  <si>
    <t>NF 5927</t>
  </si>
  <si>
    <t xml:space="preserve"> Visão Pinturas</t>
  </si>
  <si>
    <t xml:space="preserve"> 11 95446-0869</t>
  </si>
  <si>
    <t>NF 6075</t>
  </si>
  <si>
    <t xml:space="preserve">Caldan Design Móveis </t>
  </si>
  <si>
    <t xml:space="preserve">Tommy </t>
  </si>
  <si>
    <t>19 99655-7900</t>
  </si>
  <si>
    <t>NF 6384</t>
  </si>
  <si>
    <t xml:space="preserve">Vilemix </t>
  </si>
  <si>
    <t>31 8754-6569</t>
  </si>
  <si>
    <t>NF 6305</t>
  </si>
  <si>
    <t xml:space="preserve">Restaura Phone </t>
  </si>
  <si>
    <t xml:space="preserve"> 12 98321-0043</t>
  </si>
  <si>
    <t>NF 5926</t>
  </si>
  <si>
    <t xml:space="preserve"> JD Soluções </t>
  </si>
  <si>
    <t xml:space="preserve">José </t>
  </si>
  <si>
    <t>19 99824-7980</t>
  </si>
  <si>
    <t>Hortifruti Sacolão Junco AG CLIENTE</t>
  </si>
  <si>
    <t>Franci</t>
  </si>
  <si>
    <t>75 9933-1740</t>
  </si>
  <si>
    <t>NF 5988</t>
  </si>
  <si>
    <t xml:space="preserve">Algodão Doce </t>
  </si>
  <si>
    <t xml:space="preserve">Magna </t>
  </si>
  <si>
    <t xml:space="preserve"> 73 9950-1410</t>
  </si>
  <si>
    <t>NF 6194</t>
  </si>
  <si>
    <t>Autopeças Parachoque</t>
  </si>
  <si>
    <t xml:space="preserve">Lucinda </t>
  </si>
  <si>
    <t>91 8269-6362</t>
  </si>
  <si>
    <t>NF 6220</t>
  </si>
  <si>
    <t>Colégio Mais Dom RESTANTE 27/10</t>
  </si>
  <si>
    <t xml:space="preserve">Edna </t>
  </si>
  <si>
    <t xml:space="preserve"> 91 8330-7149</t>
  </si>
  <si>
    <t>ekooa *</t>
  </si>
  <si>
    <t>erisvan</t>
  </si>
  <si>
    <t>84 8889-8880</t>
  </si>
  <si>
    <t>Nf 6242</t>
  </si>
  <si>
    <t xml:space="preserve">Anderson </t>
  </si>
  <si>
    <t>48 9940-0810</t>
  </si>
  <si>
    <t xml:space="preserve">Projetel Multimídia 1  ag cliente </t>
  </si>
  <si>
    <t>Rogerio</t>
  </si>
  <si>
    <t>16 99166-6276</t>
  </si>
  <si>
    <t>NF 6195</t>
  </si>
  <si>
    <t xml:space="preserve">Projetel Multimídia 2   </t>
  </si>
  <si>
    <t xml:space="preserve">~Elisa </t>
  </si>
  <si>
    <t>~Elisa</t>
  </si>
  <si>
    <t>19 98245-4097</t>
  </si>
  <si>
    <t>NF 6385</t>
  </si>
  <si>
    <t xml:space="preserve">transmilla </t>
  </si>
  <si>
    <t xml:space="preserve">fabiano </t>
  </si>
  <si>
    <t>William Transporte Executivo</t>
  </si>
  <si>
    <t xml:space="preserve">Willian </t>
  </si>
  <si>
    <t>11 98438-7040</t>
  </si>
  <si>
    <t>NF 6197</t>
  </si>
  <si>
    <t>Amaral Engenharia</t>
  </si>
  <si>
    <t>junior</t>
  </si>
  <si>
    <t xml:space="preserve"> 87 9646-8819</t>
  </si>
  <si>
    <t>NF 5982</t>
  </si>
  <si>
    <t xml:space="preserve">Cred Money </t>
  </si>
  <si>
    <t>Mariana</t>
  </si>
  <si>
    <t>22 99810-8761</t>
  </si>
  <si>
    <t>MONICA FESTA  *</t>
  </si>
  <si>
    <t>MONICA</t>
  </si>
  <si>
    <t>12 99137-3650</t>
  </si>
  <si>
    <t>NF 6198</t>
  </si>
  <si>
    <t xml:space="preserve">Grupo Rotta </t>
  </si>
  <si>
    <t>43 8814-1592</t>
  </si>
  <si>
    <t>NF5939</t>
  </si>
  <si>
    <r>
      <rPr>
        <rFont val="Arial"/>
        <color theme="1"/>
      </rPr>
      <t xml:space="preserve">WILMA DEBORA 1 </t>
    </r>
    <r>
      <rPr>
        <rFont val="Arial"/>
        <color rgb="FFFFFF00"/>
      </rPr>
      <t>URGENTE</t>
    </r>
  </si>
  <si>
    <t xml:space="preserve"> 84 9985-0854</t>
  </si>
  <si>
    <t>NF 5939</t>
  </si>
  <si>
    <r>
      <rPr>
        <rFont val="Arial"/>
        <color theme="1"/>
      </rPr>
      <t xml:space="preserve">WILMA DEBORA 2 </t>
    </r>
    <r>
      <rPr>
        <rFont val="Arial"/>
        <color rgb="FFFFFF00"/>
      </rPr>
      <t>URGENTE</t>
    </r>
  </si>
  <si>
    <t>NF 6199</t>
  </si>
  <si>
    <t xml:space="preserve"> Lucas Vieira corretor </t>
  </si>
  <si>
    <t xml:space="preserve"> 62 9251-5196</t>
  </si>
  <si>
    <t>NF 6200</t>
  </si>
  <si>
    <t xml:space="preserve">HERBALIFE </t>
  </si>
  <si>
    <t>HERBALIFE</t>
  </si>
  <si>
    <t>28 99995-2355</t>
  </si>
  <si>
    <t>NF 6388</t>
  </si>
  <si>
    <t>Pra Brinkar</t>
  </si>
  <si>
    <t>Marcus</t>
  </si>
  <si>
    <t>81 9291-5715</t>
  </si>
  <si>
    <t>NF 6076</t>
  </si>
  <si>
    <t>ANIVERSÁRIO MANU</t>
  </si>
  <si>
    <t>47 9689-4577</t>
  </si>
  <si>
    <t>NF 6105</t>
  </si>
  <si>
    <t>CENTRO AUTOMOTIVO 24HR</t>
  </si>
  <si>
    <t>CLEDSON</t>
  </si>
  <si>
    <t>69 9382-8588</t>
  </si>
  <si>
    <t>NF 6389</t>
  </si>
  <si>
    <t xml:space="preserve">gilberto corretor de imóveis video de 60s diferença pg dia 27/10 restando 400 pg </t>
  </si>
  <si>
    <t>gilberto</t>
  </si>
  <si>
    <t xml:space="preserve"> 27 99975-0664</t>
  </si>
  <si>
    <t>NF 6201</t>
  </si>
  <si>
    <t>Stop Car Pesca</t>
  </si>
  <si>
    <t>66 9648-0820</t>
  </si>
  <si>
    <t>NF 6077</t>
  </si>
  <si>
    <r>
      <rPr>
        <rFont val="Arial"/>
        <color theme="1"/>
      </rPr>
      <t xml:space="preserve">Glayson </t>
    </r>
    <r>
      <rPr>
        <rFont val="Arial"/>
        <color rgb="FFFFFF00"/>
      </rPr>
      <t>URGENTE</t>
    </r>
  </si>
  <si>
    <t>Glayson</t>
  </si>
  <si>
    <t>31 9140-7886</t>
  </si>
  <si>
    <t>NF 6386</t>
  </si>
  <si>
    <t>dezfrutys</t>
  </si>
  <si>
    <t xml:space="preserve">ione </t>
  </si>
  <si>
    <t>77 9988-1960</t>
  </si>
  <si>
    <t>NF 6391</t>
  </si>
  <si>
    <t xml:space="preserve">Colégio e Curso João XXIII Kids </t>
  </si>
  <si>
    <t>83 9936-4232</t>
  </si>
  <si>
    <t>NF 5985</t>
  </si>
  <si>
    <t>Fumian Odontologia</t>
  </si>
  <si>
    <t xml:space="preserve">Barbara </t>
  </si>
  <si>
    <t xml:space="preserve"> 22 99837-0298</t>
  </si>
  <si>
    <t>NF 6202</t>
  </si>
  <si>
    <t>Nova Piazza</t>
  </si>
  <si>
    <t>11 94524-2451</t>
  </si>
  <si>
    <t>NF 5984</t>
  </si>
  <si>
    <t>G9 Telecom</t>
  </si>
  <si>
    <t>44 9144-4991</t>
  </si>
  <si>
    <t>MD Turismo</t>
  </si>
  <si>
    <t xml:space="preserve"> 73 9954-9632</t>
  </si>
  <si>
    <t>escola mirian araújo *</t>
  </si>
  <si>
    <t>81 9846-2021</t>
  </si>
  <si>
    <t>~Joel Manerich( MASCOTE ANIMADO)</t>
  </si>
  <si>
    <t>~Joel Manerich</t>
  </si>
  <si>
    <t>47 8861-1603</t>
  </si>
  <si>
    <t xml:space="preserve">~Joel Manerich 1 ag </t>
  </si>
  <si>
    <t xml:space="preserve">~Joel Manerich 2 ag </t>
  </si>
  <si>
    <t>NF 6106</t>
  </si>
  <si>
    <t>GERMANO VEICULOS</t>
  </si>
  <si>
    <t>AUGUSTO</t>
  </si>
  <si>
    <t>43 9614-5430</t>
  </si>
  <si>
    <t>NF 5983</t>
  </si>
  <si>
    <t>Quézia Confecções</t>
  </si>
  <si>
    <t>Credinaldo Silva</t>
  </si>
  <si>
    <t>31 8207-4984</t>
  </si>
  <si>
    <t>roca influencer mel 2 dias depois</t>
  </si>
  <si>
    <t xml:space="preserve">vinicius </t>
  </si>
  <si>
    <t xml:space="preserve"> 11 96633-1616</t>
  </si>
  <si>
    <t>NF 6392</t>
  </si>
  <si>
    <t xml:space="preserve">S.O.S Piscinas </t>
  </si>
  <si>
    <t>Reginaldo Pisina</t>
  </si>
  <si>
    <t>67 8124-4891</t>
  </si>
  <si>
    <t>NF 6003</t>
  </si>
  <si>
    <t xml:space="preserve"> Instituto Família do Pai</t>
  </si>
  <si>
    <t>Bruno Mattos</t>
  </si>
  <si>
    <t>21 96448-6855</t>
  </si>
  <si>
    <t>NF 6021</t>
  </si>
  <si>
    <t>Silvia Salgados</t>
  </si>
  <si>
    <t>Nilton</t>
  </si>
  <si>
    <t>47 9964-6194</t>
  </si>
  <si>
    <t>NF 6203</t>
  </si>
  <si>
    <t>Edição audio</t>
  </si>
  <si>
    <t xml:space="preserve">~Paulo Guimarães ingles </t>
  </si>
  <si>
    <t>~Paulo Guimarães</t>
  </si>
  <si>
    <t>NF 6204</t>
  </si>
  <si>
    <t xml:space="preserve">~Paulo Guimarães espanhol </t>
  </si>
  <si>
    <t>NF 6025</t>
  </si>
  <si>
    <t>Maia Elétrica</t>
  </si>
  <si>
    <t>Adeilson</t>
  </si>
  <si>
    <t>93 8117-3343</t>
  </si>
  <si>
    <t>NF 6107</t>
  </si>
  <si>
    <t>NORTE CLIMA *</t>
  </si>
  <si>
    <t>ALDERLANIA</t>
  </si>
  <si>
    <t>68 9222-9268</t>
  </si>
  <si>
    <t>NF 6432</t>
  </si>
  <si>
    <t>ampla negócios ( vai pagar 05/11)</t>
  </si>
  <si>
    <t xml:space="preserve"> 83 9102-7575</t>
  </si>
  <si>
    <t>NF 6108</t>
  </si>
  <si>
    <t>OTICA MIGUEL *</t>
  </si>
  <si>
    <t>CLEIA</t>
  </si>
  <si>
    <t>98 9190-4183</t>
  </si>
  <si>
    <t>NF 6306</t>
  </si>
  <si>
    <t xml:space="preserve">m pires </t>
  </si>
  <si>
    <t>31 9861-9146</t>
  </si>
  <si>
    <t>NF 6205</t>
  </si>
  <si>
    <t>Samuka</t>
  </si>
  <si>
    <t xml:space="preserve"> 77 8826-2607</t>
  </si>
  <si>
    <t>Impacto Monitoramento *</t>
  </si>
  <si>
    <t>Dionatan Silva</t>
  </si>
  <si>
    <t>51 9575-7408</t>
  </si>
  <si>
    <t>NF 6366</t>
  </si>
  <si>
    <t>ROMEU FESTAS</t>
  </si>
  <si>
    <t>21 97578-2014</t>
  </si>
  <si>
    <t>NorteNel *</t>
  </si>
  <si>
    <t>92 9188-4910</t>
  </si>
  <si>
    <t>NF 6368</t>
  </si>
  <si>
    <t>SPA MINERAL</t>
  </si>
  <si>
    <t>12 99145-2228</t>
  </si>
  <si>
    <t>NF 6431</t>
  </si>
  <si>
    <t>CLIMA REAL  *</t>
  </si>
  <si>
    <t>Limpex e Cia *</t>
  </si>
  <si>
    <t>Niege</t>
  </si>
  <si>
    <t>15 99645-9592</t>
  </si>
  <si>
    <t>NF 6206</t>
  </si>
  <si>
    <t>Leandro FRETES</t>
  </si>
  <si>
    <t>48 8824-8358</t>
  </si>
  <si>
    <t>NF 6371</t>
  </si>
  <si>
    <t>SENHOR BOM JESUS</t>
  </si>
  <si>
    <t>MARCIO</t>
  </si>
  <si>
    <t xml:space="preserve"> 67 9912-0453</t>
  </si>
  <si>
    <t>NF 6207</t>
  </si>
  <si>
    <t>embaixador da carne</t>
  </si>
  <si>
    <t>danitieli</t>
  </si>
  <si>
    <t>17 99627-6433</t>
  </si>
  <si>
    <t>NF 6030</t>
  </si>
  <si>
    <t>vidraçaria são pio</t>
  </si>
  <si>
    <t xml:space="preserve">tiago </t>
  </si>
  <si>
    <t>19 99299-9427</t>
  </si>
  <si>
    <t xml:space="preserve"> StudioK *</t>
  </si>
  <si>
    <t>67 9956-3940</t>
  </si>
  <si>
    <t>NF 5986</t>
  </si>
  <si>
    <t xml:space="preserve">Motorize Lubrificantes </t>
  </si>
  <si>
    <t xml:space="preserve">Matheus </t>
  </si>
  <si>
    <t>31 9415-9467</t>
  </si>
  <si>
    <t>NF 6387</t>
  </si>
  <si>
    <t>d araújo pizza 1</t>
  </si>
  <si>
    <t>marta regina</t>
  </si>
  <si>
    <t xml:space="preserve"> 73 8143-1371</t>
  </si>
  <si>
    <t>NF 6031</t>
  </si>
  <si>
    <t xml:space="preserve"> Santa Inês Net</t>
  </si>
  <si>
    <t>Rozenildo</t>
  </si>
  <si>
    <t>73 8191-4587</t>
  </si>
  <si>
    <t>NF 6208</t>
  </si>
  <si>
    <t>Canatto Energia</t>
  </si>
  <si>
    <t>19 99347-0008</t>
  </si>
  <si>
    <t>NF 6209</t>
  </si>
  <si>
    <t>Atacadão de Caruaru</t>
  </si>
  <si>
    <t>89 9445-9756</t>
  </si>
  <si>
    <t>Franco Med 5</t>
  </si>
  <si>
    <t xml:space="preserve">Éder </t>
  </si>
  <si>
    <t>19 99211-2856</t>
  </si>
  <si>
    <t>NF 6024</t>
  </si>
  <si>
    <t>pizzaria skina mineira</t>
  </si>
  <si>
    <t>edelaine</t>
  </si>
  <si>
    <t>37 9924-2463</t>
  </si>
  <si>
    <t>NF 6210</t>
  </si>
  <si>
    <t>BR-Gás</t>
  </si>
  <si>
    <t>marcio</t>
  </si>
  <si>
    <t xml:space="preserve"> 94 9253-7082</t>
  </si>
  <si>
    <t>NF 6372</t>
  </si>
  <si>
    <t>JOSE VIANA</t>
  </si>
  <si>
    <t>96 8112-3721</t>
  </si>
  <si>
    <t>NF 6390</t>
  </si>
  <si>
    <t>cachos descomplica</t>
  </si>
  <si>
    <t>vanessa</t>
  </si>
  <si>
    <t xml:space="preserve"> 47 3202-5046</t>
  </si>
  <si>
    <t>gesso vida *</t>
  </si>
  <si>
    <t>21 97488-5015</t>
  </si>
  <si>
    <t>NF 6211</t>
  </si>
  <si>
    <t>Gás do KS</t>
  </si>
  <si>
    <t>94 8126-5179</t>
  </si>
  <si>
    <t>Gula</t>
  </si>
  <si>
    <t>41 9892-4143</t>
  </si>
  <si>
    <t>NF 6212</t>
  </si>
  <si>
    <t>licencear</t>
  </si>
  <si>
    <t>ronaldo</t>
  </si>
  <si>
    <t>88 9679-0702</t>
  </si>
  <si>
    <t>NF 6373</t>
  </si>
  <si>
    <t xml:space="preserve"> Ideal Chinelos</t>
  </si>
  <si>
    <t>Edleuza</t>
  </si>
  <si>
    <t>11 94763-0091</t>
  </si>
  <si>
    <t>NF 6213</t>
  </si>
  <si>
    <t>Feijoart</t>
  </si>
  <si>
    <t>Mauro Andrade</t>
  </si>
  <si>
    <t>71 9994-5814</t>
  </si>
  <si>
    <t>NF 6214</t>
  </si>
  <si>
    <t>Águia Soluções</t>
  </si>
  <si>
    <t xml:space="preserve">aldemir </t>
  </si>
  <si>
    <t>66 9239-8695</t>
  </si>
  <si>
    <t>NF 6215</t>
  </si>
  <si>
    <t>RM Construções</t>
  </si>
  <si>
    <t>Renato</t>
  </si>
  <si>
    <t>11 95144-8133</t>
  </si>
  <si>
    <t>NF 6374</t>
  </si>
  <si>
    <t>demétrio</t>
  </si>
  <si>
    <t>JLM Pavimentação</t>
  </si>
  <si>
    <t>Henrique</t>
  </si>
  <si>
    <t>43 9951-9835</t>
  </si>
  <si>
    <t>NF 6377</t>
  </si>
  <si>
    <t xml:space="preserve"> SolarKonect Energy </t>
  </si>
  <si>
    <t xml:space="preserve"> 14 99856-7949</t>
  </si>
  <si>
    <t>NF 5987</t>
  </si>
  <si>
    <t>Hiperpão *</t>
  </si>
  <si>
    <t xml:space="preserve"> 21 97572-3297</t>
  </si>
  <si>
    <t>NF 6109</t>
  </si>
  <si>
    <t>MENDES CHARCUTEIRO</t>
  </si>
  <si>
    <t>MENDES</t>
  </si>
  <si>
    <t>21 97968-8131</t>
  </si>
  <si>
    <t>NF 6110</t>
  </si>
  <si>
    <t>WD INVENTORY</t>
  </si>
  <si>
    <t>WDISON</t>
  </si>
  <si>
    <t>61 8287-8672</t>
  </si>
  <si>
    <t>CEI - Instituto Siqueira Félix *</t>
  </si>
  <si>
    <t>Marliane Cardim</t>
  </si>
  <si>
    <t>22 98846-9502</t>
  </si>
  <si>
    <t xml:space="preserve"> Atuar Climatização *</t>
  </si>
  <si>
    <t>13 99656-3717</t>
  </si>
  <si>
    <t>NF 6375</t>
  </si>
  <si>
    <t>d araújo pizza 2</t>
  </si>
  <si>
    <t>NF 6216</t>
  </si>
  <si>
    <t xml:space="preserve">moda beach </t>
  </si>
  <si>
    <t>77 9801-3241</t>
  </si>
  <si>
    <t>NF 6217</t>
  </si>
  <si>
    <t xml:space="preserve">Francisco Gás  </t>
  </si>
  <si>
    <t xml:space="preserve">Francisco </t>
  </si>
  <si>
    <t xml:space="preserve"> 71 8799-6516</t>
  </si>
  <si>
    <t>NF 6177</t>
  </si>
  <si>
    <r>
      <rPr>
        <rFont val="Arial"/>
        <color theme="1"/>
      </rPr>
      <t xml:space="preserve">jéssica leal </t>
    </r>
    <r>
      <rPr>
        <rFont val="Arial"/>
        <color rgb="FFFFFFFF"/>
      </rPr>
      <t>QUINTA</t>
    </r>
  </si>
  <si>
    <t>jéssica</t>
  </si>
  <si>
    <t>18 98179-4751</t>
  </si>
  <si>
    <t>SandroGás</t>
  </si>
  <si>
    <t>31 8348-2919</t>
  </si>
  <si>
    <t>WF CALÇADOS</t>
  </si>
  <si>
    <t>VAGNER</t>
  </si>
  <si>
    <t>34 8805-6754</t>
  </si>
  <si>
    <t>NF 6365</t>
  </si>
  <si>
    <t xml:space="preserve">MCA IND 1 </t>
  </si>
  <si>
    <t xml:space="preserve"> 77 8843-7670</t>
  </si>
  <si>
    <t xml:space="preserve">MCA IND 2 ag cliente </t>
  </si>
  <si>
    <t>patrimonio imóveis *</t>
  </si>
  <si>
    <t>jeonasio</t>
  </si>
  <si>
    <t>77 9198-5731</t>
  </si>
  <si>
    <t>NF 6218</t>
  </si>
  <si>
    <t xml:space="preserve"> Company Consultoria</t>
  </si>
  <si>
    <t xml:space="preserve">Érika </t>
  </si>
  <si>
    <t>34 9198-3422</t>
  </si>
  <si>
    <t>NF 6099</t>
  </si>
  <si>
    <t>Posto Boeing</t>
  </si>
  <si>
    <t>Reinaldo</t>
  </si>
  <si>
    <t>42 9909-1171</t>
  </si>
  <si>
    <t>NF 6395</t>
  </si>
  <si>
    <t>P&amp;L DRY WALL</t>
  </si>
  <si>
    <t>41 8724-2514</t>
  </si>
  <si>
    <t>marsul jonville *</t>
  </si>
  <si>
    <t>michele</t>
  </si>
  <si>
    <t xml:space="preserve"> 47 9193-8792</t>
  </si>
  <si>
    <t>NF 6167</t>
  </si>
  <si>
    <t>med odonto *</t>
  </si>
  <si>
    <t>cristiane</t>
  </si>
  <si>
    <t>31 7503-6426</t>
  </si>
  <si>
    <t>NF 6033</t>
  </si>
  <si>
    <t>Pastelaria do Pedro</t>
  </si>
  <si>
    <t>Gustavo</t>
  </si>
  <si>
    <t>79 9909-3939</t>
  </si>
  <si>
    <t>NF 6219</t>
  </si>
  <si>
    <t xml:space="preserve">Viviane Lopes </t>
  </si>
  <si>
    <t xml:space="preserve">Viviane </t>
  </si>
  <si>
    <t>21 99929-2599</t>
  </si>
  <si>
    <t>Bolos da Eliane *</t>
  </si>
  <si>
    <t>Eliane</t>
  </si>
  <si>
    <t>88 9780-5311</t>
  </si>
  <si>
    <t>gilberto corretor de imoveis diferença do video</t>
  </si>
  <si>
    <t xml:space="preserve">gilberto </t>
  </si>
  <si>
    <t>NF 6367</t>
  </si>
  <si>
    <t>Fagma 01</t>
  </si>
  <si>
    <t>11 99163-4004</t>
  </si>
  <si>
    <t>NF 6369</t>
  </si>
  <si>
    <t>Fagma 02</t>
  </si>
  <si>
    <t>NF 6103</t>
  </si>
  <si>
    <t>Pousada Luz da Lua *</t>
  </si>
  <si>
    <t xml:space="preserve"> 24 99266-0095</t>
  </si>
  <si>
    <t>Colégio Mais Dom (REST 24/10)</t>
  </si>
  <si>
    <t xml:space="preserve"> Mary Help Florianópolis *</t>
  </si>
  <si>
    <t xml:space="preserve">Diego </t>
  </si>
  <si>
    <t>48 8864-6446</t>
  </si>
  <si>
    <t>MIDRAH 1</t>
  </si>
  <si>
    <t>NF 5959</t>
  </si>
  <si>
    <t>SUNNYCENTER COMÉRCIO</t>
  </si>
  <si>
    <t xml:space="preserve">José Roberto </t>
  </si>
  <si>
    <t xml:space="preserve"> 62 8195-0237</t>
  </si>
  <si>
    <t>NF 6112</t>
  </si>
  <si>
    <t>ESCOLA GIRASSOL</t>
  </si>
  <si>
    <t>PEDRO</t>
  </si>
  <si>
    <t>44 9919-2192</t>
  </si>
  <si>
    <t>NF 6221</t>
  </si>
  <si>
    <t xml:space="preserve">ELM Empreiteira </t>
  </si>
  <si>
    <t>51 9594-8123</t>
  </si>
  <si>
    <t>Pet Deluxe</t>
  </si>
  <si>
    <t xml:space="preserve"> 64 9259-5292</t>
  </si>
  <si>
    <t>NF 6028</t>
  </si>
  <si>
    <t xml:space="preserve">REV Materiais de Construção </t>
  </si>
  <si>
    <t>38 9804-1595</t>
  </si>
  <si>
    <t>NF 6032</t>
  </si>
  <si>
    <t>Vai de Rota *</t>
  </si>
  <si>
    <t>Jair</t>
  </si>
  <si>
    <t>49 9107-7930</t>
  </si>
  <si>
    <t>NF 6178</t>
  </si>
  <si>
    <t>Emporio das carnes</t>
  </si>
  <si>
    <t>Josué</t>
  </si>
  <si>
    <t>NF 6101</t>
  </si>
  <si>
    <t>Zimbatec</t>
  </si>
  <si>
    <t>Ermeson</t>
  </si>
  <si>
    <t>48 9115-4430</t>
  </si>
  <si>
    <t>NF 6396</t>
  </si>
  <si>
    <t xml:space="preserve">Volnei Silva (06/11) </t>
  </si>
  <si>
    <t>Volnei</t>
  </si>
  <si>
    <t>54 9138-4358</t>
  </si>
  <si>
    <t>NF 6307</t>
  </si>
  <si>
    <t xml:space="preserve">Expresso55 </t>
  </si>
  <si>
    <t>69 9902-6820</t>
  </si>
  <si>
    <t xml:space="preserve">Turismo Ecologico AG CLIENTE </t>
  </si>
  <si>
    <t>Guedes</t>
  </si>
  <si>
    <t>63 9954-3300</t>
  </si>
  <si>
    <t>GORDINHO</t>
  </si>
  <si>
    <t xml:space="preserve"> 21 98494-5225</t>
  </si>
  <si>
    <t>NF 6222</t>
  </si>
  <si>
    <t xml:space="preserve">Barra Energy </t>
  </si>
  <si>
    <t>66 8447-2662</t>
  </si>
  <si>
    <t xml:space="preserve">Comunidade Vitória AG CLIENTE </t>
  </si>
  <si>
    <t>67 8107-7610</t>
  </si>
  <si>
    <t>NF 6370</t>
  </si>
  <si>
    <t>Casa Alquati</t>
  </si>
  <si>
    <t xml:space="preserve">Fabricio </t>
  </si>
  <si>
    <t xml:space="preserve"> 14 98111-3270</t>
  </si>
  <si>
    <t>NF 6102</t>
  </si>
  <si>
    <t>IMB Serviços *</t>
  </si>
  <si>
    <t>Irlânio</t>
  </si>
  <si>
    <t>11 98237-7102</t>
  </si>
  <si>
    <t>NF 6308</t>
  </si>
  <si>
    <t xml:space="preserve"> Auto Escola Interlagos </t>
  </si>
  <si>
    <t>66 9714-0605</t>
  </si>
  <si>
    <t>NF 6111</t>
  </si>
  <si>
    <t>VANIA ESTETICA *</t>
  </si>
  <si>
    <t>VANIA</t>
  </si>
  <si>
    <t>22 99757-4042</t>
  </si>
  <si>
    <t>Nf 6223</t>
  </si>
  <si>
    <t xml:space="preserve">C4 Xpress </t>
  </si>
  <si>
    <t>71 8173-3524</t>
  </si>
  <si>
    <t xml:space="preserve">Farmácia para o trabalhador AG CLIENTE </t>
  </si>
  <si>
    <t>Elizabete</t>
  </si>
  <si>
    <t>87 9159-9926</t>
  </si>
  <si>
    <r>
      <rPr>
        <rFont val="Arial"/>
        <color theme="1"/>
      </rPr>
      <t xml:space="preserve">aretusa araújo </t>
    </r>
    <r>
      <rPr>
        <rFont val="Arial"/>
        <color rgb="FFFFFFFF"/>
      </rPr>
      <t>até quinta sem falta</t>
    </r>
  </si>
  <si>
    <t>aretusa</t>
  </si>
  <si>
    <t>27 98105-2010</t>
  </si>
  <si>
    <t>NF 6224</t>
  </si>
  <si>
    <t xml:space="preserve">Work </t>
  </si>
  <si>
    <t>Luiz</t>
  </si>
  <si>
    <t>14 99723-9474</t>
  </si>
  <si>
    <t>NF 6430</t>
  </si>
  <si>
    <t xml:space="preserve"> VIA Press</t>
  </si>
  <si>
    <t>62 9808-5042</t>
  </si>
  <si>
    <t>NF 6113</t>
  </si>
  <si>
    <t>GRP METALURGICA AG CLIENTE</t>
  </si>
  <si>
    <t>RAFAEL</t>
  </si>
  <si>
    <t>65 9922-5537</t>
  </si>
  <si>
    <t>Centro Educacional</t>
  </si>
  <si>
    <t>Meire Alves</t>
  </si>
  <si>
    <t>62 8586-0609</t>
  </si>
  <si>
    <t>FV Instalações *</t>
  </si>
  <si>
    <t>15 99198-1343</t>
  </si>
  <si>
    <t>NF 6225</t>
  </si>
  <si>
    <t xml:space="preserve">José Geraldo </t>
  </si>
  <si>
    <t>José Geraldo .'.</t>
  </si>
  <si>
    <t xml:space="preserve"> 33 8403-3990</t>
  </si>
  <si>
    <t>NF 6226</t>
  </si>
  <si>
    <t>Samuclen</t>
  </si>
  <si>
    <t xml:space="preserve"> 61 9186-2439</t>
  </si>
  <si>
    <t>NF 6397</t>
  </si>
  <si>
    <t>Dimensão Incêndio</t>
  </si>
  <si>
    <t>Sandra Rodrigues</t>
  </si>
  <si>
    <t>11 91319-0996</t>
  </si>
  <si>
    <t>Casinha do Saber *</t>
  </si>
  <si>
    <t>93 9141-0426</t>
  </si>
  <si>
    <t>NF 6309</t>
  </si>
  <si>
    <t>Inovar Divisórias 2</t>
  </si>
  <si>
    <t xml:space="preserve">aretusa 1 esses quinta </t>
  </si>
  <si>
    <t>aretusa 2 esses quinta</t>
  </si>
  <si>
    <t>aretusa 3 esses quinta</t>
  </si>
  <si>
    <t>NF 6227</t>
  </si>
  <si>
    <t>Espaço Casa de Mãe</t>
  </si>
  <si>
    <t>88 9802-0040</t>
  </si>
  <si>
    <t>niplan 14</t>
  </si>
  <si>
    <t>fabiana</t>
  </si>
  <si>
    <t>SandroGás 1</t>
  </si>
  <si>
    <t>SandroGás 2</t>
  </si>
  <si>
    <t xml:space="preserve">	Sunnycenter 1</t>
  </si>
  <si>
    <t>62 8195-0237</t>
  </si>
  <si>
    <t>NF 6228</t>
  </si>
  <si>
    <t xml:space="preserve">EduCareMT (PAGO) </t>
  </si>
  <si>
    <t>65 9983-0143</t>
  </si>
  <si>
    <t>NF 6229</t>
  </si>
  <si>
    <t>JN Blocos</t>
  </si>
  <si>
    <t>33 9847-4608</t>
  </si>
  <si>
    <t>NF 6230</t>
  </si>
  <si>
    <t>Demétrio</t>
  </si>
  <si>
    <t xml:space="preserve">Gerenciamento </t>
  </si>
  <si>
    <t xml:space="preserve">Pousada beira lago </t>
  </si>
  <si>
    <t xml:space="preserve"> 14 99765-5085</t>
  </si>
  <si>
    <t>NF 6231</t>
  </si>
  <si>
    <t>Portfólio</t>
  </si>
  <si>
    <t>NF 6398</t>
  </si>
  <si>
    <t xml:space="preserve">Loteamento Bela Vista </t>
  </si>
  <si>
    <t xml:space="preserve">Yana </t>
  </si>
  <si>
    <t xml:space="preserve"> 75 9264-8687</t>
  </si>
  <si>
    <t>NF 6114</t>
  </si>
  <si>
    <t>CARROBRA PACOTE</t>
  </si>
  <si>
    <t>21 99016-1218</t>
  </si>
  <si>
    <t>NF 5979</t>
  </si>
  <si>
    <t>FAMILIA BATISTA *</t>
  </si>
  <si>
    <t>REJANE</t>
  </si>
  <si>
    <t xml:space="preserve"> 31 8471-9114</t>
  </si>
  <si>
    <t>NF 6150</t>
  </si>
  <si>
    <t>Don Enrico Pizzaria</t>
  </si>
  <si>
    <t>Paulinho Souza</t>
  </si>
  <si>
    <t>48 8483-0008</t>
  </si>
  <si>
    <t>Rancho do Morango 4</t>
  </si>
  <si>
    <t xml:space="preserve">Tiago </t>
  </si>
  <si>
    <t>NF 6399</t>
  </si>
  <si>
    <t>Vinho Bolsonaro 3</t>
  </si>
  <si>
    <t xml:space="preserve">Abilio </t>
  </si>
  <si>
    <t xml:space="preserve"> 22 99976-6565</t>
  </si>
  <si>
    <t>CR Construção *</t>
  </si>
  <si>
    <t>Carlos</t>
  </si>
  <si>
    <t>65 9279-5369</t>
  </si>
  <si>
    <t>NF 6232</t>
  </si>
  <si>
    <t xml:space="preserve">polvilho Wilhan </t>
  </si>
  <si>
    <t>polvilho Wilhan</t>
  </si>
  <si>
    <t>Buffet Tclei Gourmet AG CLIENTE</t>
  </si>
  <si>
    <t>Robertclei</t>
  </si>
  <si>
    <t>16 99248-7058</t>
  </si>
  <si>
    <t>NF 6152</t>
  </si>
  <si>
    <t>aléxia vidal</t>
  </si>
  <si>
    <t xml:space="preserve">aléxia </t>
  </si>
  <si>
    <t xml:space="preserve"> 28 99911-0289</t>
  </si>
  <si>
    <t>NF 6400</t>
  </si>
  <si>
    <t>PROTECTON RASTREAMENTO</t>
  </si>
  <si>
    <t>LEONARDO</t>
  </si>
  <si>
    <t xml:space="preserve"> 11 98334-6029</t>
  </si>
  <si>
    <t>NF 6154</t>
  </si>
  <si>
    <t>Nauru</t>
  </si>
  <si>
    <t>Sherlon</t>
  </si>
  <si>
    <t xml:space="preserve"> 82 8880-9920</t>
  </si>
  <si>
    <t>NF 6359</t>
  </si>
  <si>
    <t>Sherlon Jóias Gold</t>
  </si>
  <si>
    <t>NF 6034</t>
  </si>
  <si>
    <t xml:space="preserve"> Escritório Bar CMD</t>
  </si>
  <si>
    <t>31 8233-5770</t>
  </si>
  <si>
    <t>NF 6156</t>
  </si>
  <si>
    <t xml:space="preserve">raquel bolos </t>
  </si>
  <si>
    <t>11 96944-6094</t>
  </si>
  <si>
    <t>NF 6360</t>
  </si>
  <si>
    <t>TecSoldas Especiais</t>
  </si>
  <si>
    <t>Welligton</t>
  </si>
  <si>
    <t>34 9299-0785</t>
  </si>
  <si>
    <t>BISCOITO BAHIA *</t>
  </si>
  <si>
    <t>FABIANA</t>
  </si>
  <si>
    <t>73 9130-0661</t>
  </si>
  <si>
    <t>NF 6115</t>
  </si>
  <si>
    <t xml:space="preserve">SR RECUPERADORA </t>
  </si>
  <si>
    <t>SILVANO</t>
  </si>
  <si>
    <t>48 9658-1468</t>
  </si>
  <si>
    <t>NF 6401</t>
  </si>
  <si>
    <t>Karine Geber</t>
  </si>
  <si>
    <t>Gerson Araujo</t>
  </si>
  <si>
    <t>68 9996-5409</t>
  </si>
  <si>
    <t>NF 6233</t>
  </si>
  <si>
    <t>chapa Supreme</t>
  </si>
  <si>
    <t>73 8138-6990</t>
  </si>
  <si>
    <t>NF 6027</t>
  </si>
  <si>
    <t>Total IP * (nao vai pagar)</t>
  </si>
  <si>
    <t>11 98216-1858</t>
  </si>
  <si>
    <t>NF 6116</t>
  </si>
  <si>
    <t>CASA DO ASSADO</t>
  </si>
  <si>
    <t>MAGALI</t>
  </si>
  <si>
    <t>18 99775-6614</t>
  </si>
  <si>
    <t>Toke de Mestre *</t>
  </si>
  <si>
    <t xml:space="preserve"> 94 9241-8351</t>
  </si>
  <si>
    <t>MARCO ADESTRADOR *</t>
  </si>
  <si>
    <t>MARCO</t>
  </si>
  <si>
    <t xml:space="preserve"> 11 97541-7226</t>
  </si>
  <si>
    <t>NF 6310</t>
  </si>
  <si>
    <t xml:space="preserve">Uelder Rossi </t>
  </si>
  <si>
    <t>Uelder Rossi</t>
  </si>
  <si>
    <t>21 98012-0226</t>
  </si>
  <si>
    <t>NF 6117</t>
  </si>
  <si>
    <t>BIOMEAT</t>
  </si>
  <si>
    <t>TARCISIO</t>
  </si>
  <si>
    <t>84 8806-8376</t>
  </si>
  <si>
    <t xml:space="preserve">RCH SOLUÇOES </t>
  </si>
  <si>
    <t>19 98158-1805</t>
  </si>
  <si>
    <t>NF 6402</t>
  </si>
  <si>
    <t>Fazenda Palmares</t>
  </si>
  <si>
    <t>Adriana</t>
  </si>
  <si>
    <t>19 98979-9041</t>
  </si>
  <si>
    <t>Softt Jeans</t>
  </si>
  <si>
    <t>Vania Nunes</t>
  </si>
  <si>
    <t>62 9299-0964</t>
  </si>
  <si>
    <t>NF 6361</t>
  </si>
  <si>
    <t>irmaospaim</t>
  </si>
  <si>
    <t>elias</t>
  </si>
  <si>
    <t>31 9466-2323</t>
  </si>
  <si>
    <t>NF 6362</t>
  </si>
  <si>
    <t xml:space="preserve"> farofa da valda 1 BRINDE NATAL</t>
  </si>
  <si>
    <t>27 99999-5815</t>
  </si>
  <si>
    <t xml:space="preserve"> farofa da valda2 *</t>
  </si>
  <si>
    <t>NF 6026</t>
  </si>
  <si>
    <t>Hotel Vitória</t>
  </si>
  <si>
    <t xml:space="preserve"> 74 9135-1135</t>
  </si>
  <si>
    <t>Karlocações 2</t>
  </si>
  <si>
    <t xml:space="preserve">Kate </t>
  </si>
  <si>
    <t xml:space="preserve"> 47 9131-0204</t>
  </si>
  <si>
    <t>NF 6403</t>
  </si>
  <si>
    <t>MAVI ACESSORIOS</t>
  </si>
  <si>
    <t>VITORIA</t>
  </si>
  <si>
    <t>16 98132-4437</t>
  </si>
  <si>
    <t>NF 6055</t>
  </si>
  <si>
    <t>Bubble Waffles</t>
  </si>
  <si>
    <t xml:space="preserve"> 42 9148-0954</t>
  </si>
  <si>
    <t>Consultório Biozonic</t>
  </si>
  <si>
    <t>Ester</t>
  </si>
  <si>
    <t>86 9591-5195</t>
  </si>
  <si>
    <t>NF 6234</t>
  </si>
  <si>
    <t xml:space="preserve"> Clínica Mais Sorriso</t>
  </si>
  <si>
    <t xml:space="preserve"> 67 9609-8331</t>
  </si>
  <si>
    <t>NF 6073</t>
  </si>
  <si>
    <t>RC Reabilita Crédito</t>
  </si>
  <si>
    <t>61 8457-5581</t>
  </si>
  <si>
    <t>NF 6118</t>
  </si>
  <si>
    <t>PEDRO PODOLOGO</t>
  </si>
  <si>
    <t>65 9807-1796</t>
  </si>
  <si>
    <t>NF 6159</t>
  </si>
  <si>
    <t xml:space="preserve">Viver Bem Habitacional </t>
  </si>
  <si>
    <t>Mario</t>
  </si>
  <si>
    <t xml:space="preserve"> 12 99198-5588</t>
  </si>
  <si>
    <t>NF 6160</t>
  </si>
  <si>
    <t>Mauricio Macedo</t>
  </si>
  <si>
    <t>31 9297-9343</t>
  </si>
  <si>
    <t>ZELTEC</t>
  </si>
  <si>
    <t>Daniel</t>
  </si>
  <si>
    <t>31 9901-6787</t>
  </si>
  <si>
    <t>park way aguardando</t>
  </si>
  <si>
    <t>61 8169-9059</t>
  </si>
  <si>
    <t>NF 6235</t>
  </si>
  <si>
    <t xml:space="preserve">BSA BONES BRINDES E UNIFORMES </t>
  </si>
  <si>
    <t xml:space="preserve">BSA </t>
  </si>
  <si>
    <t>91 8306-1010</t>
  </si>
  <si>
    <t>NF 6236</t>
  </si>
  <si>
    <t xml:space="preserve">Casa Limpa </t>
  </si>
  <si>
    <t xml:space="preserve">Valdomiro </t>
  </si>
  <si>
    <t>75 9161-0893</t>
  </si>
  <si>
    <t>NF 6363</t>
  </si>
  <si>
    <t>tudo festas</t>
  </si>
  <si>
    <t>tatiane</t>
  </si>
  <si>
    <t>51 8551-8616</t>
  </si>
  <si>
    <t>NF 6153</t>
  </si>
  <si>
    <t>europlaza</t>
  </si>
  <si>
    <t>nathassia</t>
  </si>
  <si>
    <t>11 99618-5893</t>
  </si>
  <si>
    <t>NF 6054</t>
  </si>
  <si>
    <t>FØXTEC</t>
  </si>
  <si>
    <t xml:space="preserve"> 62 9838-4403</t>
  </si>
  <si>
    <t>Ivan *</t>
  </si>
  <si>
    <t>Ivan</t>
  </si>
  <si>
    <t>75 9968-2286</t>
  </si>
  <si>
    <t xml:space="preserve">mr consórcios 2 </t>
  </si>
  <si>
    <t xml:space="preserve"> 44 9919-5715</t>
  </si>
  <si>
    <t>AXE AGENCY 04</t>
  </si>
  <si>
    <t>JOSIANE</t>
  </si>
  <si>
    <t>(+1 (954) 254-3217)</t>
  </si>
  <si>
    <t>Beabá do Dindin 7</t>
  </si>
  <si>
    <t>SandroGás 3</t>
  </si>
  <si>
    <t>1COR *</t>
  </si>
  <si>
    <t>HECTOR</t>
  </si>
  <si>
    <t>11 96736-8400</t>
  </si>
  <si>
    <t>Daniel 6</t>
  </si>
  <si>
    <t>MK Soluções ano (vai pagar dia 10)</t>
  </si>
  <si>
    <t>NF 6311</t>
  </si>
  <si>
    <t xml:space="preserve">Riotopmaq </t>
  </si>
  <si>
    <t>47 9719-8841</t>
  </si>
  <si>
    <t>plantfácil 2</t>
  </si>
  <si>
    <t>54 9177-5343</t>
  </si>
  <si>
    <t>NF 6425</t>
  </si>
  <si>
    <t>Adilson Car,</t>
  </si>
  <si>
    <t xml:space="preserve"> 31 7251-5880</t>
  </si>
  <si>
    <t>NF 6312</t>
  </si>
  <si>
    <t>CLINICAO</t>
  </si>
  <si>
    <t>67 9959-5920</t>
  </si>
  <si>
    <t>VN Autocenter *</t>
  </si>
  <si>
    <t>65 9300-0301</t>
  </si>
  <si>
    <t>autoescolavitorialorena  *</t>
  </si>
  <si>
    <t>Ana Cláudia</t>
  </si>
  <si>
    <t>12 98817-7808</t>
  </si>
  <si>
    <t>NF 6313</t>
  </si>
  <si>
    <t>eli locações</t>
  </si>
  <si>
    <t>elinar</t>
  </si>
  <si>
    <t xml:space="preserve"> 11 94733-0929</t>
  </si>
  <si>
    <t>NF 6161</t>
  </si>
  <si>
    <t xml:space="preserve"> Caçulinha Produções</t>
  </si>
  <si>
    <t>Huderfan</t>
  </si>
  <si>
    <t>(99) 99169-8936</t>
  </si>
  <si>
    <t>NF 6314</t>
  </si>
  <si>
    <t>vidraçaria progresso</t>
  </si>
  <si>
    <t>eliara</t>
  </si>
  <si>
    <t>48 9101-6844</t>
  </si>
  <si>
    <t>NF 6162</t>
  </si>
  <si>
    <t>J. Leles Empreiteira</t>
  </si>
  <si>
    <t>Joana</t>
  </si>
  <si>
    <t>11 96261-1356</t>
  </si>
  <si>
    <t>Aguida Jankowitsch *</t>
  </si>
  <si>
    <t>NF 6163</t>
  </si>
  <si>
    <t>KC Calhas</t>
  </si>
  <si>
    <t xml:space="preserve"> Kayron Cristian</t>
  </si>
  <si>
    <t>66 9651-8007</t>
  </si>
  <si>
    <t>NF 6172</t>
  </si>
  <si>
    <t>Restaurante e Minimercado Rondon *</t>
  </si>
  <si>
    <t xml:space="preserve">Caroline </t>
  </si>
  <si>
    <t>14 98145-9857</t>
  </si>
  <si>
    <t>NF 6357</t>
  </si>
  <si>
    <t>Rosângela Reis Nutricionista</t>
  </si>
  <si>
    <t>11 98497-2957</t>
  </si>
  <si>
    <t>NF 6165</t>
  </si>
  <si>
    <t>Contaben</t>
  </si>
  <si>
    <t>Cassius</t>
  </si>
  <si>
    <t>84 8814-5820</t>
  </si>
  <si>
    <t>demetrio</t>
  </si>
  <si>
    <t>marikota kids (pagou mais R$ 150.00) *</t>
  </si>
  <si>
    <t>Dorca</t>
  </si>
  <si>
    <t>35 9946-3292</t>
  </si>
  <si>
    <t>NF 6166</t>
  </si>
  <si>
    <t xml:space="preserve">Resgate Proteção Patrimonial </t>
  </si>
  <si>
    <t>82 9668-0977</t>
  </si>
  <si>
    <t>NF 6237</t>
  </si>
  <si>
    <t>REFORÇO ESCOLAR</t>
  </si>
  <si>
    <t>LUZINETTE</t>
  </si>
  <si>
    <t>75 9812-4173</t>
  </si>
  <si>
    <t>NF 6358</t>
  </si>
  <si>
    <t>PET CHIC</t>
  </si>
  <si>
    <t>NF 6426</t>
  </si>
  <si>
    <t>clínica multidisciplinar Ludotê 1</t>
  </si>
  <si>
    <t xml:space="preserve"> 81 9880-5358</t>
  </si>
  <si>
    <t>NF 6427</t>
  </si>
  <si>
    <t>clínica multidisciplinar Ludotê 2</t>
  </si>
  <si>
    <t>Nf 6315</t>
  </si>
  <si>
    <t>ESCOLA BALAO</t>
  </si>
  <si>
    <t>ZANA</t>
  </si>
  <si>
    <t>94 9112-3854</t>
  </si>
  <si>
    <t>NF 6168</t>
  </si>
  <si>
    <t>Oyaji Culinário</t>
  </si>
  <si>
    <t>31 9907-6421</t>
  </si>
  <si>
    <t>NF 6316</t>
  </si>
  <si>
    <t>di petra pizzaria</t>
  </si>
  <si>
    <t>shirley</t>
  </si>
  <si>
    <t>65 9926-2588</t>
  </si>
  <si>
    <t>NF-6029</t>
  </si>
  <si>
    <t xml:space="preserve">hotelzinho pet </t>
  </si>
  <si>
    <t>aline pires</t>
  </si>
  <si>
    <t xml:space="preserve"> 11 94268-1540</t>
  </si>
  <si>
    <t>Cunha Gás</t>
  </si>
  <si>
    <t>Edilio</t>
  </si>
  <si>
    <t>79 9800-3222</t>
  </si>
  <si>
    <t>NF 6169</t>
  </si>
  <si>
    <t>Forma e Sorriso Odontologia</t>
  </si>
  <si>
    <t>Selma</t>
  </si>
  <si>
    <t xml:space="preserve"> 11 98558-1205</t>
  </si>
  <si>
    <t>NF 6428</t>
  </si>
  <si>
    <t>padaria pelinca final</t>
  </si>
  <si>
    <t>22 99241-5717</t>
  </si>
  <si>
    <t>NF 6429</t>
  </si>
  <si>
    <t>padaria pelinca</t>
  </si>
  <si>
    <t xml:space="preserve"> Escola Frei Damião</t>
  </si>
  <si>
    <t>Maria de Fátima</t>
  </si>
  <si>
    <t>88 9691-1025</t>
  </si>
  <si>
    <t>NF 6317</t>
  </si>
  <si>
    <t>JJ RIBEIRO FARMA</t>
  </si>
  <si>
    <t>HUGO</t>
  </si>
  <si>
    <t>41 8871-0120</t>
  </si>
  <si>
    <t>BLUMM PISCINAS *</t>
  </si>
  <si>
    <t>LUCIANA MARA</t>
  </si>
  <si>
    <t>14 99154-0104</t>
  </si>
  <si>
    <t>NF 6238</t>
  </si>
  <si>
    <t>Nossa Casa</t>
  </si>
  <si>
    <t>94 9299-5957</t>
  </si>
  <si>
    <r>
      <rPr>
        <rFont val="Arial"/>
        <color theme="1"/>
      </rPr>
      <t>DP Soluções (</t>
    </r>
    <r>
      <rPr>
        <rFont val="Arial"/>
        <color rgb="FFFFFF00"/>
      </rPr>
      <t>acréscimo de 100,00 23/10</t>
    </r>
    <r>
      <rPr>
        <rFont val="Arial"/>
        <color theme="1"/>
      </rPr>
      <t>)</t>
    </r>
  </si>
  <si>
    <t>livro Due Diligence</t>
  </si>
  <si>
    <t>31 93300-8812</t>
  </si>
  <si>
    <t>NF 6170</t>
  </si>
  <si>
    <t>Você Mais Doce</t>
  </si>
  <si>
    <t>Clemente</t>
  </si>
  <si>
    <t>27 99702-5428</t>
  </si>
  <si>
    <t>NINJA VAZAMENTOS *</t>
  </si>
  <si>
    <t>AILTON</t>
  </si>
  <si>
    <t>11 94791-1536</t>
  </si>
  <si>
    <t>PAULO EMITE SOM</t>
  </si>
  <si>
    <t>31 9255-0748</t>
  </si>
  <si>
    <t>GrupoCar Auto Peças</t>
  </si>
  <si>
    <t>Elton</t>
  </si>
  <si>
    <t xml:space="preserve"> 19 99238-4343</t>
  </si>
  <si>
    <t>NF 6318</t>
  </si>
  <si>
    <t xml:space="preserve"> Splash Benevides</t>
  </si>
  <si>
    <t>Marta</t>
  </si>
  <si>
    <t>91 8556-3715</t>
  </si>
  <si>
    <t>NF 6319</t>
  </si>
  <si>
    <t xml:space="preserve">jéssica leal 2 sexta </t>
  </si>
  <si>
    <t>jéssica leal</t>
  </si>
  <si>
    <t>Só Frio Climatização</t>
  </si>
  <si>
    <t xml:space="preserve"> 92 9188-6017</t>
  </si>
  <si>
    <t>NF 6437</t>
  </si>
  <si>
    <t>DANIEL 5</t>
  </si>
  <si>
    <t xml:space="preserve">DANIEL </t>
  </si>
  <si>
    <t>Império Racing Bike</t>
  </si>
  <si>
    <t xml:space="preserve">Jefferson </t>
  </si>
  <si>
    <t>75 9138-7425</t>
  </si>
  <si>
    <t>NF6098</t>
  </si>
  <si>
    <t>tecnollarpg</t>
  </si>
  <si>
    <t>42 9990-1656</t>
  </si>
  <si>
    <t>MUNDO DINO *</t>
  </si>
  <si>
    <t>68 8111-1125</t>
  </si>
  <si>
    <t>PAGO SINAL 18/09</t>
  </si>
  <si>
    <t>lu machado segvia vai solicitar ainda</t>
  </si>
  <si>
    <t>lu machado</t>
  </si>
  <si>
    <t>21 97233-3476</t>
  </si>
  <si>
    <t>NF 6100</t>
  </si>
  <si>
    <t>Brisa do Norte Lava &amp; Seca</t>
  </si>
  <si>
    <t>96 8431-0976</t>
  </si>
  <si>
    <t>NF 6320</t>
  </si>
  <si>
    <t xml:space="preserve">Prateleira de Projetos </t>
  </si>
  <si>
    <t xml:space="preserve">Vitor </t>
  </si>
  <si>
    <t>81 8702-9215</t>
  </si>
  <si>
    <t>NF 6440</t>
  </si>
  <si>
    <t>Stefani Souza  1 *</t>
  </si>
  <si>
    <t xml:space="preserve">Stefani </t>
  </si>
  <si>
    <t xml:space="preserve"> 81 9938-9704</t>
  </si>
  <si>
    <t>NF 6441</t>
  </si>
  <si>
    <t>Stefani Souza  2 *</t>
  </si>
  <si>
    <t>Nf 6321</t>
  </si>
  <si>
    <t>AUTO SOCORRO RIO DOCE</t>
  </si>
  <si>
    <t>64 9233-1521</t>
  </si>
  <si>
    <t>Drogaria Total de Américo 2</t>
  </si>
  <si>
    <t>Carla</t>
  </si>
  <si>
    <t>Colégio Mais Dom Avatar</t>
  </si>
  <si>
    <t>91 8330-7149</t>
  </si>
  <si>
    <t>NF 6351</t>
  </si>
  <si>
    <t>Caravaggio Imóveis</t>
  </si>
  <si>
    <t xml:space="preserve">Edgar </t>
  </si>
  <si>
    <t xml:space="preserve"> 27 99984-9559</t>
  </si>
  <si>
    <t>NF 6265</t>
  </si>
  <si>
    <t>CLINICA CANTARES</t>
  </si>
  <si>
    <t>ELAINE</t>
  </si>
  <si>
    <t xml:space="preserve"> 51 8681-7971</t>
  </si>
  <si>
    <t>NF 6266</t>
  </si>
  <si>
    <t>QSI IMPERMEABILIZAÇAO</t>
  </si>
  <si>
    <t>NIVALDO</t>
  </si>
  <si>
    <t>11 96661-3932</t>
  </si>
  <si>
    <t xml:space="preserve"> Sales &amp; Silva Empreendimentos </t>
  </si>
  <si>
    <t>Andreson</t>
  </si>
  <si>
    <t>81 9434-0068</t>
  </si>
  <si>
    <t>NF 6173</t>
  </si>
  <si>
    <t>Cestas Lu Diniz *</t>
  </si>
  <si>
    <t>Ludimila Diniz</t>
  </si>
  <si>
    <t>31 9636-0024</t>
  </si>
  <si>
    <t>CFC Lauro de Freitas</t>
  </si>
  <si>
    <t>71 8898-9925</t>
  </si>
  <si>
    <t>NF 6240</t>
  </si>
  <si>
    <t>Asfaw Ansar Tep</t>
  </si>
  <si>
    <t>11 96958-8588</t>
  </si>
  <si>
    <t>Nf 6322</t>
  </si>
  <si>
    <t>Mapa da Sorte</t>
  </si>
  <si>
    <t>Marcos Fabian</t>
  </si>
  <si>
    <t xml:space="preserve"> 75 9191-8008</t>
  </si>
  <si>
    <t>boombalões *</t>
  </si>
  <si>
    <t xml:space="preserve">carlos </t>
  </si>
  <si>
    <t xml:space="preserve"> 85 8917-6332</t>
  </si>
  <si>
    <t>NF 6175</t>
  </si>
  <si>
    <t>Realize Perucas *</t>
  </si>
  <si>
    <t>Silmara</t>
  </si>
  <si>
    <t>11 94003-1880</t>
  </si>
  <si>
    <t>NF 6323</t>
  </si>
  <si>
    <t>refresque sua casa</t>
  </si>
  <si>
    <t>16 99614-0528</t>
  </si>
  <si>
    <t>NF 6267</t>
  </si>
  <si>
    <t>COLEGIO ROMEU *</t>
  </si>
  <si>
    <t>ROMEU</t>
  </si>
  <si>
    <t>21 97523-9680</t>
  </si>
  <si>
    <t xml:space="preserve">Baraldi Odontologia </t>
  </si>
  <si>
    <t>Valéria</t>
  </si>
  <si>
    <t>11 98149-4118</t>
  </si>
  <si>
    <t>NF 6268</t>
  </si>
  <si>
    <t>BIG FARMA</t>
  </si>
  <si>
    <t>91 8402-2569</t>
  </si>
  <si>
    <t>Probonnus 14</t>
  </si>
  <si>
    <t>61 9847-9279</t>
  </si>
  <si>
    <t>NF 6526</t>
  </si>
  <si>
    <t>Sushi América</t>
  </si>
  <si>
    <t xml:space="preserve"> 11 99479-1051</t>
  </si>
  <si>
    <t>Brothersimports2.0</t>
  </si>
  <si>
    <t>11 99718-1036</t>
  </si>
  <si>
    <t>NF 6119</t>
  </si>
  <si>
    <t>Astro Softworks- AG INFORMAÇÃO</t>
  </si>
  <si>
    <t xml:space="preserve">Luis Felipe </t>
  </si>
  <si>
    <t xml:space="preserve"> 21 97715-5705</t>
  </si>
  <si>
    <t>NF 6324</t>
  </si>
  <si>
    <t>Gabriel</t>
  </si>
  <si>
    <t xml:space="preserve">Nelson cansanção </t>
  </si>
  <si>
    <t>Nelson cansanção</t>
  </si>
  <si>
    <t>11 97337-8334</t>
  </si>
  <si>
    <t>atelieglamourf *</t>
  </si>
  <si>
    <t>atelieglamourf</t>
  </si>
  <si>
    <t>16 99412-7023</t>
  </si>
  <si>
    <t>NF 6352</t>
  </si>
  <si>
    <t xml:space="preserve"> Auto Socorro Samila</t>
  </si>
  <si>
    <t xml:space="preserve"> 19 99434-2925</t>
  </si>
  <si>
    <t xml:space="preserve">Cartão de TODOS </t>
  </si>
  <si>
    <t>Diego Pagani</t>
  </si>
  <si>
    <t>27 99705-6870</t>
  </si>
  <si>
    <t>NF 6652</t>
  </si>
  <si>
    <t>Amavc portifolio</t>
  </si>
  <si>
    <t>GIGA FINANCEIRA</t>
  </si>
  <si>
    <t>34 9947-1207</t>
  </si>
  <si>
    <t>NF 6164</t>
  </si>
  <si>
    <t>Mult Gráfica</t>
  </si>
  <si>
    <t xml:space="preserve">Romario </t>
  </si>
  <si>
    <t>99 9124-9034</t>
  </si>
  <si>
    <t>NF 6151</t>
  </si>
  <si>
    <t>Prime Blocos</t>
  </si>
  <si>
    <t>willian</t>
  </si>
  <si>
    <t>65 9816-2350</t>
  </si>
  <si>
    <t>NF 6180</t>
  </si>
  <si>
    <t>sol e sol energia</t>
  </si>
  <si>
    <t>pedro</t>
  </si>
  <si>
    <t>87 9132-6360</t>
  </si>
  <si>
    <t>NF 6459</t>
  </si>
  <si>
    <t xml:space="preserve">Maderu Carpintaria </t>
  </si>
  <si>
    <t xml:space="preserve"> 47 9635-4018</t>
  </si>
  <si>
    <t>Nf 6325</t>
  </si>
  <si>
    <t xml:space="preserve"> Perfil Espaço Odontológico</t>
  </si>
  <si>
    <t>62 8117-9955</t>
  </si>
  <si>
    <t>QUINTAL DA PAULA  *</t>
  </si>
  <si>
    <t>Noga</t>
  </si>
  <si>
    <t>99 9142-7098</t>
  </si>
  <si>
    <t>NF 6179</t>
  </si>
  <si>
    <t xml:space="preserve"> EW Móveis</t>
  </si>
  <si>
    <t>31 3826-7261</t>
  </si>
  <si>
    <t>Mais Contato</t>
  </si>
  <si>
    <t>11 96145-2492</t>
  </si>
  <si>
    <t>USAPOOL *</t>
  </si>
  <si>
    <t>RICARDO</t>
  </si>
  <si>
    <t>11 96420-4759</t>
  </si>
  <si>
    <t>Comunica Visual</t>
  </si>
  <si>
    <t>Sindeval</t>
  </si>
  <si>
    <t>45 9999-6891</t>
  </si>
  <si>
    <t>NF 6269</t>
  </si>
  <si>
    <t>Kaua, Gabriel Batista</t>
  </si>
  <si>
    <t>LLG LOCAÇOES</t>
  </si>
  <si>
    <t>LUCIANO</t>
  </si>
  <si>
    <t>84 8141-0662</t>
  </si>
  <si>
    <t xml:space="preserve">Auricea </t>
  </si>
  <si>
    <t>Auricea</t>
  </si>
  <si>
    <t>63 9980-1600</t>
  </si>
  <si>
    <t>Influencer Michele</t>
  </si>
  <si>
    <t xml:space="preserve"> SEGURE TUDO 1</t>
  </si>
  <si>
    <t>11 97676-5009</t>
  </si>
  <si>
    <t xml:space="preserve">SEGURE TUDO2 (Não produziu) </t>
  </si>
  <si>
    <t>NF 6326</t>
  </si>
  <si>
    <t xml:space="preserve">Construtor Eliseu Resende </t>
  </si>
  <si>
    <t>31 9229-0175</t>
  </si>
  <si>
    <t>NF 6241</t>
  </si>
  <si>
    <t>LOC PLAN ECOSSISTEMAS</t>
  </si>
  <si>
    <t xml:space="preserve"> 11 98215-6748</t>
  </si>
  <si>
    <t>Marcus Castro *</t>
  </si>
  <si>
    <t xml:space="preserve"> 19 99736-5887</t>
  </si>
  <si>
    <t>NF 6270</t>
  </si>
  <si>
    <t>MANO CABEÇOTES</t>
  </si>
  <si>
    <t>66 9958-0278</t>
  </si>
  <si>
    <t>protetor fiscal</t>
  </si>
  <si>
    <t>reynaldo</t>
  </si>
  <si>
    <t>11 98193-1372</t>
  </si>
  <si>
    <t>Kaua, Pamelah</t>
  </si>
  <si>
    <r>
      <rPr>
        <rFont val="Arial"/>
        <color theme="1"/>
      </rPr>
      <t>OdontoMedPrime (</t>
    </r>
    <r>
      <rPr>
        <rFont val="Arial"/>
        <color rgb="FFFFFF00"/>
      </rPr>
      <t>acresc. 100,00 personalização dia 10/11</t>
    </r>
    <r>
      <rPr>
        <rFont val="Arial"/>
        <color theme="1"/>
      </rPr>
      <t>)</t>
    </r>
  </si>
  <si>
    <t>Caio Henrique</t>
  </si>
  <si>
    <t>91 9373-3226</t>
  </si>
  <si>
    <t>Carime  *</t>
  </si>
  <si>
    <t>Carime</t>
  </si>
  <si>
    <t>65 9987-0049</t>
  </si>
  <si>
    <t>NF 6354</t>
  </si>
  <si>
    <r>
      <rPr>
        <rFont val="Calibri, sans-serif"/>
        <color theme="1"/>
        <sz val="11.0"/>
      </rPr>
      <t>inteligence 1</t>
    </r>
    <r>
      <rPr>
        <rFont val="Calibri, sans-serif"/>
        <color rgb="FFFFFFFF"/>
        <sz val="11.0"/>
      </rPr>
      <t xml:space="preserve"> terça feira</t>
    </r>
  </si>
  <si>
    <t>11 98181-2080</t>
  </si>
  <si>
    <t>NF 6424</t>
  </si>
  <si>
    <t>Clip Fotográfica</t>
  </si>
  <si>
    <t>91 9254-4367</t>
  </si>
  <si>
    <t>NF 6355</t>
  </si>
  <si>
    <t xml:space="preserve"> J.Maurício Centro Automotivo</t>
  </si>
  <si>
    <t>85 9983-2129</t>
  </si>
  <si>
    <t>Nf 6356</t>
  </si>
  <si>
    <r>
      <rPr>
        <rFont val="Arial"/>
        <color theme="1"/>
      </rPr>
      <t xml:space="preserve">INTELIGENCE 2 </t>
    </r>
    <r>
      <rPr>
        <rFont val="Arial"/>
        <color rgb="FFFFFFFF"/>
      </rPr>
      <t>TERÇA FEIRA</t>
    </r>
  </si>
  <si>
    <t>Miriã</t>
  </si>
  <si>
    <t>Joal Vigilância *</t>
  </si>
  <si>
    <t xml:space="preserve"> 11 2645-4879</t>
  </si>
  <si>
    <t>MIOTTO 02 (07/10) REST</t>
  </si>
  <si>
    <t>NF 6327</t>
  </si>
  <si>
    <t>Udigram Mármores 16</t>
  </si>
  <si>
    <t>34 9119-0219</t>
  </si>
  <si>
    <t>Mar d’Morros</t>
  </si>
  <si>
    <t xml:space="preserve"> 31 8659-0108</t>
  </si>
  <si>
    <t>NF 6271</t>
  </si>
  <si>
    <t>CALDER SOLDAS</t>
  </si>
  <si>
    <t xml:space="preserve"> 11 99528-9979</t>
  </si>
  <si>
    <t>NF 6185</t>
  </si>
  <si>
    <t>Denis Frias</t>
  </si>
  <si>
    <t xml:space="preserve">Denis </t>
  </si>
  <si>
    <t>16 99200-8711</t>
  </si>
  <si>
    <t>NF 6272</t>
  </si>
  <si>
    <t>BRITTEX</t>
  </si>
  <si>
    <t>13 99114-0351</t>
  </si>
  <si>
    <t>Nf 6328</t>
  </si>
  <si>
    <t>Lave Relaxe</t>
  </si>
  <si>
    <t xml:space="preserve"> 11 95992-8608</t>
  </si>
  <si>
    <t>NEW BRILHO *</t>
  </si>
  <si>
    <t>victor</t>
  </si>
  <si>
    <t>85 8815-1111</t>
  </si>
  <si>
    <t>NF 6186</t>
  </si>
  <si>
    <t>MS Hoken Seguros</t>
  </si>
  <si>
    <t>Mara</t>
  </si>
  <si>
    <t>11 94738-8991</t>
  </si>
  <si>
    <t>NF 6416</t>
  </si>
  <si>
    <t xml:space="preserve"> Buffet Chá com Nozes</t>
  </si>
  <si>
    <t>31 9302-2974</t>
  </si>
  <si>
    <t>NF 6329</t>
  </si>
  <si>
    <t>new shape</t>
  </si>
  <si>
    <t>67 9205-1387</t>
  </si>
  <si>
    <t>NF 6439</t>
  </si>
  <si>
    <t>mary massoterapeuta *</t>
  </si>
  <si>
    <t>mariluce</t>
  </si>
  <si>
    <t xml:space="preserve"> 24 98158-4698</t>
  </si>
  <si>
    <t>NF 6182</t>
  </si>
  <si>
    <t xml:space="preserve"> Aldeia Cumarú</t>
  </si>
  <si>
    <t xml:space="preserve"> 83 8693-5307</t>
  </si>
  <si>
    <t>salão hair stile  *</t>
  </si>
  <si>
    <t>fábio</t>
  </si>
  <si>
    <t>11 95455-8707</t>
  </si>
  <si>
    <t>NF 6273</t>
  </si>
  <si>
    <t>CHIBIS *</t>
  </si>
  <si>
    <t>14 99733-4443</t>
  </si>
  <si>
    <t>NF 6417</t>
  </si>
  <si>
    <t>VF PEQUENOS REPAROS</t>
  </si>
  <si>
    <t>Vicente</t>
  </si>
  <si>
    <t>31 9724-2077</t>
  </si>
  <si>
    <t xml:space="preserve"> Recanto Por do Sol</t>
  </si>
  <si>
    <t xml:space="preserve">Flavia </t>
  </si>
  <si>
    <t xml:space="preserve"> 43 3142-3633</t>
  </si>
  <si>
    <t>poços artesianos</t>
  </si>
  <si>
    <t xml:space="preserve"> 35 9744-0115</t>
  </si>
  <si>
    <t>NF 6418</t>
  </si>
  <si>
    <t>gh cookies</t>
  </si>
  <si>
    <t>jhonatas</t>
  </si>
  <si>
    <t>41 9611-4734</t>
  </si>
  <si>
    <t>Kids Toys</t>
  </si>
  <si>
    <t>51 9516-2614</t>
  </si>
  <si>
    <t>NF 6274</t>
  </si>
  <si>
    <t>STAR ENERGIA</t>
  </si>
  <si>
    <t>34 8849-3077</t>
  </si>
  <si>
    <t>GV Despachante</t>
  </si>
  <si>
    <t>Allan</t>
  </si>
  <si>
    <t>33 9945-6168</t>
  </si>
  <si>
    <t>NF 6184</t>
  </si>
  <si>
    <t>Lojas Barão</t>
  </si>
  <si>
    <t xml:space="preserve">Alex Sandro </t>
  </si>
  <si>
    <t>94 9272-5655</t>
  </si>
  <si>
    <t>NF 6187</t>
  </si>
  <si>
    <t>Optimus Tecnologia *</t>
  </si>
  <si>
    <t>66 9725-7581</t>
  </si>
  <si>
    <t>SAMUEL CABELELEIRO</t>
  </si>
  <si>
    <t>SAMUEL</t>
  </si>
  <si>
    <t xml:space="preserve"> 87 8155-9387</t>
  </si>
  <si>
    <t>NF 6275</t>
  </si>
  <si>
    <t>FABIO INSTRUTOR</t>
  </si>
  <si>
    <t>96 9913-5848</t>
  </si>
  <si>
    <t xml:space="preserve">Bar &amp; Lava Jato </t>
  </si>
  <si>
    <t>Bar &amp; Lava Jato</t>
  </si>
  <si>
    <t xml:space="preserve"> 27 99751-9290</t>
  </si>
  <si>
    <t>NF 6419</t>
  </si>
  <si>
    <t xml:space="preserve">Vetrolux </t>
  </si>
  <si>
    <t xml:space="preserve">manoel </t>
  </si>
  <si>
    <t>11 91076-9177</t>
  </si>
  <si>
    <t>Borghetti Logística 4</t>
  </si>
  <si>
    <t>11 97225-5512</t>
  </si>
  <si>
    <t>NF 6438</t>
  </si>
  <si>
    <t xml:space="preserve">LOCA JET BRASIL </t>
  </si>
  <si>
    <t>OTAVIO</t>
  </si>
  <si>
    <t xml:space="preserve"> 11 94017-7489</t>
  </si>
  <si>
    <t>AmarPet</t>
  </si>
  <si>
    <t>62 9863-5580</t>
  </si>
  <si>
    <t>NF 6174</t>
  </si>
  <si>
    <t>RB Seating BRINDE NATL</t>
  </si>
  <si>
    <t xml:space="preserve">Carlos </t>
  </si>
  <si>
    <t>11 97636-1395</t>
  </si>
  <si>
    <t>NF 6176</t>
  </si>
  <si>
    <t>NS CONTABILIDADE</t>
  </si>
  <si>
    <t>21 99357-9694</t>
  </si>
  <si>
    <t>NF 6278</t>
  </si>
  <si>
    <t>BARRAQUINHA DO CAFU</t>
  </si>
  <si>
    <t>CAFU</t>
  </si>
  <si>
    <t>11 97590-0561</t>
  </si>
  <si>
    <t>NF 6420</t>
  </si>
  <si>
    <t>Fantastic Log</t>
  </si>
  <si>
    <t xml:space="preserve">Marlus </t>
  </si>
  <si>
    <t>48 9112-6525</t>
  </si>
  <si>
    <t>NF 6421</t>
  </si>
  <si>
    <t>jp construções</t>
  </si>
  <si>
    <t>31 9925-0507</t>
  </si>
  <si>
    <t>NF 6188</t>
  </si>
  <si>
    <t>Vicentinuss *</t>
  </si>
  <si>
    <t>Ranier</t>
  </si>
  <si>
    <t>62 8430-6550</t>
  </si>
  <si>
    <t>NF 6350</t>
  </si>
  <si>
    <t>CBL whithe</t>
  </si>
  <si>
    <t>11 97692-7306</t>
  </si>
  <si>
    <t>Master Lab 2 BRINDE NATAL *</t>
  </si>
  <si>
    <t xml:space="preserve">Wagner </t>
  </si>
  <si>
    <t>11 99902-1171</t>
  </si>
  <si>
    <t>NF 6279</t>
  </si>
  <si>
    <t>ALARGEMEOS</t>
  </si>
  <si>
    <t>14 99771-5705</t>
  </si>
  <si>
    <t>NF 6422</t>
  </si>
  <si>
    <t>Rei da Retro</t>
  </si>
  <si>
    <t xml:space="preserve"> 31 9400-1091</t>
  </si>
  <si>
    <t xml:space="preserve">Lux Laser </t>
  </si>
  <si>
    <t xml:space="preserve">Luciane </t>
  </si>
  <si>
    <t>69 9332-0571</t>
  </si>
  <si>
    <t>Acaia 4</t>
  </si>
  <si>
    <t>11 97150-6514</t>
  </si>
  <si>
    <t>NF 6423</t>
  </si>
  <si>
    <t xml:space="preserve">NBC </t>
  </si>
  <si>
    <t>61 8442-5002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</si>
</sst>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-416]#,##0.00"/>
    <numFmt numFmtId="166" formatCode="&quot;R$&quot;\ #,##0.00"/>
    <numFmt numFmtId="167" formatCode="&quot;R$&quot;\ #,##0.00;[Red]\-&quot;R$&quot;\ #,##0.00"/>
    <numFmt numFmtId="168" formatCode="dd/mm/yyyy"/>
    <numFmt numFmtId="169" formatCode="[$R$]#,##0.00"/>
  </numFmts>
  <fonts count="3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color rgb="FFFFFFFF"/>
      <name val="Arial"/>
    </font>
    <font>
      <color theme="1"/>
      <name val="Arial"/>
      <scheme val="minor"/>
    </font>
    <font>
      <sz val="10.0"/>
      <color theme="1"/>
      <name val="Arial"/>
    </font>
    <font>
      <color rgb="FFFFFFFF"/>
      <name val="Arial"/>
    </font>
    <font>
      <sz val="11.0"/>
      <color rgb="FF3C4043"/>
      <name val="Archivo"/>
    </font>
    <font>
      <sz val="10.0"/>
      <color rgb="FF3C4043"/>
      <name val="Arial"/>
    </font>
    <font>
      <color theme="0"/>
      <name val="Arial"/>
    </font>
    <font>
      <b/>
      <color theme="1"/>
      <name val="Arial"/>
      <scheme val="minor"/>
    </font>
    <font>
      <color rgb="FF212529"/>
      <name val="Archivo"/>
    </font>
    <font>
      <b/>
      <sz val="11.0"/>
      <color rgb="FF000000"/>
      <name val="Arial"/>
    </font>
    <font>
      <color rgb="FFFFFF00"/>
      <name val="Arial"/>
    </font>
    <font>
      <b/>
      <sz val="10.0"/>
      <color theme="1"/>
      <name val="Arial"/>
    </font>
    <font>
      <b/>
      <color theme="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FFFF"/>
      <name val="Arial"/>
    </font>
    <font>
      <b/>
      <color rgb="FFFF0000"/>
      <name val="Arial"/>
    </font>
    <font>
      <color rgb="FF000000"/>
      <name val="Archivo"/>
    </font>
    <font>
      <color rgb="FF000000"/>
      <name val="Arial"/>
      <scheme val="minor"/>
    </font>
    <font>
      <u/>
      <color rgb="FF0000FF"/>
      <name val="Arial"/>
    </font>
    <font>
      <b/>
      <sz val="10.0"/>
      <color rgb="FF333333"/>
      <name val="Arial"/>
    </font>
    <font>
      <b/>
      <sz val="11.0"/>
      <color rgb="FF3C4043"/>
      <name val="Archivo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741B47"/>
        <bgColor rgb="FF741B47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3097D"/>
        <bgColor rgb="FFF3097D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3D85C6"/>
        <bgColor rgb="FF3D85C6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165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4" fillId="2" fontId="7" numFmtId="0" xfId="0" applyAlignment="1" applyBorder="1" applyFont="1">
      <alignment horizontal="center" readingOrder="0" vertical="bottom"/>
    </xf>
    <xf borderId="0" fillId="2" fontId="1" numFmtId="166" xfId="0" applyAlignment="1" applyFont="1" applyNumberFormat="1">
      <alignment vertical="bottom"/>
    </xf>
    <xf borderId="0" fillId="2" fontId="8" numFmtId="0" xfId="0" applyAlignment="1" applyFont="1">
      <alignment horizontal="center" readingOrder="0" vertical="bottom"/>
    </xf>
    <xf borderId="0" fillId="2" fontId="9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5" fontId="7" numFmtId="0" xfId="0" applyAlignment="1" applyBorder="1" applyFill="1" applyFont="1">
      <alignment horizontal="center" readingOrder="0" vertical="bottom"/>
    </xf>
    <xf borderId="6" fillId="5" fontId="7" numFmtId="0" xfId="0" applyAlignment="1" applyBorder="1" applyFont="1">
      <alignment horizontal="center" vertical="bottom"/>
    </xf>
    <xf borderId="6" fillId="5" fontId="7" numFmtId="165" xfId="0" applyAlignment="1" applyBorder="1" applyFont="1" applyNumberFormat="1">
      <alignment horizontal="center" vertical="bottom"/>
    </xf>
    <xf borderId="6" fillId="5" fontId="7" numFmtId="165" xfId="0" applyAlignment="1" applyBorder="1" applyFont="1" applyNumberFormat="1">
      <alignment horizontal="center" readingOrder="0" vertical="bottom"/>
    </xf>
    <xf borderId="4" fillId="6" fontId="7" numFmtId="0" xfId="0" applyAlignment="1" applyBorder="1" applyFill="1" applyFont="1">
      <alignment horizontal="center" vertical="bottom"/>
    </xf>
    <xf borderId="4" fillId="7" fontId="7" numFmtId="0" xfId="0" applyAlignment="1" applyBorder="1" applyFill="1" applyFont="1">
      <alignment horizontal="center" readingOrder="0" vertical="bottom"/>
    </xf>
    <xf borderId="4" fillId="8" fontId="10" numFmtId="165" xfId="0" applyAlignment="1" applyBorder="1" applyFill="1" applyFont="1" applyNumberFormat="1">
      <alignment horizontal="center" readingOrder="0" vertical="bottom"/>
    </xf>
    <xf borderId="4" fillId="9" fontId="10" numFmtId="165" xfId="0" applyAlignment="1" applyBorder="1" applyFill="1" applyFont="1" applyNumberFormat="1">
      <alignment horizontal="center" readingOrder="0" vertical="bottom"/>
    </xf>
    <xf borderId="4" fillId="10" fontId="7" numFmtId="0" xfId="0" applyAlignment="1" applyBorder="1" applyFill="1" applyFont="1">
      <alignment horizontal="center" vertical="bottom"/>
    </xf>
    <xf borderId="4" fillId="11" fontId="7" numFmtId="0" xfId="0" applyAlignment="1" applyBorder="1" applyFill="1" applyFont="1">
      <alignment horizontal="center" vertical="bottom"/>
    </xf>
    <xf borderId="4" fillId="12" fontId="7" numFmtId="0" xfId="0" applyAlignment="1" applyBorder="1" applyFill="1" applyFont="1">
      <alignment horizontal="center" readingOrder="0" vertical="bottom"/>
    </xf>
    <xf borderId="4" fillId="13" fontId="10" numFmtId="165" xfId="0" applyAlignment="1" applyBorder="1" applyFill="1" applyFont="1" applyNumberFormat="1">
      <alignment horizontal="center" vertical="bottom"/>
    </xf>
    <xf borderId="0" fillId="2" fontId="7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164" xfId="0" applyAlignment="1" applyBorder="1" applyFont="1" applyNumberFormat="1">
      <alignment horizontal="center" vertical="bottom"/>
    </xf>
    <xf borderId="6" fillId="2" fontId="2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6" fillId="2" fontId="11" numFmtId="0" xfId="0" applyAlignment="1" applyBorder="1" applyFont="1">
      <alignment readingOrder="0"/>
    </xf>
    <xf borderId="6" fillId="2" fontId="12" numFmtId="0" xfId="0" applyAlignment="1" applyBorder="1" applyFont="1">
      <alignment horizontal="center" readingOrder="0" vertical="bottom"/>
    </xf>
    <xf borderId="4" fillId="14" fontId="13" numFmtId="165" xfId="0" applyAlignment="1" applyBorder="1" applyFill="1" applyFont="1" applyNumberFormat="1">
      <alignment horizontal="center" readingOrder="0" vertical="bottom"/>
    </xf>
    <xf borderId="4" fillId="7" fontId="13" numFmtId="167" xfId="0" applyAlignment="1" applyBorder="1" applyFont="1" applyNumberFormat="1">
      <alignment horizontal="center" readingOrder="0" vertical="bottom"/>
    </xf>
    <xf borderId="3" fillId="15" fontId="13" numFmtId="167" xfId="0" applyAlignment="1" applyBorder="1" applyFill="1" applyFont="1" applyNumberFormat="1">
      <alignment horizontal="center" readingOrder="0" vertical="bottom"/>
    </xf>
    <xf borderId="4" fillId="11" fontId="13" numFmtId="167" xfId="0" applyAlignment="1" applyBorder="1" applyFont="1" applyNumberFormat="1">
      <alignment horizontal="center" readingOrder="0" vertical="bottom"/>
    </xf>
    <xf borderId="4" fillId="12" fontId="13" numFmtId="167" xfId="0" applyAlignment="1" applyBorder="1" applyFont="1" applyNumberFormat="1">
      <alignment horizontal="center" readingOrder="0" vertical="bottom"/>
    </xf>
    <xf borderId="4" fillId="13" fontId="10" numFmtId="165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horizontal="center" readingOrder="0" vertical="bottom"/>
    </xf>
    <xf borderId="4" fillId="6" fontId="10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right" readingOrder="0" vertical="bottom"/>
    </xf>
    <xf borderId="6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vertical="bottom"/>
    </xf>
    <xf borderId="6" fillId="2" fontId="1" numFmtId="0" xfId="0" applyAlignment="1" applyBorder="1" applyFont="1">
      <alignment readingOrder="0" vertical="bottom"/>
    </xf>
    <xf borderId="6" fillId="2" fontId="14" numFmtId="0" xfId="0" applyAlignment="1" applyBorder="1" applyFont="1">
      <alignment readingOrder="0"/>
    </xf>
    <xf borderId="4" fillId="14" fontId="10" numFmtId="165" xfId="0" applyAlignment="1" applyBorder="1" applyFont="1" applyNumberFormat="1">
      <alignment horizontal="center" readingOrder="0" vertical="bottom"/>
    </xf>
    <xf borderId="4" fillId="8" fontId="13" numFmtId="165" xfId="0" applyAlignment="1" applyBorder="1" applyFont="1" applyNumberFormat="1">
      <alignment horizontal="center" readingOrder="0" vertical="bottom"/>
    </xf>
    <xf borderId="4" fillId="9" fontId="13" numFmtId="165" xfId="0" applyAlignment="1" applyBorder="1" applyFont="1" applyNumberFormat="1">
      <alignment horizontal="center" readingOrder="0" vertical="bottom"/>
    </xf>
    <xf borderId="4" fillId="13" fontId="13" numFmtId="165" xfId="0" applyAlignment="1" applyBorder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6" fillId="2" fontId="15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4" fillId="7" fontId="16" numFmtId="167" xfId="0" applyAlignment="1" applyBorder="1" applyFont="1" applyNumberFormat="1">
      <alignment horizontal="center" vertical="bottom"/>
    </xf>
    <xf borderId="4" fillId="11" fontId="16" numFmtId="167" xfId="0" applyAlignment="1" applyBorder="1" applyFont="1" applyNumberFormat="1">
      <alignment horizontal="center" vertical="bottom"/>
    </xf>
    <xf borderId="4" fillId="12" fontId="16" numFmtId="167" xfId="0" applyAlignment="1" applyBorder="1" applyFont="1" applyNumberFormat="1">
      <alignment horizontal="center" vertical="bottom"/>
    </xf>
    <xf borderId="6" fillId="6" fontId="10" numFmtId="165" xfId="0" applyAlignment="1" applyBorder="1" applyFont="1" applyNumberFormat="1">
      <alignment horizontal="center" readingOrder="0" vertical="bottom"/>
    </xf>
    <xf borderId="0" fillId="11" fontId="17" numFmtId="0" xfId="0" applyAlignment="1" applyFont="1">
      <alignment horizontal="center" readingOrder="0"/>
    </xf>
    <xf borderId="6" fillId="11" fontId="17" numFmtId="165" xfId="0" applyBorder="1" applyFont="1" applyNumberFormat="1"/>
    <xf borderId="6" fillId="0" fontId="1" numFmtId="0" xfId="0" applyAlignment="1" applyBorder="1" applyFont="1">
      <alignment horizontal="center" vertical="bottom"/>
    </xf>
    <xf borderId="6" fillId="2" fontId="18" numFmtId="0" xfId="0" applyAlignment="1" applyBorder="1" applyFont="1">
      <alignment horizontal="center" readingOrder="0" vertical="bottom"/>
    </xf>
    <xf borderId="2" fillId="15" fontId="19" numFmtId="0" xfId="0" applyAlignment="1" applyBorder="1" applyFont="1">
      <alignment horizontal="center" readingOrder="0" vertical="bottom"/>
    </xf>
    <xf borderId="4" fillId="10" fontId="19" numFmtId="0" xfId="0" applyAlignment="1" applyBorder="1" applyFont="1">
      <alignment horizontal="center" readingOrder="0" vertical="bottom"/>
    </xf>
    <xf borderId="6" fillId="2" fontId="2" numFmtId="167" xfId="0" applyAlignment="1" applyBorder="1" applyFont="1" applyNumberFormat="1">
      <alignment horizontal="center" readingOrder="0" vertical="bottom"/>
    </xf>
    <xf borderId="0" fillId="0" fontId="20" numFmtId="0" xfId="0" applyAlignment="1" applyFont="1">
      <alignment vertical="bottom"/>
    </xf>
    <xf borderId="4" fillId="7" fontId="10" numFmtId="167" xfId="0" applyAlignment="1" applyBorder="1" applyFont="1" applyNumberFormat="1">
      <alignment horizontal="center" readingOrder="0" vertical="bottom"/>
    </xf>
    <xf borderId="4" fillId="8" fontId="16" numFmtId="165" xfId="0" applyAlignment="1" applyBorder="1" applyFont="1" applyNumberFormat="1">
      <alignment horizontal="center" vertical="bottom"/>
    </xf>
    <xf borderId="4" fillId="9" fontId="16" numFmtId="165" xfId="0" applyAlignment="1" applyBorder="1" applyFont="1" applyNumberFormat="1">
      <alignment horizontal="center" vertical="bottom"/>
    </xf>
    <xf borderId="4" fillId="11" fontId="10" numFmtId="167" xfId="0" applyAlignment="1" applyBorder="1" applyFont="1" applyNumberFormat="1">
      <alignment horizontal="center" readingOrder="0" vertical="bottom"/>
    </xf>
    <xf borderId="4" fillId="12" fontId="10" numFmtId="167" xfId="0" applyAlignment="1" applyBorder="1" applyFont="1" applyNumberFormat="1">
      <alignment horizontal="center" readingOrder="0" vertical="bottom"/>
    </xf>
    <xf borderId="4" fillId="13" fontId="16" numFmtId="165" xfId="0" applyAlignment="1" applyBorder="1" applyFont="1" applyNumberFormat="1">
      <alignment horizontal="center" vertical="bottom"/>
    </xf>
    <xf borderId="6" fillId="10" fontId="19" numFmtId="0" xfId="0" applyAlignment="1" applyBorder="1" applyFont="1">
      <alignment horizontal="center" readingOrder="0" vertical="bottom"/>
    </xf>
    <xf borderId="6" fillId="11" fontId="21" numFmtId="0" xfId="0" applyAlignment="1" applyBorder="1" applyFont="1">
      <alignment horizontal="center" readingOrder="0" vertical="bottom"/>
    </xf>
    <xf borderId="6" fillId="11" fontId="19" numFmtId="165" xfId="0" applyAlignment="1" applyBorder="1" applyFont="1" applyNumberForma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vertical="bottom"/>
    </xf>
    <xf borderId="4" fillId="14" fontId="22" numFmtId="165" xfId="0" applyAlignment="1" applyBorder="1" applyFont="1" applyNumberFormat="1">
      <alignment horizontal="center" readingOrder="0" vertical="bottom"/>
    </xf>
    <xf borderId="4" fillId="11" fontId="16" numFmtId="167" xfId="0" applyAlignment="1" applyBorder="1" applyFont="1" applyNumberFormat="1">
      <alignment horizontal="center" readingOrder="0" vertical="bottom"/>
    </xf>
    <xf borderId="4" fillId="12" fontId="16" numFmtId="167" xfId="0" applyAlignment="1" applyBorder="1" applyFont="1" applyNumberFormat="1">
      <alignment horizontal="center" readingOrder="0" vertical="bottom"/>
    </xf>
    <xf borderId="4" fillId="14" fontId="16" numFmtId="165" xfId="0" applyAlignment="1" applyBorder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readingOrder="0" vertical="bottom"/>
    </xf>
    <xf borderId="6" fillId="11" fontId="19" numFmtId="165" xfId="0" applyAlignment="1" applyBorder="1" applyFont="1" applyNumberFormat="1">
      <alignment vertical="bottom"/>
    </xf>
    <xf borderId="6" fillId="2" fontId="2" numFmtId="0" xfId="0" applyAlignment="1" applyBorder="1" applyFont="1">
      <alignment horizontal="center" readingOrder="0" vertical="bottom"/>
    </xf>
    <xf borderId="6" fillId="2" fontId="23" numFmtId="0" xfId="0" applyAlignment="1" applyBorder="1" applyFont="1">
      <alignment horizontal="center" readingOrder="0"/>
    </xf>
    <xf borderId="6" fillId="2" fontId="23" numFmtId="0" xfId="0" applyAlignment="1" applyBorder="1" applyFont="1">
      <alignment horizontal="left" readingOrder="0"/>
    </xf>
    <xf borderId="4" fillId="7" fontId="22" numFmtId="167" xfId="0" applyAlignment="1" applyBorder="1" applyFont="1" applyNumberFormat="1">
      <alignment horizontal="center" vertical="bottom"/>
    </xf>
    <xf borderId="4" fillId="11" fontId="22" numFmtId="167" xfId="0" applyAlignment="1" applyBorder="1" applyFont="1" applyNumberFormat="1">
      <alignment horizontal="center" vertical="bottom"/>
    </xf>
    <xf borderId="4" fillId="12" fontId="22" numFmtId="167" xfId="0" applyAlignment="1" applyBorder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2" fontId="2" numFmtId="168" xfId="0" applyAlignment="1" applyBorder="1" applyFont="1" applyNumberFormat="1">
      <alignment horizontal="center" vertical="bottom"/>
    </xf>
    <xf borderId="6" fillId="2" fontId="11" numFmtId="0" xfId="0" applyAlignment="1" applyBorder="1" applyFont="1">
      <alignment horizontal="center"/>
    </xf>
    <xf borderId="6" fillId="2" fontId="11" numFmtId="0" xfId="0" applyBorder="1" applyFont="1"/>
    <xf borderId="6" fillId="2" fontId="24" numFmtId="0" xfId="0" applyAlignment="1" applyBorder="1" applyFont="1">
      <alignment horizontal="center" readingOrder="0"/>
    </xf>
    <xf borderId="6" fillId="2" fontId="24" numFmtId="0" xfId="0" applyAlignment="1" applyBorder="1" applyFont="1">
      <alignment horizontal="left" readingOrder="0"/>
    </xf>
    <xf borderId="4" fillId="8" fontId="22" numFmtId="165" xfId="0" applyAlignment="1" applyBorder="1" applyFont="1" applyNumberFormat="1">
      <alignment horizontal="center" vertical="bottom"/>
    </xf>
    <xf borderId="4" fillId="9" fontId="22" numFmtId="165" xfId="0" applyAlignment="1" applyBorder="1" applyFont="1" applyNumberFormat="1">
      <alignment horizontal="center" vertical="bottom"/>
    </xf>
    <xf borderId="4" fillId="13" fontId="22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6" fillId="2" fontId="25" numFmtId="0" xfId="0" applyAlignment="1" applyBorder="1" applyFont="1">
      <alignment horizontal="center" readingOrder="0"/>
    </xf>
    <xf borderId="6" fillId="2" fontId="25" numFmtId="0" xfId="0" applyAlignment="1" applyBorder="1" applyFont="1">
      <alignment readingOrder="0"/>
    </xf>
    <xf borderId="4" fillId="14" fontId="22" numFmtId="165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horizontal="center" readingOrder="0" vertical="bottom"/>
    </xf>
    <xf borderId="6" fillId="2" fontId="26" numFmtId="0" xfId="0" applyAlignment="1" applyBorder="1" applyFont="1">
      <alignment horizontal="center" readingOrder="0" vertical="bottom"/>
    </xf>
    <xf borderId="6" fillId="2" fontId="26" numFmtId="0" xfId="0" applyAlignment="1" applyBorder="1" applyFont="1">
      <alignment readingOrder="0" vertical="bottom"/>
    </xf>
    <xf borderId="6" fillId="7" fontId="13" numFmtId="165" xfId="0" applyAlignment="1" applyBorder="1" applyFont="1" applyNumberFormat="1">
      <alignment horizontal="center" readingOrder="0" vertical="bottom"/>
    </xf>
    <xf borderId="6" fillId="11" fontId="13" numFmtId="165" xfId="0" applyAlignment="1" applyBorder="1" applyFont="1" applyNumberFormat="1">
      <alignment horizontal="center" readingOrder="0" vertical="bottom"/>
    </xf>
    <xf borderId="6" fillId="12" fontId="13" numFmtId="165" xfId="0" applyAlignment="1" applyBorder="1" applyFont="1" applyNumberFormat="1">
      <alignment horizontal="center" readingOrder="0" vertical="bottom"/>
    </xf>
    <xf borderId="0" fillId="2" fontId="11" numFmtId="0" xfId="0" applyAlignment="1" applyFont="1">
      <alignment readingOrder="0"/>
    </xf>
    <xf borderId="3" fillId="2" fontId="2" numFmtId="164" xfId="0" applyAlignment="1" applyBorder="1" applyFont="1" applyNumberFormat="1">
      <alignment horizontal="center" vertical="bottom"/>
    </xf>
    <xf borderId="6" fillId="7" fontId="16" numFmtId="165" xfId="0" applyAlignment="1" applyBorder="1" applyFont="1" applyNumberFormat="1">
      <alignment horizontal="center" vertical="bottom"/>
    </xf>
    <xf borderId="6" fillId="11" fontId="16" numFmtId="165" xfId="0" applyAlignment="1" applyBorder="1" applyFont="1" applyNumberFormat="1">
      <alignment horizontal="center" vertical="bottom"/>
    </xf>
    <xf borderId="6" fillId="12" fontId="16" numFmtId="165" xfId="0" applyAlignment="1" applyBorder="1" applyFont="1" applyNumberFormat="1">
      <alignment horizontal="center" vertical="bottom"/>
    </xf>
    <xf borderId="6" fillId="2" fontId="11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readingOrder="0" vertical="bottom"/>
    </xf>
    <xf borderId="6" fillId="2" fontId="26" numFmtId="0" xfId="0" applyAlignment="1" applyBorder="1" applyFont="1">
      <alignment horizontal="center" readingOrder="0"/>
    </xf>
    <xf borderId="6" fillId="2" fontId="26" numFmtId="0" xfId="0" applyAlignment="1" applyBorder="1" applyFont="1">
      <alignment readingOrder="0"/>
    </xf>
    <xf borderId="6" fillId="14" fontId="13" numFmtId="165" xfId="0" applyAlignment="1" applyBorder="1" applyFont="1" applyNumberFormat="1">
      <alignment horizontal="center" readingOrder="0" vertical="bottom"/>
    </xf>
    <xf borderId="6" fillId="14" fontId="16" numFmtId="165" xfId="0" applyAlignment="1" applyBorder="1" applyFont="1" applyNumberFormat="1">
      <alignment horizontal="center" vertical="bottom"/>
    </xf>
    <xf borderId="6" fillId="7" fontId="10" numFmtId="165" xfId="0" applyAlignment="1" applyBorder="1" applyFont="1" applyNumberFormat="1">
      <alignment horizontal="center" readingOrder="0" vertical="bottom"/>
    </xf>
    <xf borderId="6" fillId="11" fontId="10" numFmtId="165" xfId="0" applyAlignment="1" applyBorder="1" applyFont="1" applyNumberFormat="1">
      <alignment horizontal="center" readingOrder="0" vertical="bottom"/>
    </xf>
    <xf borderId="6" fillId="12" fontId="10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readingOrder="0" vertical="bottom"/>
    </xf>
    <xf borderId="6" fillId="0" fontId="1" numFmtId="165" xfId="0" applyAlignment="1" applyBorder="1" applyFont="1" applyNumberFormat="1">
      <alignment horizontal="center" vertical="bottom"/>
    </xf>
    <xf borderId="6" fillId="14" fontId="22" numFmtId="165" xfId="0" applyAlignment="1" applyBorder="1" applyFont="1" applyNumberFormat="1">
      <alignment horizontal="center" vertical="bottom"/>
    </xf>
    <xf borderId="6" fillId="14" fontId="10" numFmtId="165" xfId="0" applyAlignment="1" applyBorder="1" applyFont="1" applyNumberFormat="1">
      <alignment horizontal="center" readingOrder="0" vertical="bottom"/>
    </xf>
    <xf borderId="6" fillId="7" fontId="22" numFmtId="165" xfId="0" applyAlignment="1" applyBorder="1" applyFont="1" applyNumberFormat="1">
      <alignment horizontal="center" vertical="bottom"/>
    </xf>
    <xf borderId="6" fillId="11" fontId="22" numFmtId="165" xfId="0" applyAlignment="1" applyBorder="1" applyFont="1" applyNumberFormat="1">
      <alignment horizontal="center" vertical="bottom"/>
    </xf>
    <xf borderId="6" fillId="12" fontId="22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6" fillId="14" fontId="16" numFmtId="169" xfId="0" applyAlignment="1" applyBorder="1" applyFont="1" applyNumberFormat="1">
      <alignment horizontal="center" vertical="bottom"/>
    </xf>
    <xf borderId="6" fillId="7" fontId="16" numFmtId="169" xfId="0" applyAlignment="1" applyBorder="1" applyFont="1" applyNumberFormat="1">
      <alignment horizontal="center" vertical="bottom"/>
    </xf>
    <xf borderId="6" fillId="11" fontId="16" numFmtId="169" xfId="0" applyAlignment="1" applyBorder="1" applyFont="1" applyNumberFormat="1">
      <alignment horizontal="center" vertical="bottom"/>
    </xf>
    <xf borderId="6" fillId="12" fontId="16" numFmtId="169" xfId="0" applyAlignment="1" applyBorder="1" applyFont="1" applyNumberFormat="1">
      <alignment horizontal="center" vertical="bottom"/>
    </xf>
    <xf borderId="6" fillId="14" fontId="13" numFmtId="169" xfId="0" applyAlignment="1" applyBorder="1" applyFont="1" applyNumberFormat="1">
      <alignment horizontal="center" readingOrder="0" vertical="bottom"/>
    </xf>
    <xf borderId="6" fillId="7" fontId="13" numFmtId="169" xfId="0" applyAlignment="1" applyBorder="1" applyFont="1" applyNumberFormat="1">
      <alignment horizontal="center" readingOrder="0" vertical="bottom"/>
    </xf>
    <xf borderId="6" fillId="11" fontId="13" numFmtId="169" xfId="0" applyAlignment="1" applyBorder="1" applyFont="1" applyNumberFormat="1">
      <alignment horizontal="center" readingOrder="0" vertical="bottom"/>
    </xf>
    <xf borderId="6" fillId="12" fontId="13" numFmtId="169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14" fontId="13" numFmtId="169" xfId="0" applyAlignment="1" applyBorder="1" applyFont="1" applyNumberFormat="1">
      <alignment horizontal="center" vertical="bottom"/>
    </xf>
    <xf borderId="6" fillId="7" fontId="13" numFmtId="169" xfId="0" applyAlignment="1" applyBorder="1" applyFont="1" applyNumberFormat="1">
      <alignment horizontal="center" vertical="bottom"/>
    </xf>
    <xf borderId="4" fillId="8" fontId="13" numFmtId="165" xfId="0" applyAlignment="1" applyBorder="1" applyFont="1" applyNumberFormat="1">
      <alignment horizontal="center" vertical="bottom"/>
    </xf>
    <xf borderId="4" fillId="9" fontId="13" numFmtId="165" xfId="0" applyAlignment="1" applyBorder="1" applyFont="1" applyNumberFormat="1">
      <alignment horizontal="center" vertical="bottom"/>
    </xf>
    <xf borderId="6" fillId="11" fontId="13" numFmtId="169" xfId="0" applyAlignment="1" applyBorder="1" applyFont="1" applyNumberFormat="1">
      <alignment horizontal="center" vertical="bottom"/>
    </xf>
    <xf borderId="6" fillId="12" fontId="13" numFmtId="169" xfId="0" applyAlignment="1" applyBorder="1" applyFont="1" applyNumberFormat="1">
      <alignment horizontal="center" vertical="bottom"/>
    </xf>
    <xf borderId="4" fillId="13" fontId="13" numFmtId="165" xfId="0" applyAlignment="1" applyBorder="1" applyFont="1" applyNumberFormat="1">
      <alignment horizontal="center" vertical="bottom"/>
    </xf>
    <xf borderId="7" fillId="14" fontId="13" numFmtId="169" xfId="0" applyAlignment="1" applyBorder="1" applyFont="1" applyNumberFormat="1">
      <alignment horizontal="center" vertical="bottom"/>
    </xf>
    <xf borderId="7" fillId="7" fontId="13" numFmtId="169" xfId="0" applyAlignment="1" applyBorder="1" applyFont="1" applyNumberFormat="1">
      <alignment horizontal="center" vertical="bottom"/>
    </xf>
    <xf borderId="8" fillId="8" fontId="13" numFmtId="165" xfId="0" applyAlignment="1" applyBorder="1" applyFont="1" applyNumberFormat="1">
      <alignment horizontal="center" vertical="bottom"/>
    </xf>
    <xf borderId="8" fillId="9" fontId="13" numFmtId="165" xfId="0" applyAlignment="1" applyBorder="1" applyFont="1" applyNumberFormat="1">
      <alignment horizontal="center" vertical="bottom"/>
    </xf>
    <xf borderId="7" fillId="11" fontId="13" numFmtId="169" xfId="0" applyAlignment="1" applyBorder="1" applyFont="1" applyNumberFormat="1">
      <alignment horizontal="center" vertical="bottom"/>
    </xf>
    <xf borderId="7" fillId="12" fontId="13" numFmtId="169" xfId="0" applyAlignment="1" applyBorder="1" applyFont="1" applyNumberFormat="1">
      <alignment horizontal="center" vertical="bottom"/>
    </xf>
    <xf borderId="8" fillId="13" fontId="13" numFmtId="165" xfId="0" applyAlignment="1" applyBorder="1" applyFont="1" applyNumberFormat="1">
      <alignment horizontal="center" vertical="bottom"/>
    </xf>
    <xf borderId="6" fillId="8" fontId="13" numFmtId="165" xfId="0" applyAlignment="1" applyBorder="1" applyFont="1" applyNumberFormat="1">
      <alignment horizontal="center" vertical="bottom"/>
    </xf>
    <xf borderId="6" fillId="9" fontId="13" numFmtId="165" xfId="0" applyAlignment="1" applyBorder="1" applyFont="1" applyNumberFormat="1">
      <alignment horizontal="center" vertical="bottom"/>
    </xf>
    <xf borderId="6" fillId="13" fontId="13" numFmtId="165" xfId="0" applyAlignment="1" applyBorder="1" applyFont="1" applyNumberFormat="1">
      <alignment horizontal="center" vertical="bottom"/>
    </xf>
    <xf borderId="6" fillId="9" fontId="13" numFmtId="165" xfId="0" applyAlignment="1" applyBorder="1" applyFont="1" applyNumberFormat="1">
      <alignment horizontal="center" readingOrder="0" vertical="bottom"/>
    </xf>
    <xf borderId="9" fillId="2" fontId="2" numFmtId="164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0" fillId="16" fontId="1" numFmtId="0" xfId="0" applyAlignment="1" applyFill="1" applyFont="1">
      <alignment vertical="bottom"/>
    </xf>
    <xf borderId="0" fillId="17" fontId="1" numFmtId="0" xfId="0" applyAlignment="1" applyFill="1" applyFont="1">
      <alignment vertical="bottom"/>
    </xf>
    <xf borderId="0" fillId="18" fontId="1" numFmtId="0" xfId="0" applyAlignment="1" applyFill="1" applyFont="1">
      <alignment vertical="bottom"/>
    </xf>
    <xf borderId="6" fillId="19" fontId="7" numFmtId="165" xfId="0" applyAlignment="1" applyBorder="1" applyFill="1" applyFont="1" applyNumberFormat="1">
      <alignment horizontal="center" vertical="bottom"/>
    </xf>
    <xf borderId="13" fillId="2" fontId="2" numFmtId="164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horizontal="center"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0" fillId="16" fontId="1" numFmtId="167" xfId="0" applyAlignment="1" applyFont="1" applyNumberFormat="1">
      <alignment vertical="bottom"/>
    </xf>
    <xf borderId="0" fillId="17" fontId="1" numFmtId="167" xfId="0" applyAlignment="1" applyFont="1" applyNumberFormat="1">
      <alignment vertical="bottom"/>
    </xf>
    <xf borderId="0" fillId="18" fontId="1" numFmtId="167" xfId="0" applyAlignment="1" applyFont="1" applyNumberFormat="1">
      <alignment vertical="bottom"/>
    </xf>
    <xf borderId="17" fillId="2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0" fillId="16" fontId="6" numFmtId="167" xfId="0" applyAlignment="1" applyFont="1" applyNumberFormat="1">
      <alignment horizontal="center" readingOrder="0" vertical="bottom"/>
    </xf>
    <xf borderId="0" fillId="17" fontId="6" numFmtId="167" xfId="0" applyAlignment="1" applyFont="1" applyNumberFormat="1">
      <alignment horizontal="center" readingOrder="0" vertical="bottom"/>
    </xf>
    <xf borderId="0" fillId="17" fontId="2" numFmtId="0" xfId="0" applyAlignment="1" applyFont="1">
      <alignment horizontal="center" readingOrder="0" vertical="bottom"/>
    </xf>
    <xf borderId="0" fillId="18" fontId="6" numFmtId="167" xfId="0" applyAlignment="1" applyFont="1" applyNumberFormat="1">
      <alignment horizontal="center" readingOrder="0" vertical="bottom"/>
    </xf>
    <xf borderId="0" fillId="16" fontId="1" numFmtId="165" xfId="0" applyAlignment="1" applyFont="1" applyNumberFormat="1">
      <alignment horizontal="center" vertical="bottom"/>
    </xf>
    <xf borderId="0" fillId="17" fontId="1" numFmtId="165" xfId="0" applyAlignment="1" applyFont="1" applyNumberFormat="1">
      <alignment horizontal="center" vertical="bottom"/>
    </xf>
    <xf borderId="0" fillId="17" fontId="1" numFmtId="0" xfId="0" applyAlignment="1" applyFont="1">
      <alignment horizontal="center" vertical="bottom"/>
    </xf>
    <xf borderId="0" fillId="18" fontId="1" numFmtId="0" xfId="0" applyAlignment="1" applyFont="1">
      <alignment horizontal="center" vertical="bottom"/>
    </xf>
    <xf borderId="0" fillId="0" fontId="1" numFmtId="165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6" fillId="20" fontId="7" numFmtId="0" xfId="0" applyAlignment="1" applyBorder="1" applyFill="1" applyFont="1">
      <alignment horizontal="center" readingOrder="0" vertical="bottom"/>
    </xf>
    <xf borderId="6" fillId="21" fontId="5" numFmtId="165" xfId="0" applyAlignment="1" applyBorder="1" applyFill="1" applyFont="1" applyNumberFormat="1">
      <alignment horizontal="center" vertical="bottom"/>
    </xf>
    <xf borderId="0" fillId="2" fontId="5" numFmtId="0" xfId="0" applyAlignment="1" applyFont="1">
      <alignment horizontal="center" readingOrder="0" vertical="bottom"/>
    </xf>
    <xf borderId="6" fillId="10" fontId="7" numFmtId="0" xfId="0" applyAlignment="1" applyBorder="1" applyFont="1">
      <alignment horizontal="center" readingOrder="0" vertical="bottom"/>
    </xf>
    <xf borderId="0" fillId="18" fontId="1" numFmtId="165" xfId="0" applyAlignment="1" applyFont="1" applyNumberFormat="1">
      <alignment horizontal="center" vertical="bottom"/>
    </xf>
    <xf borderId="6" fillId="13" fontId="7" numFmtId="0" xfId="0" applyAlignment="1" applyBorder="1" applyFont="1">
      <alignment horizontal="center" readingOrder="0" vertical="bottom"/>
    </xf>
    <xf borderId="0" fillId="22" fontId="27" numFmtId="165" xfId="0" applyAlignment="1" applyFill="1" applyFont="1" applyNumberFormat="1">
      <alignment horizontal="center" readingOrder="0" vertical="bottom"/>
    </xf>
    <xf borderId="6" fillId="21" fontId="1" numFmtId="0" xfId="0" applyAlignment="1" applyBorder="1" applyFont="1">
      <alignment vertical="bottom"/>
    </xf>
    <xf borderId="0" fillId="23" fontId="27" numFmtId="165" xfId="0" applyAlignment="1" applyFill="1" applyFont="1" applyNumberFormat="1">
      <alignment horizontal="center" vertical="bottom"/>
    </xf>
    <xf borderId="6" fillId="18" fontId="1" numFmtId="0" xfId="0" applyAlignment="1" applyBorder="1" applyFont="1">
      <alignment vertical="bottom"/>
    </xf>
    <xf borderId="0" fillId="24" fontId="27" numFmtId="165" xfId="0" applyAlignment="1" applyFill="1" applyFont="1" applyNumberFormat="1">
      <alignment horizontal="center" readingOrder="0" vertical="bottom"/>
    </xf>
    <xf borderId="4" fillId="13" fontId="27" numFmtId="165" xfId="0" applyAlignment="1" applyBorder="1" applyFont="1" applyNumberFormat="1">
      <alignment horizontal="center" vertical="bottom"/>
    </xf>
    <xf borderId="18" fillId="18" fontId="5" numFmtId="0" xfId="0" applyAlignment="1" applyBorder="1" applyFont="1">
      <alignment horizontal="center" readingOrder="0" vertical="bottom"/>
    </xf>
    <xf borderId="18" fillId="18" fontId="5" numFmtId="0" xfId="0" applyAlignment="1" applyBorder="1" applyFont="1">
      <alignment horizontal="center" vertical="bottom"/>
    </xf>
    <xf borderId="6" fillId="18" fontId="5" numFmtId="0" xfId="0" applyAlignment="1" applyBorder="1" applyFont="1">
      <alignment horizontal="center" readingOrder="0" vertical="bottom"/>
    </xf>
    <xf borderId="6" fillId="18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0" fillId="2" fontId="1" numFmtId="165" xfId="0" applyAlignment="1" applyFont="1" applyNumberFormat="1">
      <alignment horizontal="center" readingOrder="0" vertical="bottom"/>
    </xf>
    <xf borderId="6" fillId="25" fontId="1" numFmtId="0" xfId="0" applyAlignment="1" applyBorder="1" applyFill="1" applyFont="1">
      <alignment horizontal="center" readingOrder="0" vertical="bottom"/>
    </xf>
    <xf borderId="6" fillId="26" fontId="1" numFmtId="0" xfId="0" applyAlignment="1" applyBorder="1" applyFill="1" applyFont="1">
      <alignment horizontal="center" readingOrder="0" vertical="bottom"/>
    </xf>
    <xf borderId="6" fillId="25" fontId="18" numFmtId="0" xfId="0" applyAlignment="1" applyBorder="1" applyFont="1">
      <alignment horizontal="center" readingOrder="0" vertical="bottom"/>
    </xf>
    <xf borderId="6" fillId="5" fontId="1" numFmtId="0" xfId="0" applyAlignment="1" applyBorder="1" applyFont="1">
      <alignment horizontal="center" readingOrder="0" vertical="bottom"/>
    </xf>
    <xf borderId="0" fillId="2" fontId="14" numFmtId="0" xfId="0" applyAlignment="1" applyFont="1">
      <alignment readingOrder="0"/>
    </xf>
    <xf borderId="6" fillId="26" fontId="1" numFmtId="165" xfId="0" applyAlignment="1" applyBorder="1" applyFont="1" applyNumberFormat="1">
      <alignment horizontal="center" readingOrder="0" vertical="bottom"/>
    </xf>
    <xf borderId="4" fillId="11" fontId="1" numFmtId="165" xfId="0" applyAlignment="1" applyBorder="1" applyFont="1" applyNumberFormat="1">
      <alignment horizontal="center" readingOrder="0" vertical="bottom"/>
    </xf>
    <xf borderId="6" fillId="27" fontId="19" numFmtId="0" xfId="0" applyAlignment="1" applyBorder="1" applyFill="1" applyFont="1">
      <alignment horizontal="center" readingOrder="0" vertical="bottom"/>
    </xf>
    <xf borderId="6" fillId="11" fontId="2" numFmtId="167" xfId="0" applyAlignment="1" applyBorder="1" applyFont="1" applyNumberFormat="1">
      <alignment horizontal="center" readingOrder="0" vertical="bottom"/>
    </xf>
    <xf borderId="6" fillId="23" fontId="1" numFmtId="0" xfId="0" applyAlignment="1" applyBorder="1" applyFont="1">
      <alignment horizontal="center" readingOrder="0" vertical="bottom"/>
    </xf>
    <xf borderId="6" fillId="25" fontId="23" numFmtId="0" xfId="0" applyAlignment="1" applyBorder="1" applyFont="1">
      <alignment horizontal="center" readingOrder="0"/>
    </xf>
    <xf borderId="6" fillId="25" fontId="11" numFmtId="0" xfId="0" applyAlignment="1" applyBorder="1" applyFont="1">
      <alignment horizontal="center" readingOrder="0"/>
    </xf>
    <xf borderId="6" fillId="25" fontId="24" numFmtId="0" xfId="0" applyAlignment="1" applyBorder="1" applyFont="1">
      <alignment horizontal="center" readingOrder="0"/>
    </xf>
    <xf borderId="6" fillId="11" fontId="1" numFmtId="0" xfId="0" applyAlignment="1" applyBorder="1" applyFont="1">
      <alignment horizontal="center" readingOrder="0" vertical="bottom"/>
    </xf>
    <xf borderId="0" fillId="4" fontId="1" numFmtId="0" xfId="0" applyAlignment="1" applyFont="1">
      <alignment vertical="bottom"/>
    </xf>
    <xf borderId="0" fillId="4" fontId="1" numFmtId="167" xfId="0" applyAlignment="1" applyFont="1" applyNumberFormat="1">
      <alignment vertical="bottom"/>
    </xf>
    <xf borderId="0" fillId="4" fontId="2" numFmtId="0" xfId="0" applyAlignment="1" applyFont="1">
      <alignment horizontal="center" readingOrder="0" vertical="bottom"/>
    </xf>
    <xf borderId="0" fillId="4" fontId="1" numFmtId="165" xfId="0" applyAlignment="1" applyFont="1" applyNumberFormat="1">
      <alignment horizontal="center" vertical="bottom"/>
    </xf>
    <xf borderId="0" fillId="12" fontId="7" numFmtId="0" xfId="0" applyAlignment="1" applyFont="1">
      <alignment horizontal="center" readingOrder="0" vertical="bottom"/>
    </xf>
    <xf borderId="6" fillId="21" fontId="1" numFmtId="165" xfId="0" applyAlignment="1" applyBorder="1" applyFont="1" applyNumberFormat="1">
      <alignment horizontal="right" readingOrder="0" vertical="bottom"/>
    </xf>
    <xf borderId="6" fillId="18" fontId="1" numFmtId="0" xfId="0" applyAlignment="1" applyBorder="1" applyFont="1">
      <alignment readingOrder="0" vertical="bottom"/>
    </xf>
    <xf borderId="6" fillId="21" fontId="1" numFmtId="165" xfId="0" applyAlignment="1" applyBorder="1" applyFont="1" applyNumberFormat="1">
      <alignment vertical="bottom"/>
    </xf>
    <xf borderId="6" fillId="18" fontId="1" numFmtId="165" xfId="0" applyAlignment="1" applyBorder="1" applyFont="1" applyNumberFormat="1">
      <alignment vertical="bottom"/>
    </xf>
    <xf borderId="6" fillId="18" fontId="5" numFmtId="165" xfId="0" applyAlignment="1" applyBorder="1" applyFont="1" applyNumberFormat="1">
      <alignment horizontal="center" vertical="bottom"/>
    </xf>
    <xf borderId="6" fillId="11" fontId="18" numFmtId="0" xfId="0" applyAlignment="1" applyBorder="1" applyFont="1">
      <alignment horizontal="center" readingOrder="0" vertical="bottom"/>
    </xf>
    <xf borderId="6" fillId="2" fontId="28" numFmtId="165" xfId="0" applyAlignment="1" applyBorder="1" applyFont="1" applyNumberFormat="1">
      <alignment horizontal="center" readingOrder="0" vertical="bottom"/>
    </xf>
    <xf borderId="4" fillId="26" fontId="1" numFmtId="165" xfId="0" applyAlignment="1" applyBorder="1" applyFont="1" applyNumberFormat="1">
      <alignment horizontal="center" readingOrder="0" vertical="bottom"/>
    </xf>
    <xf borderId="4" fillId="2" fontId="28" numFmtId="165" xfId="0" applyAlignment="1" applyBorder="1" applyFont="1" applyNumberFormat="1">
      <alignment horizontal="center" readingOrder="0" vertical="bottom"/>
    </xf>
    <xf borderId="0" fillId="2" fontId="2" numFmtId="165" xfId="0" applyAlignment="1" applyFont="1" applyNumberFormat="1">
      <alignment horizontal="center" readingOrder="0" vertical="bottom"/>
    </xf>
    <xf borderId="6" fillId="25" fontId="25" numFmtId="0" xfId="0" applyAlignment="1" applyBorder="1" applyFont="1">
      <alignment horizontal="center" readingOrder="0"/>
    </xf>
    <xf borderId="6" fillId="25" fontId="26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center" readingOrder="0" vertical="bottom"/>
    </xf>
    <xf borderId="6" fillId="28" fontId="1" numFmtId="165" xfId="0" applyAlignment="1" applyBorder="1" applyFill="1" applyFont="1" applyNumberFormat="1">
      <alignment horizontal="center" readingOrder="0" vertical="bottom"/>
    </xf>
    <xf borderId="6" fillId="25" fontId="26" numFmtId="0" xfId="0" applyAlignment="1" applyBorder="1" applyFont="1">
      <alignment horizontal="center" readingOrder="0"/>
    </xf>
    <xf borderId="4" fillId="28" fontId="1" numFmtId="165" xfId="0" applyAlignment="1" applyBorder="1" applyFont="1" applyNumberFormat="1">
      <alignment horizontal="center" readingOrder="0" vertical="bottom"/>
    </xf>
    <xf borderId="6" fillId="21" fontId="1" numFmtId="165" xfId="0" applyAlignment="1" applyBorder="1" applyFont="1" applyNumberFormat="1">
      <alignment horizontal="right" vertical="bottom"/>
    </xf>
    <xf borderId="6" fillId="21" fontId="1" numFmtId="167" xfId="0" applyAlignment="1" applyBorder="1" applyFont="1" applyNumberFormat="1">
      <alignment vertical="bottom"/>
    </xf>
    <xf borderId="6" fillId="18" fontId="1" numFmtId="167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6" fillId="18" fontId="1" numFmtId="165" xfId="0" applyAlignment="1" applyBorder="1" applyFont="1" applyNumberFormat="1">
      <alignment readingOrder="0" vertical="bottom"/>
    </xf>
    <xf borderId="6" fillId="18" fontId="5" numFmtId="167" xfId="0" applyAlignment="1" applyBorder="1" applyFont="1" applyNumberFormat="1">
      <alignment horizontal="center" vertical="bottom"/>
    </xf>
    <xf quotePrefix="1" borderId="6" fillId="2" fontId="2" numFmtId="0" xfId="0" applyAlignment="1" applyBorder="1" applyFont="1">
      <alignment horizontal="center" readingOrder="0" vertical="bottom"/>
    </xf>
    <xf borderId="6" fillId="26" fontId="10" numFmtId="0" xfId="0" applyAlignment="1" applyBorder="1" applyFont="1">
      <alignment horizontal="center" readingOrder="0" vertical="bottom"/>
    </xf>
    <xf borderId="6" fillId="21" fontId="1" numFmtId="0" xfId="0" applyAlignment="1" applyBorder="1" applyFont="1">
      <alignment readingOrder="0" vertical="bottom"/>
    </xf>
    <xf borderId="6" fillId="25" fontId="1" numFmtId="0" xfId="0" applyAlignment="1" applyBorder="1" applyFont="1">
      <alignment readingOrder="0" vertical="bottom"/>
    </xf>
    <xf borderId="0" fillId="11" fontId="7" numFmtId="0" xfId="0" applyAlignment="1" applyFont="1">
      <alignment horizontal="center" vertical="bottom"/>
    </xf>
    <xf borderId="6" fillId="5" fontId="18" numFmtId="0" xfId="0" applyAlignment="1" applyBorder="1" applyFont="1">
      <alignment horizontal="center" readingOrder="0" vertical="bottom"/>
    </xf>
    <xf borderId="6" fillId="18" fontId="5" numFmtId="165" xfId="0" applyAlignment="1" applyBorder="1" applyFont="1" applyNumberFormat="1">
      <alignment horizontal="center" readingOrder="0" vertical="bottom"/>
    </xf>
    <xf borderId="6" fillId="25" fontId="29" numFmtId="0" xfId="0" applyAlignment="1" applyBorder="1" applyFont="1">
      <alignment horizontal="center" readingOrder="0" vertical="bottom"/>
    </xf>
    <xf borderId="6" fillId="5" fontId="23" numFmtId="0" xfId="0" applyAlignment="1" applyBorder="1" applyFont="1">
      <alignment horizontal="center" readingOrder="0"/>
    </xf>
    <xf borderId="6" fillId="23" fontId="11" numFmtId="0" xfId="0" applyAlignment="1" applyBorder="1" applyFont="1">
      <alignment readingOrder="0"/>
    </xf>
    <xf borderId="4" fillId="2" fontId="28" numFmtId="0" xfId="0" applyAlignment="1" applyBorder="1" applyFont="1">
      <alignment horizontal="center" readingOrder="0" vertical="bottom"/>
    </xf>
    <xf borderId="6" fillId="11" fontId="11" numFmtId="0" xfId="0" applyAlignment="1" applyBorder="1" applyFont="1">
      <alignment horizontal="center" readingOrder="0"/>
    </xf>
    <xf borderId="6" fillId="25" fontId="2" numFmtId="0" xfId="0" applyAlignment="1" applyBorder="1" applyFont="1">
      <alignment horizontal="center" readingOrder="0" vertical="bottom"/>
    </xf>
    <xf borderId="6" fillId="25" fontId="1" numFmtId="0" xfId="0" applyAlignment="1" applyBorder="1" applyFont="1">
      <alignment vertical="bottom"/>
    </xf>
    <xf borderId="0" fillId="25" fontId="11" numFmtId="0" xfId="0" applyAlignment="1" applyFont="1">
      <alignment horizontal="center" readingOrder="0"/>
    </xf>
    <xf borderId="0" fillId="5" fontId="11" numFmtId="0" xfId="0" applyAlignment="1" applyFont="1">
      <alignment horizontal="center" readingOrder="0"/>
    </xf>
    <xf borderId="6" fillId="0" fontId="1" numFmtId="0" xfId="0" applyAlignment="1" applyBorder="1" applyFont="1">
      <alignment readingOrder="0" vertical="bottom"/>
    </xf>
    <xf borderId="3" fillId="2" fontId="28" numFmtId="0" xfId="0" applyAlignment="1" applyBorder="1" applyFont="1">
      <alignment horizontal="center" readingOrder="0" vertical="bottom"/>
    </xf>
    <xf borderId="6" fillId="25" fontId="30" numFmtId="0" xfId="0" applyAlignment="1" applyBorder="1" applyFont="1">
      <alignment horizontal="center" readingOrder="0"/>
    </xf>
    <xf borderId="6" fillId="2" fontId="28" numFmtId="0" xfId="0" applyAlignment="1" applyBorder="1" applyFont="1">
      <alignment horizontal="center" readingOrder="0" vertical="bottom"/>
    </xf>
    <xf borderId="6" fillId="0" fontId="1" numFmtId="165" xfId="0" applyAlignment="1" applyBorder="1" applyFont="1" applyNumberFormat="1">
      <alignment horizontal="center" readingOrder="0" vertical="bottom"/>
    </xf>
    <xf borderId="11" fillId="2" fontId="1" numFmtId="0" xfId="0" applyAlignment="1" applyBorder="1" applyFont="1">
      <alignment horizontal="center" vertical="bottom"/>
    </xf>
    <xf borderId="15" fillId="2" fontId="1" numFmtId="0" xfId="0" applyAlignment="1" applyBorder="1" applyFont="1">
      <alignment horizontal="center" vertical="bottom"/>
    </xf>
    <xf borderId="6" fillId="21" fontId="1" numFmtId="167" xfId="0" applyAlignment="1" applyBorder="1" applyFont="1" applyNumberFormat="1">
      <alignment horizontal="right" vertical="bottom"/>
    </xf>
    <xf borderId="6" fillId="18" fontId="1" numFmtId="165" xfId="0" applyAlignment="1" applyBorder="1" applyFont="1" applyNumberFormat="1">
      <alignment horizontal="right" vertical="bottom"/>
    </xf>
    <xf borderId="6" fillId="21" fontId="1" numFmtId="165" xfId="0" applyAlignment="1" applyBorder="1" applyFont="1" applyNumberFormat="1">
      <alignment horizontal="center" vertical="bottom"/>
    </xf>
    <xf borderId="6" fillId="5" fontId="1" numFmtId="165" xfId="0" applyAlignment="1" applyBorder="1" applyFont="1" applyNumberFormat="1">
      <alignment horizontal="center" readingOrder="0" vertical="bottom"/>
    </xf>
    <xf borderId="6" fillId="18" fontId="1" numFmtId="165" xfId="0" applyAlignment="1" applyBorder="1" applyFont="1" applyNumberFormat="1">
      <alignment horizontal="right" readingOrder="0" vertical="bottom"/>
    </xf>
    <xf borderId="0" fillId="0" fontId="11" numFmtId="0" xfId="0" applyAlignment="1" applyFont="1">
      <alignment readingOrder="0"/>
    </xf>
    <xf borderId="6" fillId="18" fontId="5" numFmtId="167" xfId="0" applyAlignment="1" applyBorder="1" applyFont="1" applyNumberFormat="1">
      <alignment horizontal="center" readingOrder="0" vertical="bottom"/>
    </xf>
    <xf borderId="0" fillId="0" fontId="17" numFmtId="0" xfId="0" applyAlignment="1" applyFont="1">
      <alignment horizontal="center" readingOrder="0"/>
    </xf>
    <xf borderId="6" fillId="23" fontId="1" numFmtId="0" xfId="0" applyAlignment="1" applyBorder="1" applyFont="1">
      <alignment readingOrder="0" vertical="bottom"/>
    </xf>
    <xf borderId="0" fillId="25" fontId="11" numFmtId="0" xfId="0" applyAlignment="1" applyFont="1">
      <alignment readingOrder="0"/>
    </xf>
    <xf borderId="6" fillId="25" fontId="31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readingOrder="0"/>
    </xf>
    <xf borderId="5" fillId="2" fontId="1" numFmtId="0" xfId="0" applyAlignment="1" applyBorder="1" applyFont="1">
      <alignment horizontal="center" vertical="bottom"/>
    </xf>
    <xf borderId="6" fillId="2" fontId="14" numFmtId="0" xfId="0" applyAlignment="1" applyBorder="1" applyFont="1">
      <alignment horizontal="center" readingOrder="0"/>
    </xf>
    <xf borderId="6" fillId="25" fontId="32" numFmtId="0" xfId="0" applyAlignment="1" applyBorder="1" applyFont="1">
      <alignment horizontal="center" readingOrder="0"/>
    </xf>
    <xf borderId="0" fillId="2" fontId="11" numFmtId="0" xfId="0" applyAlignment="1" applyFont="1">
      <alignment horizontal="center" readingOrder="0"/>
    </xf>
    <xf borderId="12" fillId="2" fontId="1" numFmtId="0" xfId="0" applyAlignment="1" applyBorder="1" applyFont="1">
      <alignment horizontal="center" vertical="bottom"/>
    </xf>
    <xf borderId="16" fillId="2" fontId="1" numFmtId="0" xfId="0" applyAlignment="1" applyBorder="1" applyFont="1">
      <alignment horizontal="center" vertical="bottom"/>
    </xf>
    <xf borderId="6" fillId="18" fontId="1" numFmtId="165" xfId="0" applyAlignment="1" applyBorder="1" applyFont="1" applyNumberFormat="1">
      <alignment horizontal="center" vertical="bottom"/>
    </xf>
    <xf borderId="6" fillId="21" fontId="1" numFmtId="0" xfId="0" applyAlignment="1" applyBorder="1" applyFont="1">
      <alignment horizontal="center" vertical="bottom"/>
    </xf>
    <xf borderId="6" fillId="18" fontId="1" numFmtId="0" xfId="0" applyAlignment="1" applyBorder="1" applyFont="1">
      <alignment horizontal="center" vertical="bottom"/>
    </xf>
    <xf borderId="6" fillId="2" fontId="33" numFmtId="0" xfId="0" applyAlignment="1" applyBorder="1" applyFont="1">
      <alignment readingOrder="0"/>
    </xf>
    <xf borderId="6" fillId="23" fontId="24" numFmtId="0" xfId="0" applyAlignment="1" applyBorder="1" applyFont="1">
      <alignment horizontal="center" readingOrder="0"/>
    </xf>
    <xf borderId="6" fillId="29" fontId="1" numFmtId="0" xfId="0" applyAlignment="1" applyBorder="1" applyFill="1" applyFont="1">
      <alignment horizontal="center" readingOrder="0" vertical="bottom"/>
    </xf>
    <xf borderId="0" fillId="0" fontId="11" numFmtId="165" xfId="0" applyFont="1" applyNumberFormat="1"/>
    <xf borderId="18" fillId="18" fontId="5" numFmtId="165" xfId="0" applyAlignment="1" applyBorder="1" applyFont="1" applyNumberFormat="1">
      <alignment horizontal="center" vertical="bottom"/>
    </xf>
    <xf borderId="6" fillId="23" fontId="11" numFmtId="0" xfId="0" applyAlignment="1" applyBorder="1" applyFont="1">
      <alignment horizontal="center" readingOrder="0"/>
    </xf>
    <xf borderId="0" fillId="0" fontId="11" numFmtId="167" xfId="0" applyFont="1" applyNumberFormat="1"/>
    <xf borderId="0" fillId="2" fontId="1" numFmtId="0" xfId="0" applyAlignment="1" applyFont="1">
      <alignment horizontal="left" vertical="bottom"/>
    </xf>
    <xf borderId="0" fillId="2" fontId="1" numFmtId="165" xfId="0" applyAlignment="1" applyFont="1" applyNumberFormat="1">
      <alignment horizontal="left" vertical="bottom"/>
    </xf>
    <xf borderId="0" fillId="2" fontId="1" numFmtId="166" xfId="0" applyAlignment="1" applyFont="1" applyNumberFormat="1">
      <alignment horizontal="center" vertical="bottom"/>
    </xf>
    <xf borderId="5" fillId="2" fontId="1" numFmtId="165" xfId="0" applyAlignment="1" applyBorder="1" applyFont="1" applyNumberFormat="1">
      <alignment horizontal="left" vertical="bottom"/>
    </xf>
    <xf borderId="6" fillId="5" fontId="7" numFmtId="165" xfId="0" applyAlignment="1" applyBorder="1" applyFont="1" applyNumberFormat="1">
      <alignment horizontal="left" readingOrder="0" vertical="bottom"/>
    </xf>
    <xf borderId="6" fillId="2" fontId="11" numFmtId="0" xfId="0" applyAlignment="1" applyBorder="1" applyFont="1">
      <alignment horizontal="left" readingOrder="0"/>
    </xf>
    <xf borderId="6" fillId="2" fontId="1" numFmtId="0" xfId="0" applyAlignment="1" applyBorder="1" applyFont="1">
      <alignment horizontal="left" readingOrder="0" vertical="bottom"/>
    </xf>
    <xf borderId="6" fillId="2" fontId="18" numFmtId="0" xfId="0" applyAlignment="1" applyBorder="1" applyFont="1">
      <alignment horizontal="left" readingOrder="0" vertical="bottom"/>
    </xf>
    <xf borderId="6" fillId="30" fontId="1" numFmtId="0" xfId="0" applyAlignment="1" applyBorder="1" applyFill="1" applyFont="1">
      <alignment horizontal="center" readingOrder="0" vertical="bottom"/>
    </xf>
    <xf borderId="6" fillId="11" fontId="24" numFmtId="0" xfId="0" applyAlignment="1" applyBorder="1" applyFont="1">
      <alignment horizontal="center" readingOrder="0"/>
    </xf>
    <xf borderId="6" fillId="2" fontId="25" numFmtId="0" xfId="0" applyAlignment="1" applyBorder="1" applyFont="1">
      <alignment horizontal="left" readingOrder="0"/>
    </xf>
    <xf borderId="6" fillId="2" fontId="26" numFmtId="0" xfId="0" applyAlignment="1" applyBorder="1" applyFont="1">
      <alignment horizontal="left" readingOrder="0" vertical="bottom"/>
    </xf>
    <xf borderId="6" fillId="23" fontId="1" numFmtId="0" xfId="0" applyAlignment="1" applyBorder="1" applyFont="1">
      <alignment horizontal="left" readingOrder="0" vertical="bottom"/>
    </xf>
    <xf borderId="6" fillId="2" fontId="26" numFmtId="0" xfId="0" applyAlignment="1" applyBorder="1" applyFont="1">
      <alignment horizontal="left" readingOrder="0"/>
    </xf>
    <xf borderId="6" fillId="0" fontId="2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horizontal="left" vertical="bottom"/>
    </xf>
    <xf borderId="7" fillId="14" fontId="13" numFmtId="169" xfId="0" applyAlignment="1" applyBorder="1" applyFont="1" applyNumberFormat="1">
      <alignment horizontal="center" readingOrder="0" vertical="bottom"/>
    </xf>
    <xf borderId="8" fillId="13" fontId="13" numFmtId="165" xfId="0" applyAlignment="1" applyBorder="1" applyFont="1" applyNumberFormat="1">
      <alignment horizontal="center" readingOrder="0" vertical="bottom"/>
    </xf>
    <xf borderId="6" fillId="13" fontId="13" numFmtId="165" xfId="0" applyAlignment="1" applyBorder="1" applyFont="1" applyNumberFormat="1">
      <alignment horizontal="center" readingOrder="0" vertical="bottom"/>
    </xf>
    <xf borderId="6" fillId="8" fontId="13" numFmtId="165" xfId="0" applyAlignment="1" applyBorder="1" applyFont="1" applyNumberFormat="1">
      <alignment horizontal="center" readingOrder="0" vertical="bottom"/>
    </xf>
    <xf borderId="6" fillId="15" fontId="13" numFmtId="167" xfId="0" applyAlignment="1" applyBorder="1" applyFont="1" applyNumberFormat="1">
      <alignment horizontal="center" readingOrder="0" vertical="bottom"/>
    </xf>
    <xf borderId="6" fillId="0" fontId="1" numFmtId="0" xfId="0" applyAlignment="1" applyBorder="1" applyFont="1">
      <alignment vertical="bottom"/>
    </xf>
    <xf borderId="11" fillId="2" fontId="1" numFmtId="0" xfId="0" applyAlignment="1" applyBorder="1" applyFont="1">
      <alignment horizontal="left" vertical="bottom"/>
    </xf>
    <xf borderId="15" fillId="2" fontId="1" numFmtId="0" xfId="0" applyAlignment="1" applyBorder="1" applyFont="1">
      <alignment horizontal="left" vertical="bottom"/>
    </xf>
    <xf borderId="6" fillId="21" fontId="5" numFmtId="165" xfId="0" applyAlignment="1" applyBorder="1" applyFont="1" applyNumberFormat="1">
      <alignment horizontal="left" vertical="bottom"/>
    </xf>
    <xf borderId="18" fillId="18" fontId="5" numFmtId="167" xfId="0" applyAlignment="1" applyBorder="1" applyFont="1" applyNumberFormat="1">
      <alignment horizontal="center" vertical="bottom"/>
    </xf>
    <xf borderId="0" fillId="0" fontId="11" numFmtId="0" xfId="0" applyAlignment="1" applyFont="1">
      <alignment horizontal="left"/>
    </xf>
    <xf borderId="6" fillId="2" fontId="11" numFmtId="0" xfId="0" applyAlignment="1" applyBorder="1" applyFont="1">
      <alignment horizontal="left"/>
    </xf>
    <xf borderId="6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vertical="bottom"/>
    </xf>
    <xf borderId="6" fillId="14" fontId="1" numFmtId="165" xfId="0" applyAlignment="1" applyBorder="1" applyFont="1" applyNumberFormat="1">
      <alignment vertical="bottom"/>
    </xf>
    <xf borderId="6" fillId="7" fontId="13" numFmtId="165" xfId="0" applyAlignment="1" applyBorder="1" applyFont="1" applyNumberFormat="1">
      <alignment horizontal="center" vertical="bottom"/>
    </xf>
    <xf borderId="0" fillId="2" fontId="1" numFmtId="167" xfId="0" applyAlignment="1" applyFont="1" applyNumberFormat="1">
      <alignment vertical="bottom"/>
    </xf>
    <xf quotePrefix="1" borderId="0" fillId="0" fontId="1" numFmtId="0" xfId="0" applyAlignment="1" applyFont="1">
      <alignment horizontal="center" readingOrder="0" vertical="bottom"/>
    </xf>
    <xf quotePrefix="1" borderId="0" fillId="0" fontId="1" numFmtId="0" xfId="0" applyAlignment="1" applyFont="1">
      <alignment readingOrder="0" vertical="bottom"/>
    </xf>
    <xf borderId="6" fillId="11" fontId="23" numFmtId="0" xfId="0" applyAlignment="1" applyBorder="1" applyFont="1">
      <alignment horizontal="center" readingOrder="0"/>
    </xf>
    <xf borderId="6" fillId="30" fontId="11" numFmtId="0" xfId="0" applyAlignment="1" applyBorder="1" applyFont="1">
      <alignment horizontal="center" readingOrder="0"/>
    </xf>
    <xf borderId="6" fillId="25" fontId="24" numFmtId="0" xfId="0" applyAlignment="1" applyBorder="1" applyFont="1">
      <alignment horizontal="center" readingOrder="0" vertical="bottom"/>
    </xf>
    <xf borderId="4" fillId="5" fontId="1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celulares.com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/>
      <c r="B7" s="44"/>
      <c r="C7" s="45"/>
      <c r="D7" s="46"/>
      <c r="E7" s="47"/>
      <c r="F7" s="44"/>
      <c r="G7" s="48"/>
      <c r="H7" s="49"/>
      <c r="I7" s="50"/>
      <c r="J7" s="44"/>
      <c r="K7" s="51"/>
      <c r="L7" s="52"/>
      <c r="M7" s="37"/>
      <c r="N7" s="38"/>
      <c r="O7" s="53"/>
      <c r="P7" s="54"/>
      <c r="Q7" s="55"/>
      <c r="R7" s="56"/>
      <c r="S7" s="57"/>
      <c r="T7" s="58" t="s">
        <v>10</v>
      </c>
      <c r="U7" s="59">
        <f>SUM(K7:K92)</f>
        <v>0</v>
      </c>
      <c r="V7" s="7"/>
      <c r="Y7" s="7"/>
      <c r="Z7" s="7"/>
      <c r="AA7" s="7"/>
      <c r="AB7" s="7"/>
    </row>
    <row r="8">
      <c r="A8" s="44"/>
      <c r="B8" s="44"/>
      <c r="C8" s="45"/>
      <c r="D8" s="60"/>
      <c r="E8" s="61"/>
      <c r="F8" s="44"/>
      <c r="G8" s="48"/>
      <c r="H8" s="62"/>
      <c r="I8" s="63"/>
      <c r="J8" s="44"/>
      <c r="K8" s="64"/>
      <c r="L8" s="52"/>
      <c r="M8" s="65"/>
      <c r="N8" s="66"/>
      <c r="O8" s="53"/>
      <c r="P8" s="54"/>
      <c r="Q8" s="55"/>
      <c r="R8" s="67"/>
      <c r="S8" s="57"/>
      <c r="T8" s="58" t="s">
        <v>11</v>
      </c>
      <c r="U8" s="59">
        <f>SUM(L97)</f>
        <v>0</v>
      </c>
      <c r="V8" s="7"/>
      <c r="Y8" s="7"/>
      <c r="Z8" s="7"/>
      <c r="AA8" s="7"/>
      <c r="AB8" s="7"/>
    </row>
    <row r="9">
      <c r="A9" s="44"/>
      <c r="B9" s="44"/>
      <c r="C9" s="68"/>
      <c r="D9" s="60"/>
      <c r="E9" s="61"/>
      <c r="F9" s="44"/>
      <c r="G9" s="48"/>
      <c r="H9" s="62"/>
      <c r="I9" s="69"/>
      <c r="J9" s="44"/>
      <c r="K9" s="64"/>
      <c r="L9" s="52"/>
      <c r="M9" s="65"/>
      <c r="N9" s="66"/>
      <c r="O9" s="53"/>
      <c r="P9" s="54"/>
      <c r="Q9" s="55"/>
      <c r="R9" s="67"/>
      <c r="S9" s="57"/>
      <c r="T9" s="58" t="s">
        <v>12</v>
      </c>
      <c r="U9" s="59">
        <f>SUM(M98)</f>
        <v>0</v>
      </c>
      <c r="V9" s="7"/>
      <c r="Y9" s="7"/>
      <c r="Z9" s="7"/>
      <c r="AA9" s="7"/>
      <c r="AB9" s="7"/>
    </row>
    <row r="10" ht="16.5" customHeight="1">
      <c r="A10" s="44"/>
      <c r="B10" s="44"/>
      <c r="C10" s="70"/>
      <c r="D10" s="71"/>
      <c r="E10" s="47"/>
      <c r="F10" s="44"/>
      <c r="G10" s="48"/>
      <c r="H10" s="49"/>
      <c r="I10" s="50"/>
      <c r="J10" s="44"/>
      <c r="K10" s="51"/>
      <c r="L10" s="72"/>
      <c r="M10" s="37"/>
      <c r="N10" s="38"/>
      <c r="O10" s="53"/>
      <c r="P10" s="73"/>
      <c r="Q10" s="74"/>
      <c r="R10" s="56"/>
      <c r="S10" s="57"/>
      <c r="T10" s="75" t="s">
        <v>13</v>
      </c>
      <c r="U10" s="59">
        <f>SUM(N99)</f>
        <v>0</v>
      </c>
      <c r="V10" s="7"/>
      <c r="W10" s="7"/>
      <c r="X10" s="7"/>
      <c r="Y10" s="7"/>
      <c r="Z10" s="7"/>
      <c r="AA10" s="7"/>
      <c r="AB10" s="7"/>
    </row>
    <row r="11">
      <c r="A11" s="44"/>
      <c r="B11" s="44"/>
      <c r="C11" s="45"/>
      <c r="D11" s="60"/>
      <c r="E11" s="47"/>
      <c r="F11" s="44"/>
      <c r="G11" s="48"/>
      <c r="H11" s="49"/>
      <c r="I11" s="63"/>
      <c r="J11" s="44"/>
      <c r="K11" s="51"/>
      <c r="L11" s="52"/>
      <c r="M11" s="37"/>
      <c r="N11" s="38"/>
      <c r="O11" s="53"/>
      <c r="P11" s="54"/>
      <c r="Q11" s="55"/>
      <c r="R11" s="56"/>
      <c r="S11" s="57"/>
      <c r="T11" s="76" t="s">
        <v>19</v>
      </c>
      <c r="U11" s="77">
        <f>SUM(U7:U10)</f>
        <v>0</v>
      </c>
      <c r="V11" s="7"/>
      <c r="Y11" s="7"/>
      <c r="Z11" s="7"/>
      <c r="AA11" s="7"/>
      <c r="AB11" s="7"/>
    </row>
    <row r="12">
      <c r="A12" s="44"/>
      <c r="B12" s="44"/>
      <c r="C12" s="45"/>
      <c r="D12" s="46"/>
      <c r="E12" s="61"/>
      <c r="F12" s="44"/>
      <c r="G12" s="48"/>
      <c r="H12" s="49"/>
      <c r="I12" s="69"/>
      <c r="J12" s="44"/>
      <c r="K12" s="51"/>
      <c r="L12" s="52"/>
      <c r="M12" s="65"/>
      <c r="N12" s="66"/>
      <c r="O12" s="53"/>
      <c r="P12" s="54"/>
      <c r="Q12" s="55"/>
      <c r="R12" s="67"/>
      <c r="S12" s="57"/>
      <c r="V12" s="7"/>
      <c r="W12" s="7"/>
      <c r="X12" s="7"/>
      <c r="Y12" s="7"/>
      <c r="Z12" s="7"/>
      <c r="AA12" s="7"/>
      <c r="AB12" s="7"/>
    </row>
    <row r="13">
      <c r="A13" s="44"/>
      <c r="B13" s="44"/>
      <c r="C13" s="45"/>
      <c r="D13" s="46"/>
      <c r="E13" s="47"/>
      <c r="F13" s="44"/>
      <c r="G13" s="48"/>
      <c r="H13" s="62"/>
      <c r="I13" s="50"/>
      <c r="J13" s="78"/>
      <c r="K13" s="51"/>
      <c r="L13" s="52"/>
      <c r="M13" s="65"/>
      <c r="N13" s="66"/>
      <c r="O13" s="53"/>
      <c r="P13" s="54"/>
      <c r="Q13" s="55"/>
      <c r="R13" s="67"/>
      <c r="S13" s="57"/>
      <c r="V13" s="7"/>
      <c r="W13" s="7"/>
      <c r="X13" s="7"/>
      <c r="Y13" s="7"/>
      <c r="Z13" s="7"/>
      <c r="AA13" s="7"/>
      <c r="AB13" s="7"/>
    </row>
    <row r="14">
      <c r="A14" s="44"/>
      <c r="B14" s="44"/>
      <c r="C14" s="70"/>
      <c r="D14" s="60"/>
      <c r="E14" s="61"/>
      <c r="F14" s="44"/>
      <c r="G14" s="48"/>
      <c r="H14" s="62"/>
      <c r="I14" s="50"/>
      <c r="J14" s="44"/>
      <c r="K14" s="51"/>
      <c r="L14" s="52"/>
      <c r="M14" s="37"/>
      <c r="N14" s="38"/>
      <c r="O14" s="53"/>
      <c r="P14" s="54"/>
      <c r="Q14" s="55"/>
      <c r="R14" s="56"/>
      <c r="S14" s="57"/>
      <c r="V14" s="7"/>
      <c r="W14" s="7"/>
      <c r="X14" s="7"/>
      <c r="Y14" s="7"/>
      <c r="Z14" s="7"/>
      <c r="AA14" s="7"/>
      <c r="AB14" s="7"/>
    </row>
    <row r="15">
      <c r="A15" s="44"/>
      <c r="B15" s="44"/>
      <c r="C15" s="70"/>
      <c r="D15" s="60"/>
      <c r="E15" s="61"/>
      <c r="F15" s="44"/>
      <c r="G15" s="79"/>
      <c r="H15" s="79"/>
      <c r="I15" s="63"/>
      <c r="J15" s="78"/>
      <c r="K15" s="51"/>
      <c r="L15" s="52"/>
      <c r="M15" s="65"/>
      <c r="N15" s="66"/>
      <c r="O15" s="53"/>
      <c r="P15" s="54"/>
      <c r="Q15" s="55"/>
      <c r="R15" s="67"/>
      <c r="S15" s="57"/>
      <c r="T15" s="80" t="s">
        <v>14</v>
      </c>
      <c r="U15" s="46">
        <f>SUM(O100)</f>
        <v>0</v>
      </c>
      <c r="V15" s="7"/>
      <c r="W15" s="7"/>
      <c r="X15" s="7"/>
      <c r="Y15" s="7"/>
      <c r="Z15" s="7"/>
      <c r="AA15" s="7"/>
      <c r="AB15" s="7"/>
    </row>
    <row r="16">
      <c r="A16" s="44"/>
      <c r="B16" s="44"/>
      <c r="C16" s="45"/>
      <c r="D16" s="60"/>
      <c r="E16" s="47"/>
      <c r="F16" s="44"/>
      <c r="G16" s="79"/>
      <c r="H16" s="79"/>
      <c r="I16" s="63"/>
      <c r="J16" s="44"/>
      <c r="K16" s="51"/>
      <c r="L16" s="52"/>
      <c r="M16" s="65"/>
      <c r="N16" s="66"/>
      <c r="O16" s="53"/>
      <c r="P16" s="54"/>
      <c r="Q16" s="55"/>
      <c r="R16" s="67"/>
      <c r="S16" s="57"/>
      <c r="T16" s="81" t="s">
        <v>15</v>
      </c>
      <c r="U16" s="82">
        <f>SUM(P7:P92)</f>
        <v>0</v>
      </c>
      <c r="V16" s="7"/>
      <c r="W16" s="7"/>
      <c r="X16" s="83"/>
      <c r="Y16" s="7"/>
      <c r="Z16" s="7"/>
      <c r="AA16" s="7"/>
      <c r="AB16" s="7"/>
    </row>
    <row r="17" ht="15.75" customHeight="1">
      <c r="A17" s="44"/>
      <c r="B17" s="44"/>
      <c r="C17" s="45"/>
      <c r="D17" s="60"/>
      <c r="E17" s="61"/>
      <c r="F17" s="44"/>
      <c r="G17" s="48"/>
      <c r="H17" s="62"/>
      <c r="I17" s="69"/>
      <c r="J17" s="78"/>
      <c r="K17" s="51"/>
      <c r="L17" s="84"/>
      <c r="M17" s="85"/>
      <c r="N17" s="86"/>
      <c r="O17" s="53"/>
      <c r="P17" s="87"/>
      <c r="Q17" s="88"/>
      <c r="R17" s="89"/>
      <c r="S17" s="57"/>
      <c r="T17" s="90" t="s">
        <v>16</v>
      </c>
      <c r="U17" s="82">
        <f>SUM(Q2:Q87)</f>
        <v>0</v>
      </c>
      <c r="V17" s="7"/>
      <c r="W17" s="7"/>
      <c r="X17" s="7"/>
      <c r="Y17" s="7"/>
      <c r="Z17" s="7"/>
      <c r="AA17" s="7"/>
      <c r="AB17" s="7"/>
    </row>
    <row r="18" ht="17.25" customHeight="1">
      <c r="A18" s="44"/>
      <c r="B18" s="44"/>
      <c r="C18" s="45"/>
      <c r="D18" s="60"/>
      <c r="E18" s="47"/>
      <c r="F18" s="44"/>
      <c r="G18" s="79"/>
      <c r="H18" s="79"/>
      <c r="I18" s="63"/>
      <c r="J18" s="78"/>
      <c r="K18" s="51"/>
      <c r="L18" s="84"/>
      <c r="M18" s="65"/>
      <c r="N18" s="66"/>
      <c r="O18" s="53"/>
      <c r="P18" s="87"/>
      <c r="Q18" s="88"/>
      <c r="R18" s="67"/>
      <c r="S18" s="57"/>
      <c r="T18" s="91" t="s">
        <v>20</v>
      </c>
      <c r="U18" s="92">
        <f>SUM(U15,U16,U17)</f>
        <v>0</v>
      </c>
      <c r="V18" s="7"/>
      <c r="W18" s="7"/>
      <c r="X18" s="7"/>
      <c r="Y18" s="7"/>
      <c r="Z18" s="7"/>
      <c r="AA18" s="7"/>
      <c r="AB18" s="7"/>
    </row>
    <row r="19">
      <c r="A19" s="44"/>
      <c r="B19" s="44"/>
      <c r="C19" s="45"/>
      <c r="D19" s="60"/>
      <c r="E19" s="47"/>
      <c r="F19" s="44"/>
      <c r="G19" s="48"/>
      <c r="H19" s="62"/>
      <c r="I19" s="50"/>
      <c r="J19" s="78"/>
      <c r="K19" s="51"/>
      <c r="L19" s="52"/>
      <c r="M19" s="65"/>
      <c r="N19" s="66"/>
      <c r="O19" s="53"/>
      <c r="P19" s="54"/>
      <c r="Q19" s="55"/>
      <c r="R19" s="67"/>
      <c r="S19" s="57"/>
      <c r="V19" s="7"/>
      <c r="W19" s="7"/>
      <c r="X19" s="7"/>
      <c r="Y19" s="7"/>
      <c r="Z19" s="7"/>
      <c r="AA19" s="7"/>
      <c r="AB19" s="7"/>
    </row>
    <row r="20">
      <c r="A20" s="44"/>
      <c r="B20" s="44"/>
      <c r="C20" s="45"/>
      <c r="D20" s="46"/>
      <c r="E20" s="61"/>
      <c r="F20" s="44"/>
      <c r="G20" s="48"/>
      <c r="H20" s="62"/>
      <c r="I20" s="69"/>
      <c r="J20" s="78"/>
      <c r="K20" s="51"/>
      <c r="L20" s="52"/>
      <c r="M20" s="65"/>
      <c r="N20" s="66"/>
      <c r="O20" s="53"/>
      <c r="P20" s="54"/>
      <c r="Q20" s="55"/>
      <c r="R20" s="67"/>
      <c r="S20" s="57"/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/>
      <c r="B21" s="44"/>
      <c r="C21" s="45"/>
      <c r="D21" s="60"/>
      <c r="E21" s="47"/>
      <c r="F21" s="44"/>
      <c r="G21" s="48"/>
      <c r="H21" s="62"/>
      <c r="I21" s="69"/>
      <c r="J21" s="44"/>
      <c r="K21" s="51"/>
      <c r="L21" s="52"/>
      <c r="M21" s="65"/>
      <c r="N21" s="66"/>
      <c r="O21" s="53"/>
      <c r="P21" s="54"/>
      <c r="Q21" s="55"/>
      <c r="R21" s="67"/>
      <c r="S21" s="57"/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/>
      <c r="B22" s="44"/>
      <c r="C22" s="45"/>
      <c r="D22" s="46"/>
      <c r="E22" s="61"/>
      <c r="F22" s="44"/>
      <c r="G22" s="48"/>
      <c r="H22" s="62"/>
      <c r="I22" s="50"/>
      <c r="J22" s="78"/>
      <c r="K22" s="51"/>
      <c r="L22" s="52"/>
      <c r="M22" s="65"/>
      <c r="N22" s="66"/>
      <c r="O22" s="53"/>
      <c r="P22" s="54"/>
      <c r="Q22" s="55"/>
      <c r="R22" s="67"/>
      <c r="S22" s="57"/>
      <c r="V22" s="7"/>
      <c r="W22" s="7"/>
      <c r="X22" s="7"/>
      <c r="Y22" s="7"/>
      <c r="Z22" s="7"/>
      <c r="AA22" s="7"/>
      <c r="AB22" s="7"/>
    </row>
    <row r="23" ht="17.25" customHeight="1">
      <c r="A23" s="44"/>
      <c r="B23" s="44"/>
      <c r="C23" s="45"/>
      <c r="D23" s="70"/>
      <c r="E23" s="47"/>
      <c r="F23" s="44"/>
      <c r="G23" s="48"/>
      <c r="H23" s="62"/>
      <c r="I23" s="69"/>
      <c r="J23" s="44"/>
      <c r="K23" s="95"/>
      <c r="L23" s="52"/>
      <c r="M23" s="65"/>
      <c r="N23" s="66"/>
      <c r="O23" s="53"/>
      <c r="P23" s="54"/>
      <c r="Q23" s="55"/>
      <c r="R23" s="67"/>
      <c r="S23" s="57"/>
      <c r="V23" s="7"/>
      <c r="W23" s="7"/>
      <c r="X23" s="7"/>
      <c r="Y23" s="7"/>
      <c r="Z23" s="7"/>
      <c r="AA23" s="7"/>
      <c r="AB23" s="7"/>
    </row>
    <row r="24" ht="15.75" customHeight="1">
      <c r="A24" s="44"/>
      <c r="B24" s="44"/>
      <c r="C24" s="45"/>
      <c r="D24" s="70"/>
      <c r="E24" s="61"/>
      <c r="F24" s="44"/>
      <c r="G24" s="48"/>
      <c r="H24" s="62"/>
      <c r="I24" s="50"/>
      <c r="J24" s="44"/>
      <c r="K24" s="51"/>
      <c r="L24" s="72"/>
      <c r="M24" s="65"/>
      <c r="N24" s="66"/>
      <c r="O24" s="53"/>
      <c r="P24" s="73"/>
      <c r="Q24" s="74"/>
      <c r="R24" s="67"/>
      <c r="S24" s="5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44"/>
      <c r="B25" s="44"/>
      <c r="C25" s="70"/>
      <c r="D25" s="60"/>
      <c r="E25" s="61"/>
      <c r="F25" s="44"/>
      <c r="G25" s="48"/>
      <c r="H25" s="62"/>
      <c r="I25" s="48"/>
      <c r="J25" s="44"/>
      <c r="K25" s="64"/>
      <c r="L25" s="52"/>
      <c r="M25" s="65"/>
      <c r="N25" s="86"/>
      <c r="O25" s="53"/>
      <c r="P25" s="96"/>
      <c r="Q25" s="97"/>
      <c r="R25" s="89"/>
      <c r="S25" s="5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44"/>
      <c r="B26" s="44"/>
      <c r="C26" s="70"/>
      <c r="D26" s="60"/>
      <c r="E26" s="47"/>
      <c r="F26" s="44"/>
      <c r="G26" s="48"/>
      <c r="H26" s="62"/>
      <c r="I26" s="48"/>
      <c r="J26" s="78"/>
      <c r="K26" s="98"/>
      <c r="L26" s="84"/>
      <c r="M26" s="65"/>
      <c r="N26" s="66"/>
      <c r="O26" s="53"/>
      <c r="P26" s="87"/>
      <c r="Q26" s="88"/>
      <c r="R26" s="67"/>
      <c r="S26" s="5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/>
      <c r="B27" s="44"/>
      <c r="C27" s="70"/>
      <c r="D27" s="60"/>
      <c r="E27" s="47"/>
      <c r="F27" s="44"/>
      <c r="G27" s="48" t="s">
        <v>21</v>
      </c>
      <c r="H27" s="62"/>
      <c r="I27" s="63"/>
      <c r="J27" s="44"/>
      <c r="K27" s="98"/>
      <c r="L27" s="52"/>
      <c r="M27" s="65"/>
      <c r="N27" s="66"/>
      <c r="O27" s="53"/>
      <c r="P27" s="54"/>
      <c r="Q27" s="55"/>
      <c r="R27" s="67"/>
      <c r="S27" s="5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/>
      <c r="B28" s="44"/>
      <c r="C28" s="70"/>
      <c r="D28" s="99"/>
      <c r="E28" s="47"/>
      <c r="F28" s="44"/>
      <c r="G28" s="48"/>
      <c r="H28" s="62"/>
      <c r="I28" s="63"/>
      <c r="J28" s="44"/>
      <c r="K28" s="51"/>
      <c r="L28" s="52"/>
      <c r="M28" s="65"/>
      <c r="N28" s="66"/>
      <c r="O28" s="53"/>
      <c r="P28" s="54"/>
      <c r="Q28" s="55"/>
      <c r="R28" s="67"/>
      <c r="S28" s="5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/>
      <c r="B29" s="44"/>
      <c r="C29" s="45"/>
      <c r="D29" s="71"/>
      <c r="E29" s="61"/>
      <c r="F29" s="44"/>
      <c r="G29" s="48"/>
      <c r="H29" s="62"/>
      <c r="I29" s="48"/>
      <c r="J29" s="78"/>
      <c r="K29" s="51"/>
      <c r="L29" s="52"/>
      <c r="M29" s="65"/>
      <c r="N29" s="66"/>
      <c r="O29" s="53"/>
      <c r="P29" s="54"/>
      <c r="Q29" s="55"/>
      <c r="R29" s="67"/>
      <c r="S29" s="57"/>
      <c r="T29" s="91" t="s">
        <v>22</v>
      </c>
      <c r="U29" s="100">
        <f>SUM(U11,U18)</f>
        <v>0</v>
      </c>
      <c r="V29" s="7"/>
      <c r="W29" s="7"/>
      <c r="X29" s="7"/>
      <c r="Y29" s="7"/>
      <c r="Z29" s="7"/>
      <c r="AA29" s="7"/>
      <c r="AB29" s="7"/>
    </row>
    <row r="30">
      <c r="A30" s="44"/>
      <c r="B30" s="44"/>
      <c r="C30" s="101"/>
      <c r="D30" s="99"/>
      <c r="E30" s="47"/>
      <c r="F30" s="44"/>
      <c r="G30" s="48"/>
      <c r="H30" s="62"/>
      <c r="I30" s="48"/>
      <c r="J30" s="78"/>
      <c r="K30" s="51"/>
      <c r="L30" s="52"/>
      <c r="M30" s="37"/>
      <c r="N30" s="38"/>
      <c r="O30" s="53"/>
      <c r="P30" s="54"/>
      <c r="Q30" s="55"/>
      <c r="R30" s="56"/>
      <c r="S30" s="5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/>
      <c r="B31" s="44"/>
      <c r="C31" s="45"/>
      <c r="D31" s="99"/>
      <c r="E31" s="61"/>
      <c r="F31" s="44"/>
      <c r="G31" s="102"/>
      <c r="H31" s="103"/>
      <c r="I31" s="48"/>
      <c r="J31" s="78"/>
      <c r="K31" s="51"/>
      <c r="L31" s="104"/>
      <c r="M31" s="65"/>
      <c r="N31" s="66"/>
      <c r="O31" s="53"/>
      <c r="P31" s="105"/>
      <c r="Q31" s="106"/>
      <c r="R31" s="67"/>
      <c r="S31" s="57"/>
      <c r="V31" s="7"/>
      <c r="W31" s="7"/>
      <c r="X31" s="7"/>
      <c r="Y31" s="7"/>
      <c r="Z31" s="7"/>
      <c r="AA31" s="7"/>
      <c r="AB31" s="7"/>
    </row>
    <row r="32">
      <c r="A32" s="44"/>
      <c r="B32" s="44"/>
      <c r="C32" s="107"/>
      <c r="D32" s="46"/>
      <c r="E32" s="47"/>
      <c r="F32" s="44"/>
      <c r="G32" s="48"/>
      <c r="H32" s="62"/>
      <c r="I32" s="48"/>
      <c r="J32" s="78"/>
      <c r="K32" s="51"/>
      <c r="L32" s="104"/>
      <c r="M32" s="65"/>
      <c r="N32" s="66"/>
      <c r="O32" s="53"/>
      <c r="P32" s="105"/>
      <c r="Q32" s="106"/>
      <c r="R32" s="67"/>
      <c r="S32" s="47"/>
      <c r="V32" s="7"/>
      <c r="W32" s="7"/>
      <c r="X32" s="7"/>
      <c r="Y32" s="7"/>
      <c r="Z32" s="7"/>
      <c r="AA32" s="7"/>
      <c r="AB32" s="7"/>
    </row>
    <row r="33">
      <c r="A33" s="44"/>
      <c r="B33" s="44"/>
      <c r="C33" s="45"/>
      <c r="D33" s="108"/>
      <c r="E33" s="47"/>
      <c r="F33" s="44"/>
      <c r="G33" s="48"/>
      <c r="H33" s="62"/>
      <c r="I33" s="48"/>
      <c r="J33" s="44"/>
      <c r="K33" s="51"/>
      <c r="L33" s="84"/>
      <c r="M33" s="85"/>
      <c r="N33" s="86"/>
      <c r="O33" s="53"/>
      <c r="P33" s="87"/>
      <c r="Q33" s="88"/>
      <c r="R33" s="89"/>
      <c r="S33" s="47"/>
      <c r="V33" s="7"/>
      <c r="W33" s="7"/>
      <c r="X33" s="7"/>
      <c r="Y33" s="7"/>
      <c r="Z33" s="7"/>
      <c r="AA33" s="7"/>
      <c r="AB33" s="7"/>
    </row>
    <row r="34">
      <c r="A34" s="44"/>
      <c r="B34" s="44"/>
      <c r="C34" s="45"/>
      <c r="D34" s="109"/>
      <c r="E34" s="61"/>
      <c r="F34" s="44"/>
      <c r="G34" s="48"/>
      <c r="H34" s="62"/>
      <c r="I34" s="62"/>
      <c r="J34" s="78"/>
      <c r="K34" s="51"/>
      <c r="L34" s="72"/>
      <c r="M34" s="37"/>
      <c r="N34" s="38"/>
      <c r="O34" s="53"/>
      <c r="P34" s="73"/>
      <c r="Q34" s="74"/>
      <c r="R34" s="56"/>
      <c r="S34" s="47"/>
      <c r="V34" s="7"/>
      <c r="W34" s="7"/>
      <c r="X34" s="7"/>
      <c r="Y34" s="7"/>
      <c r="Z34" s="7"/>
      <c r="AA34" s="7"/>
      <c r="AB34" s="7"/>
    </row>
    <row r="35">
      <c r="A35" s="44"/>
      <c r="B35" s="44"/>
      <c r="C35" s="70"/>
      <c r="D35" s="109"/>
      <c r="E35" s="61"/>
      <c r="F35" s="44"/>
      <c r="G35" s="48"/>
      <c r="H35" s="62"/>
      <c r="I35" s="62"/>
      <c r="J35" s="78"/>
      <c r="K35" s="64"/>
      <c r="L35" s="52"/>
      <c r="M35" s="65"/>
      <c r="N35" s="66"/>
      <c r="O35" s="53"/>
      <c r="P35" s="54"/>
      <c r="Q35" s="55"/>
      <c r="R35" s="67"/>
      <c r="S35" s="4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44"/>
      <c r="B36" s="44"/>
      <c r="C36" s="70"/>
      <c r="D36" s="71"/>
      <c r="E36" s="47"/>
      <c r="F36" s="44"/>
      <c r="G36" s="110"/>
      <c r="H36" s="111"/>
      <c r="I36" s="62"/>
      <c r="J36" s="78"/>
      <c r="K36" s="64"/>
      <c r="L36" s="52"/>
      <c r="M36" s="65"/>
      <c r="N36" s="66"/>
      <c r="O36" s="53"/>
      <c r="P36" s="54"/>
      <c r="Q36" s="55"/>
      <c r="R36" s="67"/>
      <c r="S36" s="4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/>
      <c r="B37" s="44"/>
      <c r="C37" s="70"/>
      <c r="D37" s="71"/>
      <c r="E37" s="47"/>
      <c r="F37" s="44"/>
      <c r="G37" s="112"/>
      <c r="H37" s="113"/>
      <c r="I37" s="48"/>
      <c r="J37" s="44"/>
      <c r="K37" s="51"/>
      <c r="L37" s="52"/>
      <c r="M37" s="85"/>
      <c r="N37" s="86"/>
      <c r="O37" s="53"/>
      <c r="P37" s="54"/>
      <c r="Q37" s="55"/>
      <c r="R37" s="89"/>
      <c r="S37" s="4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/>
      <c r="B38" s="44"/>
      <c r="C38" s="45"/>
      <c r="D38" s="99"/>
      <c r="E38" s="47"/>
      <c r="F38" s="44"/>
      <c r="G38" s="48"/>
      <c r="H38" s="62"/>
      <c r="I38" s="48"/>
      <c r="J38" s="78"/>
      <c r="K38" s="51"/>
      <c r="L38" s="52"/>
      <c r="M38" s="114"/>
      <c r="N38" s="115"/>
      <c r="O38" s="53"/>
      <c r="P38" s="54"/>
      <c r="Q38" s="55"/>
      <c r="R38" s="116"/>
      <c r="S38" s="4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/>
      <c r="B39" s="44"/>
      <c r="C39" s="45"/>
      <c r="D39" s="71"/>
      <c r="E39" s="47"/>
      <c r="F39" s="44"/>
      <c r="G39" s="48"/>
      <c r="H39" s="62"/>
      <c r="I39" s="47"/>
      <c r="J39" s="78"/>
      <c r="K39" s="98"/>
      <c r="L39" s="52"/>
      <c r="M39" s="65"/>
      <c r="N39" s="66"/>
      <c r="O39" s="53"/>
      <c r="P39" s="54"/>
      <c r="Q39" s="55"/>
      <c r="R39" s="67"/>
      <c r="S39" s="4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/>
      <c r="B40" s="44"/>
      <c r="C40" s="45"/>
      <c r="D40" s="60"/>
      <c r="E40" s="61"/>
      <c r="F40" s="44"/>
      <c r="G40" s="48"/>
      <c r="H40" s="62"/>
      <c r="I40" s="48"/>
      <c r="J40" s="78"/>
      <c r="K40" s="51"/>
      <c r="L40" s="72"/>
      <c r="M40" s="65"/>
      <c r="N40" s="66"/>
      <c r="O40" s="53"/>
      <c r="P40" s="73"/>
      <c r="Q40" s="74"/>
      <c r="R40" s="67"/>
      <c r="S40" s="4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/>
      <c r="B41" s="44"/>
      <c r="C41" s="45"/>
      <c r="D41" s="71"/>
      <c r="E41" s="47"/>
      <c r="F41" s="44"/>
      <c r="G41" s="48"/>
      <c r="H41" s="62"/>
      <c r="I41" s="48"/>
      <c r="J41" s="78"/>
      <c r="K41" s="51"/>
      <c r="L41" s="52"/>
      <c r="M41" s="65"/>
      <c r="N41" s="66"/>
      <c r="O41" s="53"/>
      <c r="P41" s="54"/>
      <c r="Q41" s="55"/>
      <c r="R41" s="67"/>
      <c r="S41" s="4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/>
      <c r="B42" s="44"/>
      <c r="C42" s="70"/>
      <c r="D42" s="117"/>
      <c r="E42" s="61"/>
      <c r="F42" s="44"/>
      <c r="G42" s="118"/>
      <c r="H42" s="119"/>
      <c r="I42" s="113"/>
      <c r="J42" s="78"/>
      <c r="K42" s="120"/>
      <c r="L42" s="52"/>
      <c r="M42" s="65"/>
      <c r="N42" s="66"/>
      <c r="O42" s="53"/>
      <c r="P42" s="54"/>
      <c r="Q42" s="55"/>
      <c r="R42" s="67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70"/>
      <c r="D43" s="60"/>
      <c r="E43" s="47"/>
      <c r="F43" s="44"/>
      <c r="G43" s="48"/>
      <c r="H43" s="62"/>
      <c r="I43" s="48"/>
      <c r="J43" s="44"/>
      <c r="K43" s="51"/>
      <c r="L43" s="52"/>
      <c r="M43" s="65"/>
      <c r="N43" s="66"/>
      <c r="O43" s="53"/>
      <c r="P43" s="54"/>
      <c r="Q43" s="55"/>
      <c r="R43" s="67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60"/>
      <c r="E44" s="61"/>
      <c r="F44" s="44"/>
      <c r="G44" s="48"/>
      <c r="H44" s="62"/>
      <c r="I44" s="48"/>
      <c r="J44" s="44"/>
      <c r="K44" s="64"/>
      <c r="L44" s="52"/>
      <c r="M44" s="65"/>
      <c r="N44" s="66"/>
      <c r="O44" s="53"/>
      <c r="P44" s="54"/>
      <c r="Q44" s="55"/>
      <c r="R44" s="67"/>
      <c r="S44" s="4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45"/>
      <c r="D45" s="121"/>
      <c r="E45" s="61"/>
      <c r="F45" s="44"/>
      <c r="G45" s="48"/>
      <c r="H45" s="62"/>
      <c r="I45" s="48"/>
      <c r="J45" s="44"/>
      <c r="K45" s="51"/>
      <c r="L45" s="52"/>
      <c r="M45" s="65"/>
      <c r="N45" s="66"/>
      <c r="O45" s="53"/>
      <c r="P45" s="54"/>
      <c r="Q45" s="55"/>
      <c r="R45" s="67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61"/>
      <c r="F46" s="44"/>
      <c r="G46" s="122"/>
      <c r="H46" s="123"/>
      <c r="I46" s="48"/>
      <c r="J46" s="78"/>
      <c r="K46" s="51"/>
      <c r="L46" s="104"/>
      <c r="M46" s="85"/>
      <c r="N46" s="86"/>
      <c r="O46" s="53"/>
      <c r="P46" s="105"/>
      <c r="Q46" s="106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61"/>
      <c r="F47" s="44"/>
      <c r="G47" s="48"/>
      <c r="H47" s="62"/>
      <c r="I47" s="62"/>
      <c r="J47" s="78"/>
      <c r="K47" s="51"/>
      <c r="L47" s="124"/>
      <c r="M47" s="65"/>
      <c r="N47" s="66"/>
      <c r="O47" s="53"/>
      <c r="P47" s="125"/>
      <c r="Q47" s="126"/>
      <c r="R47" s="67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61"/>
      <c r="F48" s="44"/>
      <c r="G48" s="48"/>
      <c r="H48" s="62"/>
      <c r="I48" s="62"/>
      <c r="J48" s="78"/>
      <c r="K48" s="51"/>
      <c r="L48" s="124"/>
      <c r="M48" s="37"/>
      <c r="N48" s="38"/>
      <c r="O48" s="53"/>
      <c r="P48" s="125"/>
      <c r="Q48" s="126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8"/>
      <c r="E49" s="47"/>
      <c r="F49" s="44"/>
      <c r="G49" s="48"/>
      <c r="H49" s="62"/>
      <c r="I49" s="127"/>
      <c r="J49" s="44"/>
      <c r="K49" s="64"/>
      <c r="L49" s="124"/>
      <c r="M49" s="85"/>
      <c r="N49" s="86"/>
      <c r="O49" s="53"/>
      <c r="P49" s="125"/>
      <c r="Q49" s="126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8"/>
      <c r="E50" s="61"/>
      <c r="F50" s="44"/>
      <c r="G50" s="48"/>
      <c r="H50" s="62"/>
      <c r="I50" s="48"/>
      <c r="J50" s="78"/>
      <c r="K50" s="64"/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61"/>
      <c r="F51" s="44"/>
      <c r="G51" s="48"/>
      <c r="H51" s="62"/>
      <c r="I51" s="48"/>
      <c r="J51" s="78"/>
      <c r="K51" s="51"/>
      <c r="L51" s="124"/>
      <c r="M51" s="65"/>
      <c r="N51" s="66"/>
      <c r="O51" s="53"/>
      <c r="P51" s="125"/>
      <c r="Q51" s="126"/>
      <c r="R51" s="67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61"/>
      <c r="F52" s="44"/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8"/>
      <c r="S93" s="189">
        <f>SUM(S7:S92)</f>
        <v>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196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0</v>
      </c>
      <c r="L95" s="201" t="s">
        <v>23</v>
      </c>
      <c r="O95" s="202" t="s">
        <v>24</v>
      </c>
      <c r="Q95" s="203"/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SUM(K95*1%)</f>
        <v>0</v>
      </c>
      <c r="L96" s="36" t="s">
        <v>11</v>
      </c>
      <c r="M96" s="205"/>
      <c r="N96" s="205"/>
      <c r="O96" s="206"/>
      <c r="P96" s="207"/>
      <c r="Q96" s="203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0</v>
      </c>
      <c r="M97" s="37" t="s">
        <v>12</v>
      </c>
      <c r="N97" s="205"/>
      <c r="O97" s="206"/>
      <c r="P97" s="206"/>
      <c r="Q97" s="206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0</v>
      </c>
      <c r="I98" s="5"/>
      <c r="J98" s="2"/>
      <c r="K98" s="7"/>
      <c r="L98" s="60">
        <f>SUM(L97*1%)</f>
        <v>0</v>
      </c>
      <c r="M98" s="16">
        <f>SUM(M6:M91)</f>
        <v>0</v>
      </c>
      <c r="N98" s="38" t="s">
        <v>13</v>
      </c>
      <c r="O98" s="206"/>
      <c r="P98" s="206"/>
      <c r="Q98" s="206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SUM(O100,P103,Q104)</f>
        <v>0</v>
      </c>
      <c r="I99" s="5"/>
      <c r="J99" s="2"/>
      <c r="K99" s="7"/>
      <c r="L99" s="17"/>
      <c r="M99" s="60">
        <f>SUM(M98*1%)</f>
        <v>0</v>
      </c>
      <c r="N99" s="16">
        <f>SUM(N6:N92)</f>
        <v>0</v>
      </c>
      <c r="O99" s="39" t="s">
        <v>14</v>
      </c>
      <c r="P99" s="206"/>
      <c r="Q99" s="206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SUM(R105)</f>
        <v>0</v>
      </c>
      <c r="I100" s="5"/>
      <c r="J100" s="2"/>
      <c r="K100" s="7"/>
      <c r="L100" s="2"/>
      <c r="M100" s="2"/>
      <c r="N100" s="60">
        <f>SUM(N99*1%)</f>
        <v>0</v>
      </c>
      <c r="O100" s="16">
        <f>SUM(O6:O93)</f>
        <v>0</v>
      </c>
      <c r="P100" s="206"/>
      <c r="Q100" s="206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60">
        <f>SUM(O100*1%)</f>
        <v>0</v>
      </c>
      <c r="P101" s="206"/>
      <c r="Q101" s="206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7" t="s">
        <v>29</v>
      </c>
      <c r="H102" s="218"/>
      <c r="I102" s="5"/>
      <c r="J102" s="2"/>
      <c r="K102" s="7"/>
      <c r="L102" s="2"/>
      <c r="M102" s="2"/>
      <c r="N102" s="2"/>
      <c r="O102" s="2"/>
      <c r="P102" s="40" t="s">
        <v>15</v>
      </c>
      <c r="Q102" s="206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9" t="s">
        <v>30</v>
      </c>
      <c r="H103" s="218"/>
      <c r="I103" s="220"/>
      <c r="J103" s="2"/>
      <c r="K103" s="7"/>
      <c r="L103" s="2"/>
      <c r="M103" s="2"/>
      <c r="N103" s="2"/>
      <c r="O103" s="2"/>
      <c r="P103" s="16">
        <f>SUM(P6:P91)</f>
        <v>0</v>
      </c>
      <c r="Q103" s="41" t="s">
        <v>16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21" t="s">
        <v>31</v>
      </c>
      <c r="H104" s="218"/>
      <c r="I104" s="220"/>
      <c r="J104" s="2"/>
      <c r="K104" s="7"/>
      <c r="L104" s="2"/>
      <c r="M104" s="2"/>
      <c r="N104" s="2"/>
      <c r="O104" s="2"/>
      <c r="P104" s="60">
        <f>SUM(P103*1%)</f>
        <v>0</v>
      </c>
      <c r="Q104" s="16">
        <f>SUM(Q6:Q91)</f>
        <v>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3"/>
      <c r="H105" s="11"/>
      <c r="I105" s="220"/>
      <c r="J105" s="2"/>
      <c r="K105" s="7"/>
      <c r="L105" s="2"/>
      <c r="M105" s="2"/>
      <c r="N105" s="2"/>
      <c r="O105" s="2"/>
      <c r="P105" s="2"/>
      <c r="Q105" s="60">
        <f>SUM(Q104*1%)</f>
        <v>0</v>
      </c>
      <c r="R105" s="149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23" t="s">
        <v>32</v>
      </c>
      <c r="H106" s="224"/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33</v>
      </c>
      <c r="H107" s="226"/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228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J7:J92">
      <formula1>"Mel,Flavia,Fernanda,Carla"</formula1>
    </dataValidation>
    <dataValidation type="list" allowBlank="1" showErrorMessage="1" sqref="B7:B92">
      <formula1>"Pix,Cartão,Pacote ,Pago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0.13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>
        <v>200.0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229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37</v>
      </c>
      <c r="E7" s="47" t="s">
        <v>38</v>
      </c>
      <c r="F7" s="44" t="s">
        <v>39</v>
      </c>
      <c r="G7" s="230" t="s">
        <v>40</v>
      </c>
      <c r="H7" s="49" t="s">
        <v>41</v>
      </c>
      <c r="I7" s="50" t="s">
        <v>42</v>
      </c>
      <c r="J7" s="44" t="s">
        <v>30</v>
      </c>
      <c r="K7" s="51"/>
      <c r="L7" s="52"/>
      <c r="M7" s="37"/>
      <c r="N7" s="38">
        <v>400.0</v>
      </c>
      <c r="O7" s="53"/>
      <c r="P7" s="54"/>
      <c r="Q7" s="55"/>
      <c r="R7" s="56"/>
      <c r="S7" s="57">
        <v>50.0</v>
      </c>
      <c r="T7" s="7"/>
      <c r="U7" s="7"/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43</v>
      </c>
      <c r="E8" s="47" t="s">
        <v>44</v>
      </c>
      <c r="F8" s="44" t="s">
        <v>39</v>
      </c>
      <c r="G8" s="230" t="s">
        <v>45</v>
      </c>
      <c r="H8" s="62" t="s">
        <v>46</v>
      </c>
      <c r="I8" s="63" t="s">
        <v>47</v>
      </c>
      <c r="J8" s="44" t="s">
        <v>48</v>
      </c>
      <c r="K8" s="64"/>
      <c r="L8" s="52"/>
      <c r="M8" s="65"/>
      <c r="N8" s="66">
        <v>400.0</v>
      </c>
      <c r="O8" s="53"/>
      <c r="P8" s="54"/>
      <c r="Q8" s="55"/>
      <c r="R8" s="67"/>
      <c r="S8" s="57">
        <v>50.0</v>
      </c>
      <c r="T8" s="58" t="s">
        <v>11</v>
      </c>
      <c r="U8" s="59">
        <f>SUM(L97)</f>
        <v>2000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49</v>
      </c>
      <c r="E9" s="61"/>
      <c r="F9" s="44" t="s">
        <v>39</v>
      </c>
      <c r="G9" s="230" t="s">
        <v>50</v>
      </c>
      <c r="H9" s="62" t="s">
        <v>46</v>
      </c>
      <c r="I9" s="69" t="s">
        <v>47</v>
      </c>
      <c r="J9" s="44" t="s">
        <v>48</v>
      </c>
      <c r="K9" s="64"/>
      <c r="L9" s="52"/>
      <c r="M9" s="65"/>
      <c r="N9" s="66">
        <v>350.0</v>
      </c>
      <c r="O9" s="53"/>
      <c r="P9" s="54"/>
      <c r="Q9" s="55"/>
      <c r="R9" s="67"/>
      <c r="S9" s="57">
        <v>50.0</v>
      </c>
      <c r="T9" s="58" t="s">
        <v>12</v>
      </c>
      <c r="U9" s="59">
        <f>SUM(M98)</f>
        <v>1794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51</v>
      </c>
      <c r="E10" s="47" t="s">
        <v>52</v>
      </c>
      <c r="F10" s="44" t="s">
        <v>39</v>
      </c>
      <c r="G10" s="230" t="s">
        <v>53</v>
      </c>
      <c r="H10" s="49" t="s">
        <v>54</v>
      </c>
      <c r="I10" s="50" t="s">
        <v>55</v>
      </c>
      <c r="J10" s="44" t="s">
        <v>30</v>
      </c>
      <c r="K10" s="51"/>
      <c r="L10" s="72"/>
      <c r="M10" s="37"/>
      <c r="N10" s="38">
        <v>350.0</v>
      </c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3680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56</v>
      </c>
      <c r="E11" s="47" t="s">
        <v>52</v>
      </c>
      <c r="F11" s="44" t="s">
        <v>39</v>
      </c>
      <c r="G11" s="230" t="s">
        <v>57</v>
      </c>
      <c r="H11" s="49" t="s">
        <v>54</v>
      </c>
      <c r="I11" s="63" t="s">
        <v>55</v>
      </c>
      <c r="J11" s="44" t="s">
        <v>30</v>
      </c>
      <c r="K11" s="51"/>
      <c r="L11" s="52"/>
      <c r="M11" s="37"/>
      <c r="N11" s="38">
        <v>350.0</v>
      </c>
      <c r="O11" s="53"/>
      <c r="P11" s="54"/>
      <c r="Q11" s="55"/>
      <c r="R11" s="56"/>
      <c r="S11" s="57">
        <v>50.0</v>
      </c>
      <c r="T11" s="76" t="s">
        <v>19</v>
      </c>
      <c r="U11" s="77">
        <f>SUM(U8:U10)</f>
        <v>7474</v>
      </c>
      <c r="V11" s="7"/>
      <c r="Y11" s="7"/>
      <c r="Z11" s="7"/>
      <c r="AA11" s="7"/>
      <c r="AB11" s="7"/>
    </row>
    <row r="12">
      <c r="A12" s="44" t="s">
        <v>35</v>
      </c>
      <c r="B12" s="44" t="s">
        <v>58</v>
      </c>
      <c r="C12" s="45"/>
      <c r="D12" s="46" t="s">
        <v>59</v>
      </c>
      <c r="E12" s="47" t="s">
        <v>60</v>
      </c>
      <c r="F12" s="44" t="s">
        <v>61</v>
      </c>
      <c r="G12" s="230" t="s">
        <v>62</v>
      </c>
      <c r="H12" s="49" t="s">
        <v>63</v>
      </c>
      <c r="I12" s="69" t="s">
        <v>64</v>
      </c>
      <c r="J12" s="44" t="s">
        <v>30</v>
      </c>
      <c r="K12" s="51"/>
      <c r="L12" s="52" t="s">
        <v>65</v>
      </c>
      <c r="M12" s="65"/>
      <c r="N12" s="66"/>
      <c r="O12" s="53"/>
      <c r="P12" s="54"/>
      <c r="Q12" s="55"/>
      <c r="R12" s="67"/>
      <c r="S12" s="57"/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/>
      <c r="E13" s="47" t="s">
        <v>66</v>
      </c>
      <c r="F13" s="44" t="s">
        <v>39</v>
      </c>
      <c r="G13" s="231" t="s">
        <v>67</v>
      </c>
      <c r="H13" s="62" t="s">
        <v>68</v>
      </c>
      <c r="I13" s="50" t="s">
        <v>69</v>
      </c>
      <c r="J13" s="44" t="s">
        <v>48</v>
      </c>
      <c r="K13" s="51"/>
      <c r="L13" s="52"/>
      <c r="M13" s="65"/>
      <c r="N13" s="66">
        <v>300.0</v>
      </c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60"/>
      <c r="E14" s="61"/>
      <c r="F14" s="44" t="s">
        <v>39</v>
      </c>
      <c r="G14" s="48" t="s">
        <v>70</v>
      </c>
      <c r="H14" s="62" t="s">
        <v>71</v>
      </c>
      <c r="I14" s="63" t="s">
        <v>72</v>
      </c>
      <c r="J14" s="44"/>
      <c r="K14" s="51"/>
      <c r="L14" s="52"/>
      <c r="M14" s="37"/>
      <c r="N14" s="38"/>
      <c r="O14" s="53">
        <v>550.0</v>
      </c>
      <c r="P14" s="54"/>
      <c r="Q14" s="55"/>
      <c r="R14" s="56"/>
      <c r="S14" s="57">
        <v>100.0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73</v>
      </c>
      <c r="E15" s="47" t="s">
        <v>74</v>
      </c>
      <c r="F15" s="44" t="s">
        <v>39</v>
      </c>
      <c r="G15" s="232" t="s">
        <v>75</v>
      </c>
      <c r="H15" s="79" t="s">
        <v>76</v>
      </c>
      <c r="I15" s="63">
        <v>4.991360669E9</v>
      </c>
      <c r="J15" s="44" t="s">
        <v>30</v>
      </c>
      <c r="K15" s="51"/>
      <c r="L15" s="52"/>
      <c r="M15" s="65">
        <v>600.0</v>
      </c>
      <c r="N15" s="66"/>
      <c r="O15" s="53"/>
      <c r="P15" s="54"/>
      <c r="Q15" s="55"/>
      <c r="R15" s="67"/>
      <c r="S15" s="57">
        <v>100.0</v>
      </c>
      <c r="T15" s="80" t="s">
        <v>14</v>
      </c>
      <c r="U15" s="46">
        <f>SUM(O100)</f>
        <v>1488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77</v>
      </c>
      <c r="E16" s="47" t="s">
        <v>44</v>
      </c>
      <c r="F16" s="44" t="s">
        <v>78</v>
      </c>
      <c r="G16" s="232" t="s">
        <v>79</v>
      </c>
      <c r="H16" s="79" t="s">
        <v>80</v>
      </c>
      <c r="I16" s="63">
        <v>4.198696288E9</v>
      </c>
      <c r="J16" s="44" t="s">
        <v>48</v>
      </c>
      <c r="K16" s="51"/>
      <c r="L16" s="52"/>
      <c r="M16" s="65">
        <v>147.0</v>
      </c>
      <c r="N16" s="66"/>
      <c r="O16" s="53"/>
      <c r="P16" s="54"/>
      <c r="Q16" s="55"/>
      <c r="R16" s="67"/>
      <c r="S16" s="57">
        <v>50.0</v>
      </c>
      <c r="T16" s="81" t="s">
        <v>15</v>
      </c>
      <c r="U16" s="82">
        <f>SUM(P7:P92)</f>
        <v>2020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60"/>
      <c r="E17" s="47" t="s">
        <v>38</v>
      </c>
      <c r="F17" s="44" t="s">
        <v>39</v>
      </c>
      <c r="G17" s="233" t="s">
        <v>81</v>
      </c>
      <c r="H17" s="62" t="s">
        <v>82</v>
      </c>
      <c r="I17" s="69" t="s">
        <v>83</v>
      </c>
      <c r="J17" s="44" t="s">
        <v>30</v>
      </c>
      <c r="K17" s="51"/>
      <c r="L17" s="84"/>
      <c r="M17" s="85"/>
      <c r="N17" s="66">
        <v>350.0</v>
      </c>
      <c r="O17" s="53"/>
      <c r="P17" s="87"/>
      <c r="Q17" s="88"/>
      <c r="R17" s="89"/>
      <c r="S17" s="57">
        <v>50.0</v>
      </c>
      <c r="T17" s="91" t="s">
        <v>20</v>
      </c>
      <c r="U17" s="92">
        <f>SUM(U15:U16)</f>
        <v>3508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84</v>
      </c>
      <c r="E18" s="47" t="s">
        <v>66</v>
      </c>
      <c r="F18" s="44" t="s">
        <v>78</v>
      </c>
      <c r="G18" s="232" t="s">
        <v>85</v>
      </c>
      <c r="H18" s="79" t="s">
        <v>86</v>
      </c>
      <c r="I18" s="234">
        <v>2.7998529729E10</v>
      </c>
      <c r="J18" s="44" t="s">
        <v>48</v>
      </c>
      <c r="K18" s="51"/>
      <c r="L18" s="84"/>
      <c r="M18" s="65"/>
      <c r="N18" s="66"/>
      <c r="O18" s="53"/>
      <c r="P18" s="87">
        <v>120.0</v>
      </c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87</v>
      </c>
      <c r="E19" s="47" t="s">
        <v>88</v>
      </c>
      <c r="F19" s="44" t="s">
        <v>39</v>
      </c>
      <c r="G19" s="230" t="s">
        <v>89</v>
      </c>
      <c r="H19" s="62" t="s">
        <v>90</v>
      </c>
      <c r="I19" s="50" t="s">
        <v>91</v>
      </c>
      <c r="J19" s="44" t="s">
        <v>30</v>
      </c>
      <c r="K19" s="51"/>
      <c r="L19" s="52"/>
      <c r="M19" s="65"/>
      <c r="N19" s="66"/>
      <c r="O19" s="53">
        <v>350.0</v>
      </c>
      <c r="P19" s="54"/>
      <c r="Q19" s="55"/>
      <c r="R19" s="67"/>
      <c r="S19" s="235">
        <v>350.0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92</v>
      </c>
      <c r="E20" s="47" t="s">
        <v>93</v>
      </c>
      <c r="F20" s="44" t="s">
        <v>39</v>
      </c>
      <c r="G20" s="230" t="s">
        <v>94</v>
      </c>
      <c r="H20" s="62" t="s">
        <v>95</v>
      </c>
      <c r="I20" s="69" t="s">
        <v>96</v>
      </c>
      <c r="J20" s="44" t="s">
        <v>48</v>
      </c>
      <c r="K20" s="51"/>
      <c r="L20" s="52"/>
      <c r="M20" s="65"/>
      <c r="N20" s="66">
        <v>350.0</v>
      </c>
      <c r="O20" s="53"/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97</v>
      </c>
      <c r="E21" s="236" t="s">
        <v>52</v>
      </c>
      <c r="F21" s="44" t="s">
        <v>39</v>
      </c>
      <c r="G21" s="230" t="s">
        <v>98</v>
      </c>
      <c r="H21" s="62" t="s">
        <v>99</v>
      </c>
      <c r="I21" s="69" t="s">
        <v>100</v>
      </c>
      <c r="J21" s="44" t="s">
        <v>30</v>
      </c>
      <c r="K21" s="51"/>
      <c r="L21" s="52">
        <v>350.0</v>
      </c>
      <c r="M21" s="65"/>
      <c r="N21" s="66"/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101</v>
      </c>
      <c r="E22" s="47" t="s">
        <v>38</v>
      </c>
      <c r="F22" s="44" t="s">
        <v>39</v>
      </c>
      <c r="G22" s="230" t="s">
        <v>102</v>
      </c>
      <c r="H22" s="62"/>
      <c r="I22" s="50" t="s">
        <v>103</v>
      </c>
      <c r="J22" s="44" t="s">
        <v>30</v>
      </c>
      <c r="K22" s="51"/>
      <c r="L22" s="52"/>
      <c r="M22" s="65"/>
      <c r="N22" s="66">
        <v>330.0</v>
      </c>
      <c r="O22" s="53"/>
      <c r="P22" s="54"/>
      <c r="Q22" s="55"/>
      <c r="R22" s="67"/>
      <c r="S22" s="235">
        <v>330.0</v>
      </c>
      <c r="T22" s="237" t="s">
        <v>104</v>
      </c>
      <c r="U22" s="82">
        <f>SUM(Q7:Q92)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105</v>
      </c>
      <c r="E23" s="47" t="s">
        <v>106</v>
      </c>
      <c r="F23" s="44" t="s">
        <v>39</v>
      </c>
      <c r="G23" s="230" t="s">
        <v>107</v>
      </c>
      <c r="H23" s="62" t="s">
        <v>108</v>
      </c>
      <c r="I23" s="69">
        <v>5.197534279E9</v>
      </c>
      <c r="J23" s="44" t="s">
        <v>48</v>
      </c>
      <c r="K23" s="95"/>
      <c r="L23" s="52"/>
      <c r="M23" s="65">
        <v>300.0</v>
      </c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110</v>
      </c>
      <c r="E24" s="47" t="s">
        <v>38</v>
      </c>
      <c r="F24" s="44" t="s">
        <v>39</v>
      </c>
      <c r="G24" s="230" t="s">
        <v>111</v>
      </c>
      <c r="H24" s="62" t="s">
        <v>112</v>
      </c>
      <c r="I24" s="50">
        <v>1.1918940161E10</v>
      </c>
      <c r="J24" s="44" t="s">
        <v>30</v>
      </c>
      <c r="K24" s="51"/>
      <c r="L24" s="72"/>
      <c r="M24" s="65">
        <v>600.0</v>
      </c>
      <c r="N24" s="66"/>
      <c r="O24" s="53"/>
      <c r="P24" s="73"/>
      <c r="Q24" s="74"/>
      <c r="R24" s="67"/>
      <c r="S24" s="57">
        <v>100.0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113</v>
      </c>
      <c r="E25" s="47" t="s">
        <v>30</v>
      </c>
      <c r="F25" s="44" t="s">
        <v>39</v>
      </c>
      <c r="G25" s="230" t="s">
        <v>114</v>
      </c>
      <c r="H25" s="62" t="s">
        <v>115</v>
      </c>
      <c r="I25" s="48" t="s">
        <v>116</v>
      </c>
      <c r="J25" s="44" t="s">
        <v>30</v>
      </c>
      <c r="K25" s="64"/>
      <c r="L25" s="52"/>
      <c r="M25" s="65"/>
      <c r="N25" s="86"/>
      <c r="O25" s="53">
        <v>294.0</v>
      </c>
      <c r="P25" s="96"/>
      <c r="Q25" s="97"/>
      <c r="R25" s="89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117</v>
      </c>
      <c r="E26" s="47" t="s">
        <v>52</v>
      </c>
      <c r="F26" s="44" t="s">
        <v>78</v>
      </c>
      <c r="G26" s="230" t="s">
        <v>118</v>
      </c>
      <c r="H26" s="62" t="s">
        <v>119</v>
      </c>
      <c r="I26" s="48" t="s">
        <v>120</v>
      </c>
      <c r="J26" s="44" t="s">
        <v>30</v>
      </c>
      <c r="K26" s="98"/>
      <c r="L26" s="84"/>
      <c r="M26" s="65"/>
      <c r="N26" s="66"/>
      <c r="O26" s="53"/>
      <c r="P26" s="87"/>
      <c r="Q26" s="88"/>
      <c r="R26" s="67">
        <v>990.0</v>
      </c>
      <c r="S26" s="57">
        <v>500.0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121</v>
      </c>
      <c r="E27" s="47" t="s">
        <v>52</v>
      </c>
      <c r="F27" s="44" t="s">
        <v>78</v>
      </c>
      <c r="G27" s="230" t="s">
        <v>122</v>
      </c>
      <c r="H27" s="62" t="s">
        <v>123</v>
      </c>
      <c r="I27" s="63">
        <v>6.296644176E9</v>
      </c>
      <c r="J27" s="44" t="s">
        <v>30</v>
      </c>
      <c r="K27" s="98"/>
      <c r="L27" s="52"/>
      <c r="M27" s="65">
        <v>147.0</v>
      </c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124</v>
      </c>
      <c r="E28" s="47" t="s">
        <v>38</v>
      </c>
      <c r="F28" s="44" t="s">
        <v>39</v>
      </c>
      <c r="G28" s="230" t="s">
        <v>125</v>
      </c>
      <c r="H28" s="62" t="s">
        <v>126</v>
      </c>
      <c r="I28" s="63" t="s">
        <v>127</v>
      </c>
      <c r="J28" s="44" t="s">
        <v>30</v>
      </c>
      <c r="K28" s="51"/>
      <c r="L28" s="52"/>
      <c r="M28" s="65"/>
      <c r="N28" s="66">
        <v>200.0</v>
      </c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128</v>
      </c>
      <c r="C29" s="45"/>
      <c r="D29" s="99" t="s">
        <v>129</v>
      </c>
      <c r="E29" s="61"/>
      <c r="F29" s="44" t="s">
        <v>39</v>
      </c>
      <c r="G29" s="239" t="s">
        <v>130</v>
      </c>
      <c r="H29" s="62"/>
      <c r="I29" s="48" t="s">
        <v>131</v>
      </c>
      <c r="J29" s="44" t="s">
        <v>48</v>
      </c>
      <c r="K29" s="51"/>
      <c r="L29" s="52"/>
      <c r="M29" s="65"/>
      <c r="N29" s="66"/>
      <c r="O29" s="53"/>
      <c r="P29" s="54">
        <v>1600.0</v>
      </c>
      <c r="Q29" s="55"/>
      <c r="R29" s="67"/>
      <c r="S29" s="235">
        <v>1600.0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132</v>
      </c>
      <c r="E30" s="47" t="s">
        <v>74</v>
      </c>
      <c r="F30" s="44" t="s">
        <v>39</v>
      </c>
      <c r="G30" s="230" t="s">
        <v>133</v>
      </c>
      <c r="H30" s="62" t="s">
        <v>133</v>
      </c>
      <c r="I30" s="48" t="s">
        <v>134</v>
      </c>
      <c r="J30" s="44" t="s">
        <v>30</v>
      </c>
      <c r="K30" s="51"/>
      <c r="L30" s="52">
        <v>1650.0</v>
      </c>
      <c r="M30" s="37"/>
      <c r="N30" s="38"/>
      <c r="O30" s="53"/>
      <c r="P30" s="54"/>
      <c r="Q30" s="55"/>
      <c r="R30" s="56"/>
      <c r="S30" s="57">
        <v>860.0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/>
      <c r="B31" s="44" t="s">
        <v>58</v>
      </c>
      <c r="C31" s="45"/>
      <c r="D31" s="99" t="s">
        <v>59</v>
      </c>
      <c r="E31" s="47" t="s">
        <v>44</v>
      </c>
      <c r="F31" s="44" t="s">
        <v>78</v>
      </c>
      <c r="G31" s="240" t="s">
        <v>135</v>
      </c>
      <c r="H31" s="103" t="s">
        <v>136</v>
      </c>
      <c r="I31" s="48" t="s">
        <v>137</v>
      </c>
      <c r="J31" s="44" t="s">
        <v>48</v>
      </c>
      <c r="K31" s="51"/>
      <c r="L31" s="104"/>
      <c r="M31" s="65"/>
      <c r="N31" s="66"/>
      <c r="O31" s="53" t="s">
        <v>138</v>
      </c>
      <c r="P31" s="105"/>
      <c r="Q31" s="106"/>
      <c r="R31" s="67"/>
      <c r="S31" s="57" t="s">
        <v>59</v>
      </c>
      <c r="T31" s="91" t="s">
        <v>22</v>
      </c>
      <c r="U31" s="100">
        <f>SUM(U11,U17,U23)</f>
        <v>10982</v>
      </c>
      <c r="V31" s="7"/>
      <c r="W31" s="7"/>
      <c r="X31" s="7"/>
      <c r="Y31" s="7"/>
      <c r="Z31" s="7"/>
      <c r="AA31" s="7"/>
      <c r="AB31" s="7"/>
    </row>
    <row r="32">
      <c r="A32" s="44"/>
      <c r="B32" s="44" t="s">
        <v>58</v>
      </c>
      <c r="C32" s="107"/>
      <c r="D32" s="46" t="s">
        <v>59</v>
      </c>
      <c r="E32" s="47" t="s">
        <v>44</v>
      </c>
      <c r="F32" s="44" t="s">
        <v>78</v>
      </c>
      <c r="G32" s="230" t="s">
        <v>139</v>
      </c>
      <c r="H32" s="62" t="s">
        <v>136</v>
      </c>
      <c r="I32" s="48" t="s">
        <v>137</v>
      </c>
      <c r="J32" s="44" t="s">
        <v>48</v>
      </c>
      <c r="K32" s="51"/>
      <c r="L32" s="104"/>
      <c r="M32" s="65"/>
      <c r="N32" s="66"/>
      <c r="O32" s="53" t="s">
        <v>138</v>
      </c>
      <c r="P32" s="105"/>
      <c r="Q32" s="106"/>
      <c r="R32" s="67"/>
      <c r="S32" s="57" t="s">
        <v>59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140</v>
      </c>
      <c r="E33" s="47" t="s">
        <v>106</v>
      </c>
      <c r="F33" s="44" t="s">
        <v>39</v>
      </c>
      <c r="G33" s="230" t="s">
        <v>141</v>
      </c>
      <c r="H33" s="62"/>
      <c r="I33" s="48" t="s">
        <v>142</v>
      </c>
      <c r="J33" s="44" t="s">
        <v>48</v>
      </c>
      <c r="K33" s="51"/>
      <c r="L33" s="84"/>
      <c r="M33" s="85"/>
      <c r="N33" s="86"/>
      <c r="O33" s="53">
        <v>294.0</v>
      </c>
      <c r="P33" s="87"/>
      <c r="Q33" s="88"/>
      <c r="R33" s="89"/>
      <c r="S33" s="5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143</v>
      </c>
      <c r="E34" s="47" t="s">
        <v>66</v>
      </c>
      <c r="F34" s="44" t="s">
        <v>61</v>
      </c>
      <c r="G34" s="230" t="s">
        <v>144</v>
      </c>
      <c r="H34" s="62" t="s">
        <v>145</v>
      </c>
      <c r="I34" s="234">
        <v>7.488294303E9</v>
      </c>
      <c r="J34" s="44" t="s">
        <v>48</v>
      </c>
      <c r="K34" s="51"/>
      <c r="L34" s="72"/>
      <c r="M34" s="37"/>
      <c r="N34" s="38"/>
      <c r="O34" s="53"/>
      <c r="P34" s="54">
        <v>300.0</v>
      </c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58</v>
      </c>
      <c r="C35" s="70"/>
      <c r="D35" s="121" t="s">
        <v>59</v>
      </c>
      <c r="E35" s="61"/>
      <c r="F35" s="44" t="s">
        <v>39</v>
      </c>
      <c r="G35" s="230" t="s">
        <v>146</v>
      </c>
      <c r="H35" s="62"/>
      <c r="I35" s="48" t="s">
        <v>131</v>
      </c>
      <c r="J35" s="44" t="s">
        <v>48</v>
      </c>
      <c r="K35" s="64"/>
      <c r="L35" s="52"/>
      <c r="M35" s="65"/>
      <c r="N35" s="66"/>
      <c r="O35" s="53"/>
      <c r="P35" s="54" t="s">
        <v>147</v>
      </c>
      <c r="Q35" s="55"/>
      <c r="R35" s="67"/>
      <c r="S35" s="47" t="s">
        <v>59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58</v>
      </c>
      <c r="C36" s="70"/>
      <c r="D36" s="99" t="s">
        <v>59</v>
      </c>
      <c r="E36" s="47"/>
      <c r="F36" s="44" t="s">
        <v>39</v>
      </c>
      <c r="G36" s="241" t="s">
        <v>148</v>
      </c>
      <c r="H36" s="111"/>
      <c r="I36" s="48" t="s">
        <v>131</v>
      </c>
      <c r="J36" s="44" t="s">
        <v>48</v>
      </c>
      <c r="K36" s="64"/>
      <c r="L36" s="52"/>
      <c r="M36" s="65"/>
      <c r="N36" s="66"/>
      <c r="O36" s="53"/>
      <c r="P36" s="54" t="s">
        <v>147</v>
      </c>
      <c r="Q36" s="55"/>
      <c r="R36" s="67"/>
      <c r="S36" s="47" t="s">
        <v>59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58</v>
      </c>
      <c r="C37" s="70"/>
      <c r="D37" s="99" t="s">
        <v>59</v>
      </c>
      <c r="E37" s="47"/>
      <c r="F37" s="44" t="s">
        <v>39</v>
      </c>
      <c r="G37" s="242" t="s">
        <v>149</v>
      </c>
      <c r="H37" s="113"/>
      <c r="I37" s="48" t="s">
        <v>131</v>
      </c>
      <c r="J37" s="44" t="s">
        <v>48</v>
      </c>
      <c r="K37" s="51"/>
      <c r="L37" s="52"/>
      <c r="M37" s="85"/>
      <c r="N37" s="86"/>
      <c r="O37" s="53"/>
      <c r="P37" s="54" t="s">
        <v>147</v>
      </c>
      <c r="Q37" s="55"/>
      <c r="R37" s="89"/>
      <c r="S37" s="47" t="s">
        <v>59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59</v>
      </c>
      <c r="E38" s="47" t="s">
        <v>93</v>
      </c>
      <c r="F38" s="44" t="s">
        <v>39</v>
      </c>
      <c r="G38" s="243" t="s">
        <v>150</v>
      </c>
      <c r="H38" s="62" t="s">
        <v>151</v>
      </c>
      <c r="I38" s="48" t="s">
        <v>152</v>
      </c>
      <c r="J38" s="44" t="s">
        <v>48</v>
      </c>
      <c r="K38" s="51"/>
      <c r="L38" s="52"/>
      <c r="M38" s="114"/>
      <c r="N38" s="38">
        <v>300.0</v>
      </c>
      <c r="O38" s="53"/>
      <c r="P38" s="54"/>
      <c r="Q38" s="55"/>
      <c r="R38" s="11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/>
      <c r="B39" s="44"/>
      <c r="C39" s="45"/>
      <c r="D39" s="71"/>
      <c r="E39" s="47"/>
      <c r="F39" s="44"/>
      <c r="G39" s="48"/>
      <c r="H39" s="62"/>
      <c r="I39" s="47"/>
      <c r="J39" s="78"/>
      <c r="K39" s="98"/>
      <c r="L39" s="52"/>
      <c r="M39" s="65"/>
      <c r="N39" s="66"/>
      <c r="O39" s="53"/>
      <c r="P39" s="54"/>
      <c r="Q39" s="55"/>
      <c r="R39" s="67"/>
      <c r="S39" s="4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/>
      <c r="B40" s="44"/>
      <c r="C40" s="45"/>
      <c r="D40" s="60"/>
      <c r="E40" s="61"/>
      <c r="F40" s="44"/>
      <c r="G40" s="48"/>
      <c r="H40" s="62"/>
      <c r="I40" s="48"/>
      <c r="J40" s="78"/>
      <c r="K40" s="51"/>
      <c r="L40" s="72"/>
      <c r="M40" s="65"/>
      <c r="N40" s="66"/>
      <c r="O40" s="53"/>
      <c r="P40" s="73"/>
      <c r="Q40" s="74"/>
      <c r="R40" s="67"/>
      <c r="S40" s="4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/>
      <c r="B41" s="44"/>
      <c r="C41" s="45"/>
      <c r="D41" s="71"/>
      <c r="E41" s="47"/>
      <c r="F41" s="44"/>
      <c r="G41" s="48"/>
      <c r="H41" s="62"/>
      <c r="I41" s="48"/>
      <c r="J41" s="78"/>
      <c r="K41" s="51"/>
      <c r="L41" s="52"/>
      <c r="M41" s="65"/>
      <c r="N41" s="66"/>
      <c r="O41" s="53"/>
      <c r="P41" s="54"/>
      <c r="Q41" s="55"/>
      <c r="R41" s="67"/>
      <c r="S41" s="4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/>
      <c r="B42" s="44"/>
      <c r="C42" s="70"/>
      <c r="D42" s="117"/>
      <c r="E42" s="61"/>
      <c r="F42" s="44"/>
      <c r="G42" s="118"/>
      <c r="H42" s="119"/>
      <c r="I42" s="113"/>
      <c r="J42" s="78"/>
      <c r="K42" s="120"/>
      <c r="L42" s="52"/>
      <c r="M42" s="65"/>
      <c r="N42" s="66"/>
      <c r="O42" s="53"/>
      <c r="P42" s="54"/>
      <c r="Q42" s="55"/>
      <c r="R42" s="67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70"/>
      <c r="D43" s="60"/>
      <c r="E43" s="47"/>
      <c r="F43" s="44"/>
      <c r="G43" s="48"/>
      <c r="H43" s="62"/>
      <c r="I43" s="48"/>
      <c r="J43" s="44"/>
      <c r="K43" s="51"/>
      <c r="L43" s="52"/>
      <c r="M43" s="65"/>
      <c r="N43" s="66"/>
      <c r="O43" s="53"/>
      <c r="P43" s="54"/>
      <c r="Q43" s="55"/>
      <c r="R43" s="67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60"/>
      <c r="E44" s="61"/>
      <c r="F44" s="44"/>
      <c r="G44" s="48"/>
      <c r="H44" s="62"/>
      <c r="I44" s="48"/>
      <c r="J44" s="44"/>
      <c r="K44" s="64"/>
      <c r="L44" s="52"/>
      <c r="M44" s="65"/>
      <c r="N44" s="66"/>
      <c r="O44" s="53"/>
      <c r="P44" s="54"/>
      <c r="Q44" s="55"/>
      <c r="R44" s="67"/>
      <c r="S44" s="4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45"/>
      <c r="D45" s="121"/>
      <c r="E45" s="61"/>
      <c r="F45" s="44"/>
      <c r="G45" s="48"/>
      <c r="H45" s="62"/>
      <c r="I45" s="48"/>
      <c r="J45" s="44"/>
      <c r="K45" s="51"/>
      <c r="L45" s="52"/>
      <c r="M45" s="65"/>
      <c r="N45" s="66"/>
      <c r="O45" s="53"/>
      <c r="P45" s="54"/>
      <c r="Q45" s="55"/>
      <c r="R45" s="67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61"/>
      <c r="F46" s="44"/>
      <c r="G46" s="122"/>
      <c r="H46" s="123"/>
      <c r="I46" s="48"/>
      <c r="J46" s="78"/>
      <c r="K46" s="51"/>
      <c r="L46" s="104"/>
      <c r="M46" s="85"/>
      <c r="N46" s="86"/>
      <c r="O46" s="53"/>
      <c r="P46" s="105"/>
      <c r="Q46" s="106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61"/>
      <c r="F47" s="44"/>
      <c r="G47" s="48"/>
      <c r="H47" s="62"/>
      <c r="I47" s="62"/>
      <c r="J47" s="78"/>
      <c r="K47" s="51"/>
      <c r="L47" s="124"/>
      <c r="M47" s="65"/>
      <c r="N47" s="66"/>
      <c r="O47" s="53"/>
      <c r="P47" s="125"/>
      <c r="Q47" s="126"/>
      <c r="R47" s="67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61"/>
      <c r="F48" s="44"/>
      <c r="G48" s="48"/>
      <c r="H48" s="62"/>
      <c r="I48" s="62"/>
      <c r="J48" s="78"/>
      <c r="K48" s="51"/>
      <c r="L48" s="124"/>
      <c r="M48" s="37"/>
      <c r="N48" s="38"/>
      <c r="O48" s="53"/>
      <c r="P48" s="125"/>
      <c r="Q48" s="126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8"/>
      <c r="E49" s="47"/>
      <c r="F49" s="44"/>
      <c r="G49" s="48"/>
      <c r="H49" s="62"/>
      <c r="I49" s="127"/>
      <c r="J49" s="44"/>
      <c r="K49" s="64"/>
      <c r="L49" s="124"/>
      <c r="M49" s="85"/>
      <c r="N49" s="86"/>
      <c r="O49" s="53"/>
      <c r="P49" s="125"/>
      <c r="Q49" s="126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8"/>
      <c r="E50" s="61"/>
      <c r="F50" s="44"/>
      <c r="G50" s="48"/>
      <c r="H50" s="62"/>
      <c r="I50" s="48"/>
      <c r="J50" s="78"/>
      <c r="K50" s="64"/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61"/>
      <c r="F51" s="44"/>
      <c r="G51" s="48"/>
      <c r="H51" s="62"/>
      <c r="I51" s="48"/>
      <c r="J51" s="78"/>
      <c r="K51" s="51"/>
      <c r="L51" s="124"/>
      <c r="M51" s="65"/>
      <c r="N51" s="66"/>
      <c r="O51" s="53"/>
      <c r="P51" s="125"/>
      <c r="Q51" s="126"/>
      <c r="R51" s="67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61"/>
      <c r="F52" s="44"/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78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4840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0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SUM(K95*1%)</f>
        <v>0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2000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7474</v>
      </c>
      <c r="I98" s="5"/>
      <c r="J98" s="2"/>
      <c r="K98" s="7"/>
      <c r="L98" s="60">
        <f>SUM(L97*2%)</f>
        <v>40</v>
      </c>
      <c r="M98" s="16">
        <f>SUM(M6:M91)</f>
        <v>1794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SUM(O100,P103)</f>
        <v>3508</v>
      </c>
      <c r="I99" s="5"/>
      <c r="J99" s="2"/>
      <c r="K99" s="7"/>
      <c r="L99" s="17"/>
      <c r="M99" s="60">
        <f>SUM(M98*1%)</f>
        <v>17.94</v>
      </c>
      <c r="N99" s="16">
        <f>SUM(N6:N92)</f>
        <v>3680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SUM(R105)</f>
        <v>990</v>
      </c>
      <c r="I100" s="5"/>
      <c r="J100" s="2"/>
      <c r="K100" s="7"/>
      <c r="L100" s="2"/>
      <c r="M100" s="2"/>
      <c r="N100" s="60">
        <f>SUM(N99*2%)</f>
        <v>73.6</v>
      </c>
      <c r="O100" s="16">
        <f>SUM(O6:O93)</f>
        <v>1488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SUM(Q104)</f>
        <v>0</v>
      </c>
      <c r="I101" s="5"/>
      <c r="J101" s="2"/>
      <c r="K101" s="7"/>
      <c r="L101" s="2"/>
      <c r="M101" s="2"/>
      <c r="N101" s="2"/>
      <c r="O101" s="60">
        <f>SUM(O100*1%)</f>
        <v>14.88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21" t="s">
        <v>153</v>
      </c>
      <c r="H103" s="249">
        <v>0.0</v>
      </c>
      <c r="I103" s="250">
        <v>0.0</v>
      </c>
      <c r="J103" s="2"/>
      <c r="K103" s="7"/>
      <c r="L103" s="2"/>
      <c r="M103" s="2"/>
      <c r="N103" s="2"/>
      <c r="O103" s="2"/>
      <c r="P103" s="16">
        <f>SUM(P6:P91)</f>
        <v>2020</v>
      </c>
      <c r="Q103" s="41" t="s">
        <v>34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51">
        <f>SUM(N8,N9,N13,M16,P18,N20,M23,P29,O33,P34,N38)</f>
        <v>4461</v>
      </c>
      <c r="I104" s="252">
        <f>SUM(N38)</f>
        <v>300</v>
      </c>
      <c r="J104" s="2"/>
      <c r="K104" s="7"/>
      <c r="L104" s="2"/>
      <c r="M104" s="2"/>
      <c r="N104" s="2"/>
      <c r="O104" s="2"/>
      <c r="P104" s="60">
        <f>SUM(P103*2%)</f>
        <v>40.4</v>
      </c>
      <c r="Q104" s="16">
        <f>SUM(Q6:Q91)</f>
        <v>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251">
        <f>SUM(N7,N10,N11,M15,N17,O19,L21,N22,M24,O25,R26,M27,N28,L30)</f>
        <v>6961</v>
      </c>
      <c r="I105" s="252">
        <f>SUM(N17)</f>
        <v>350</v>
      </c>
      <c r="J105" s="2"/>
      <c r="K105" s="7"/>
      <c r="L105" s="2"/>
      <c r="M105" s="2"/>
      <c r="N105" s="2"/>
      <c r="O105" s="2"/>
      <c r="P105" s="2"/>
      <c r="Q105" s="60">
        <f>SUM(Q104*1%)</f>
        <v>0</v>
      </c>
      <c r="R105" s="149">
        <f>SUM(R7:R93)</f>
        <v>990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19.8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53">
        <f>SUM(N17,N38)</f>
        <v>650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53">
        <f>SUM(S13,S17,S38)</f>
        <v>150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253">
        <f>SUM(N13,O14)</f>
        <v>850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8"/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J7:J92">
      <formula1>"Mel,Drieli,Fernanda,Carla"</formula1>
    </dataValidation>
    <dataValidation type="list" allowBlank="1" showErrorMessage="1" sqref="A7:A92">
      <formula1>"Nobre,Publicidade,Rei dos Vídeos"</formula1>
    </dataValidation>
    <dataValidation type="list" allowBlank="1" showErrorMessage="1" sqref="E7:E92 E209:F1000">
      <formula1>"Vinicius,Kaua,Caio,Julia,Thiago,Jhonatas,Diogo,Caio Ferreira,Pamelah,Caio Alves,Camila,Wiliam ,Gabriel ,Fernanda,Kaua Pessoni,Marco ,Gustavo Pereira,Gabriel Batista"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Influencer,Mascote,locução,Influencer  JO"&amp;"ÃO,Influencer   VINICIUS"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4.88"/>
    <col customWidth="1" min="8" max="8" width="19.38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128</v>
      </c>
      <c r="C7" s="45"/>
      <c r="D7" s="46"/>
      <c r="E7" s="47"/>
      <c r="F7" s="44" t="s">
        <v>39</v>
      </c>
      <c r="G7" s="239" t="s">
        <v>155</v>
      </c>
      <c r="H7" s="49" t="s">
        <v>155</v>
      </c>
      <c r="I7" s="50" t="s">
        <v>156</v>
      </c>
      <c r="J7" s="44" t="s">
        <v>48</v>
      </c>
      <c r="K7" s="51"/>
      <c r="L7" s="52">
        <v>2990.0</v>
      </c>
      <c r="M7" s="37"/>
      <c r="N7" s="38"/>
      <c r="O7" s="53"/>
      <c r="P7" s="54"/>
      <c r="Q7" s="55"/>
      <c r="R7" s="56"/>
      <c r="S7" s="235">
        <v>2990.0</v>
      </c>
      <c r="T7" s="7"/>
      <c r="U7" s="7"/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157</v>
      </c>
      <c r="E8" s="47" t="s">
        <v>30</v>
      </c>
      <c r="F8" s="44" t="s">
        <v>39</v>
      </c>
      <c r="G8" s="230" t="s">
        <v>158</v>
      </c>
      <c r="H8" s="62" t="s">
        <v>159</v>
      </c>
      <c r="I8" s="63" t="s">
        <v>160</v>
      </c>
      <c r="J8" s="44" t="s">
        <v>30</v>
      </c>
      <c r="K8" s="64"/>
      <c r="L8" s="52"/>
      <c r="M8" s="65"/>
      <c r="N8" s="66">
        <v>350.0</v>
      </c>
      <c r="O8" s="53"/>
      <c r="P8" s="54"/>
      <c r="Q8" s="55"/>
      <c r="R8" s="67"/>
      <c r="S8" s="57">
        <v>50.0</v>
      </c>
      <c r="T8" s="58" t="s">
        <v>11</v>
      </c>
      <c r="U8" s="59">
        <f>SUM(L97)</f>
        <v>5804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161</v>
      </c>
      <c r="E9" s="47" t="s">
        <v>93</v>
      </c>
      <c r="F9" s="44" t="s">
        <v>39</v>
      </c>
      <c r="G9" s="230" t="s">
        <v>162</v>
      </c>
      <c r="H9" s="62" t="s">
        <v>163</v>
      </c>
      <c r="I9" s="69" t="s">
        <v>164</v>
      </c>
      <c r="J9" s="44" t="s">
        <v>48</v>
      </c>
      <c r="K9" s="64"/>
      <c r="L9" s="52"/>
      <c r="M9" s="65"/>
      <c r="N9" s="66"/>
      <c r="O9" s="53">
        <v>294.0</v>
      </c>
      <c r="P9" s="54"/>
      <c r="Q9" s="55"/>
      <c r="R9" s="67"/>
      <c r="S9" s="57">
        <v>50.0</v>
      </c>
      <c r="T9" s="58" t="s">
        <v>12</v>
      </c>
      <c r="U9" s="59">
        <f>SUM(M98)</f>
        <v>2947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165</v>
      </c>
      <c r="E10" s="47" t="s">
        <v>30</v>
      </c>
      <c r="F10" s="44" t="s">
        <v>39</v>
      </c>
      <c r="G10" s="230" t="s">
        <v>166</v>
      </c>
      <c r="H10" s="49" t="s">
        <v>167</v>
      </c>
      <c r="I10" s="50" t="s">
        <v>168</v>
      </c>
      <c r="J10" s="44" t="s">
        <v>30</v>
      </c>
      <c r="K10" s="51"/>
      <c r="L10" s="72"/>
      <c r="M10" s="37">
        <v>300.0</v>
      </c>
      <c r="N10" s="38"/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5520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169</v>
      </c>
      <c r="E11" s="47" t="s">
        <v>38</v>
      </c>
      <c r="F11" s="44" t="s">
        <v>39</v>
      </c>
      <c r="G11" s="230" t="s">
        <v>170</v>
      </c>
      <c r="H11" s="49" t="s">
        <v>171</v>
      </c>
      <c r="I11" s="63" t="s">
        <v>172</v>
      </c>
      <c r="J11" s="44" t="s">
        <v>30</v>
      </c>
      <c r="K11" s="51"/>
      <c r="L11" s="52"/>
      <c r="M11" s="37"/>
      <c r="N11" s="38"/>
      <c r="O11" s="53">
        <v>294.0</v>
      </c>
      <c r="P11" s="54"/>
      <c r="Q11" s="55"/>
      <c r="R11" s="56"/>
      <c r="S11" s="235">
        <v>294.0</v>
      </c>
      <c r="T11" s="76" t="s">
        <v>19</v>
      </c>
      <c r="U11" s="77">
        <f>SUM(U8:U10)</f>
        <v>14271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173</v>
      </c>
      <c r="E12" s="61"/>
      <c r="F12" s="44" t="s">
        <v>39</v>
      </c>
      <c r="G12" s="230" t="s">
        <v>174</v>
      </c>
      <c r="H12" s="49" t="s">
        <v>175</v>
      </c>
      <c r="I12" s="69" t="s">
        <v>176</v>
      </c>
      <c r="J12" s="44" t="s">
        <v>48</v>
      </c>
      <c r="K12" s="51"/>
      <c r="L12" s="52">
        <v>300.0</v>
      </c>
      <c r="M12" s="65"/>
      <c r="N12" s="66"/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177</v>
      </c>
      <c r="E13" s="47" t="s">
        <v>93</v>
      </c>
      <c r="F13" s="44" t="s">
        <v>39</v>
      </c>
      <c r="G13" s="230" t="s">
        <v>178</v>
      </c>
      <c r="H13" s="62" t="s">
        <v>179</v>
      </c>
      <c r="I13" s="50" t="s">
        <v>180</v>
      </c>
      <c r="J13" s="44" t="s">
        <v>48</v>
      </c>
      <c r="K13" s="51"/>
      <c r="L13" s="52"/>
      <c r="M13" s="65"/>
      <c r="N13" s="66"/>
      <c r="O13" s="53">
        <v>294.0</v>
      </c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181</v>
      </c>
      <c r="E14" s="47" t="s">
        <v>52</v>
      </c>
      <c r="F14" s="44" t="s">
        <v>78</v>
      </c>
      <c r="G14" s="230" t="s">
        <v>182</v>
      </c>
      <c r="H14" s="62" t="s">
        <v>183</v>
      </c>
      <c r="I14" s="50" t="s">
        <v>184</v>
      </c>
      <c r="J14" s="44" t="s">
        <v>30</v>
      </c>
      <c r="K14" s="51"/>
      <c r="L14" s="52">
        <v>147.0</v>
      </c>
      <c r="M14" s="37"/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60"/>
      <c r="E15" s="47" t="s">
        <v>93</v>
      </c>
      <c r="F15" s="44" t="s">
        <v>39</v>
      </c>
      <c r="G15" s="254" t="s">
        <v>185</v>
      </c>
      <c r="H15" s="79" t="s">
        <v>186</v>
      </c>
      <c r="I15" s="63" t="s">
        <v>187</v>
      </c>
      <c r="J15" s="44" t="s">
        <v>48</v>
      </c>
      <c r="K15" s="51"/>
      <c r="L15" s="52"/>
      <c r="M15" s="65"/>
      <c r="N15" s="66"/>
      <c r="O15" s="53">
        <v>294.0</v>
      </c>
      <c r="P15" s="54"/>
      <c r="Q15" s="55"/>
      <c r="R15" s="67"/>
      <c r="S15" s="57">
        <v>50.0</v>
      </c>
      <c r="T15" s="80" t="s">
        <v>14</v>
      </c>
      <c r="U15" s="46">
        <f>SUM(O100)</f>
        <v>3646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188</v>
      </c>
      <c r="E16" s="47" t="s">
        <v>30</v>
      </c>
      <c r="F16" s="44" t="s">
        <v>39</v>
      </c>
      <c r="G16" s="232" t="s">
        <v>189</v>
      </c>
      <c r="H16" s="79" t="s">
        <v>190</v>
      </c>
      <c r="I16" s="63" t="s">
        <v>191</v>
      </c>
      <c r="J16" s="44" t="s">
        <v>30</v>
      </c>
      <c r="K16" s="51"/>
      <c r="L16" s="52"/>
      <c r="M16" s="65"/>
      <c r="N16" s="66">
        <v>300.0</v>
      </c>
      <c r="O16" s="53"/>
      <c r="P16" s="54"/>
      <c r="Q16" s="55"/>
      <c r="R16" s="67"/>
      <c r="S16" s="57">
        <v>50.0</v>
      </c>
      <c r="T16" s="81" t="s">
        <v>15</v>
      </c>
      <c r="U16" s="82">
        <f>SUM(P7:P92)</f>
        <v>1288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192</v>
      </c>
      <c r="E17" s="47" t="s">
        <v>44</v>
      </c>
      <c r="F17" s="44" t="s">
        <v>39</v>
      </c>
      <c r="G17" s="230" t="s">
        <v>193</v>
      </c>
      <c r="H17" s="62" t="s">
        <v>194</v>
      </c>
      <c r="I17" s="69">
        <v>2.1990161218E10</v>
      </c>
      <c r="J17" s="44" t="s">
        <v>30</v>
      </c>
      <c r="K17" s="51"/>
      <c r="L17" s="84"/>
      <c r="M17" s="65">
        <v>600.0</v>
      </c>
      <c r="N17" s="86"/>
      <c r="O17" s="53"/>
      <c r="P17" s="87"/>
      <c r="Q17" s="88"/>
      <c r="R17" s="89"/>
      <c r="S17" s="57">
        <v>100.0</v>
      </c>
      <c r="T17" s="91" t="s">
        <v>20</v>
      </c>
      <c r="U17" s="92">
        <f>SUM(U15:U16)</f>
        <v>4934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195</v>
      </c>
      <c r="E18" s="47" t="s">
        <v>44</v>
      </c>
      <c r="F18" s="44" t="s">
        <v>39</v>
      </c>
      <c r="G18" s="232" t="s">
        <v>196</v>
      </c>
      <c r="H18" s="79"/>
      <c r="I18" s="63" t="s">
        <v>197</v>
      </c>
      <c r="J18" s="44" t="s">
        <v>48</v>
      </c>
      <c r="K18" s="51"/>
      <c r="L18" s="84"/>
      <c r="M18" s="65"/>
      <c r="N18" s="66">
        <v>350.0</v>
      </c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198</v>
      </c>
      <c r="E19" s="47" t="s">
        <v>44</v>
      </c>
      <c r="F19" s="44" t="s">
        <v>39</v>
      </c>
      <c r="G19" s="230" t="s">
        <v>199</v>
      </c>
      <c r="H19" s="62" t="s">
        <v>199</v>
      </c>
      <c r="I19" s="50" t="s">
        <v>200</v>
      </c>
      <c r="J19" s="44" t="s">
        <v>48</v>
      </c>
      <c r="K19" s="51"/>
      <c r="L19" s="52">
        <v>294.0</v>
      </c>
      <c r="M19" s="65"/>
      <c r="N19" s="66"/>
      <c r="O19" s="53"/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109</v>
      </c>
      <c r="B20" s="44" t="s">
        <v>36</v>
      </c>
      <c r="C20" s="45"/>
      <c r="D20" s="46" t="s">
        <v>201</v>
      </c>
      <c r="E20" s="47" t="s">
        <v>202</v>
      </c>
      <c r="F20" s="44" t="s">
        <v>61</v>
      </c>
      <c r="G20" s="230" t="s">
        <v>203</v>
      </c>
      <c r="H20" s="62" t="s">
        <v>204</v>
      </c>
      <c r="I20" s="69" t="s">
        <v>205</v>
      </c>
      <c r="J20" s="44" t="s">
        <v>48</v>
      </c>
      <c r="K20" s="51"/>
      <c r="L20" s="52"/>
      <c r="M20" s="65"/>
      <c r="N20" s="66"/>
      <c r="O20" s="53"/>
      <c r="P20" s="54"/>
      <c r="Q20" s="55">
        <v>250.0</v>
      </c>
      <c r="R20" s="67"/>
      <c r="S20" s="57">
        <v>125.0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206</v>
      </c>
      <c r="E21" s="47" t="s">
        <v>44</v>
      </c>
      <c r="F21" s="44" t="s">
        <v>78</v>
      </c>
      <c r="G21" s="230" t="s">
        <v>207</v>
      </c>
      <c r="H21" s="62" t="s">
        <v>208</v>
      </c>
      <c r="I21" s="69">
        <v>8.897267607E9</v>
      </c>
      <c r="J21" s="44" t="s">
        <v>48</v>
      </c>
      <c r="K21" s="51"/>
      <c r="L21" s="52"/>
      <c r="M21" s="65">
        <v>147.0</v>
      </c>
      <c r="N21" s="66"/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209</v>
      </c>
      <c r="E22" s="47" t="s">
        <v>88</v>
      </c>
      <c r="F22" s="44" t="s">
        <v>39</v>
      </c>
      <c r="G22" s="230" t="s">
        <v>210</v>
      </c>
      <c r="H22" s="62" t="s">
        <v>211</v>
      </c>
      <c r="I22" s="50" t="s">
        <v>212</v>
      </c>
      <c r="J22" s="44" t="s">
        <v>30</v>
      </c>
      <c r="K22" s="51"/>
      <c r="L22" s="52"/>
      <c r="M22" s="65"/>
      <c r="N22" s="66">
        <v>350.0</v>
      </c>
      <c r="O22" s="53"/>
      <c r="P22" s="54"/>
      <c r="Q22" s="55"/>
      <c r="R22" s="67"/>
      <c r="S22" s="57">
        <v>50.0</v>
      </c>
      <c r="T22" s="237" t="s">
        <v>104</v>
      </c>
      <c r="U22" s="82">
        <f>SUM(Q7:Q92)</f>
        <v>750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213</v>
      </c>
      <c r="E23" s="47" t="s">
        <v>74</v>
      </c>
      <c r="F23" s="44" t="s">
        <v>39</v>
      </c>
      <c r="G23" s="230" t="s">
        <v>214</v>
      </c>
      <c r="H23" s="62" t="s">
        <v>215</v>
      </c>
      <c r="I23" s="69" t="s">
        <v>216</v>
      </c>
      <c r="J23" s="44" t="s">
        <v>30</v>
      </c>
      <c r="K23" s="95"/>
      <c r="L23" s="52"/>
      <c r="M23" s="65"/>
      <c r="N23" s="66">
        <v>350.0</v>
      </c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750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217</v>
      </c>
      <c r="E24" s="47" t="s">
        <v>66</v>
      </c>
      <c r="F24" s="44" t="s">
        <v>61</v>
      </c>
      <c r="G24" s="230" t="s">
        <v>218</v>
      </c>
      <c r="H24" s="62" t="s">
        <v>219</v>
      </c>
      <c r="I24" s="50" t="s">
        <v>220</v>
      </c>
      <c r="J24" s="44" t="s">
        <v>48</v>
      </c>
      <c r="K24" s="51"/>
      <c r="L24" s="72"/>
      <c r="M24" s="65"/>
      <c r="N24" s="66"/>
      <c r="O24" s="53"/>
      <c r="P24" s="54">
        <v>300.0</v>
      </c>
      <c r="Q24" s="74"/>
      <c r="R24" s="67"/>
      <c r="S24" s="57">
        <v>100.0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221</v>
      </c>
      <c r="E25" s="47" t="s">
        <v>44</v>
      </c>
      <c r="F25" s="44" t="s">
        <v>39</v>
      </c>
      <c r="G25" s="230" t="s">
        <v>222</v>
      </c>
      <c r="H25" s="62" t="s">
        <v>223</v>
      </c>
      <c r="I25" s="48" t="s">
        <v>224</v>
      </c>
      <c r="J25" s="44" t="s">
        <v>48</v>
      </c>
      <c r="K25" s="64"/>
      <c r="L25" s="52"/>
      <c r="M25" s="65"/>
      <c r="N25" s="86"/>
      <c r="O25" s="53">
        <v>350.0</v>
      </c>
      <c r="P25" s="96"/>
      <c r="Q25" s="97"/>
      <c r="R25" s="89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225</v>
      </c>
      <c r="E26" s="47" t="s">
        <v>88</v>
      </c>
      <c r="F26" s="44" t="s">
        <v>39</v>
      </c>
      <c r="G26" s="230" t="s">
        <v>226</v>
      </c>
      <c r="H26" s="62"/>
      <c r="I26" s="48" t="s">
        <v>227</v>
      </c>
      <c r="J26" s="44" t="s">
        <v>30</v>
      </c>
      <c r="K26" s="98"/>
      <c r="L26" s="84"/>
      <c r="M26" s="65"/>
      <c r="N26" s="66">
        <v>350.0</v>
      </c>
      <c r="O26" s="53"/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255" t="s">
        <v>228</v>
      </c>
      <c r="E27" s="47" t="s">
        <v>38</v>
      </c>
      <c r="F27" s="44" t="s">
        <v>39</v>
      </c>
      <c r="G27" s="243" t="s">
        <v>229</v>
      </c>
      <c r="H27" s="62"/>
      <c r="I27" s="63" t="s">
        <v>230</v>
      </c>
      <c r="J27" s="44" t="s">
        <v>30</v>
      </c>
      <c r="K27" s="98"/>
      <c r="L27" s="52"/>
      <c r="M27" s="65"/>
      <c r="N27" s="66">
        <v>300.0</v>
      </c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/>
      <c r="E28" s="47" t="s">
        <v>74</v>
      </c>
      <c r="F28" s="44" t="s">
        <v>39</v>
      </c>
      <c r="G28" s="243" t="s">
        <v>231</v>
      </c>
      <c r="H28" s="62" t="s">
        <v>232</v>
      </c>
      <c r="I28" s="63" t="s">
        <v>233</v>
      </c>
      <c r="J28" s="44" t="s">
        <v>30</v>
      </c>
      <c r="K28" s="51"/>
      <c r="L28" s="52"/>
      <c r="M28" s="65"/>
      <c r="N28" s="66">
        <v>350.0</v>
      </c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234</v>
      </c>
      <c r="E29" s="47" t="s">
        <v>66</v>
      </c>
      <c r="F29" s="44" t="s">
        <v>39</v>
      </c>
      <c r="G29" s="230" t="s">
        <v>235</v>
      </c>
      <c r="H29" s="62"/>
      <c r="I29" s="48" t="s">
        <v>236</v>
      </c>
      <c r="J29" s="44" t="s">
        <v>48</v>
      </c>
      <c r="K29" s="51"/>
      <c r="L29" s="52"/>
      <c r="M29" s="65"/>
      <c r="N29" s="66"/>
      <c r="O29" s="53">
        <v>350.0</v>
      </c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237</v>
      </c>
      <c r="E30" s="47" t="s">
        <v>93</v>
      </c>
      <c r="F30" s="44" t="s">
        <v>39</v>
      </c>
      <c r="G30" s="230" t="s">
        <v>238</v>
      </c>
      <c r="H30" s="62" t="s">
        <v>239</v>
      </c>
      <c r="I30" s="48" t="s">
        <v>240</v>
      </c>
      <c r="J30" s="44" t="s">
        <v>48</v>
      </c>
      <c r="K30" s="51"/>
      <c r="L30" s="52"/>
      <c r="M30" s="37"/>
      <c r="N30" s="38">
        <v>350.0</v>
      </c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241</v>
      </c>
      <c r="E31" s="47" t="s">
        <v>93</v>
      </c>
      <c r="F31" s="44" t="s">
        <v>39</v>
      </c>
      <c r="G31" s="240" t="s">
        <v>242</v>
      </c>
      <c r="H31" s="103" t="s">
        <v>243</v>
      </c>
      <c r="I31" s="48" t="s">
        <v>244</v>
      </c>
      <c r="J31" s="44" t="s">
        <v>48</v>
      </c>
      <c r="K31" s="51"/>
      <c r="L31" s="104"/>
      <c r="M31" s="65"/>
      <c r="N31" s="66">
        <v>370.0</v>
      </c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19955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245</v>
      </c>
      <c r="E32" s="47"/>
      <c r="F32" s="44" t="s">
        <v>39</v>
      </c>
      <c r="G32" s="230" t="s">
        <v>246</v>
      </c>
      <c r="H32" s="62" t="s">
        <v>247</v>
      </c>
      <c r="I32" s="48">
        <v>6.18621397E9</v>
      </c>
      <c r="J32" s="44" t="s">
        <v>48</v>
      </c>
      <c r="K32" s="51"/>
      <c r="L32" s="104"/>
      <c r="M32" s="65">
        <v>350.0</v>
      </c>
      <c r="N32" s="66"/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248</v>
      </c>
      <c r="E33" s="47" t="s">
        <v>249</v>
      </c>
      <c r="F33" s="44" t="s">
        <v>250</v>
      </c>
      <c r="G33" s="230" t="s">
        <v>251</v>
      </c>
      <c r="H33" s="62"/>
      <c r="I33" s="48" t="s">
        <v>252</v>
      </c>
      <c r="J33" s="44" t="s">
        <v>48</v>
      </c>
      <c r="K33" s="51"/>
      <c r="L33" s="84"/>
      <c r="M33" s="85"/>
      <c r="N33" s="86"/>
      <c r="O33" s="53"/>
      <c r="P33" s="87">
        <v>150.0</v>
      </c>
      <c r="Q33" s="88"/>
      <c r="R33" s="89"/>
      <c r="S33" s="256">
        <v>150.0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253</v>
      </c>
      <c r="E34" s="47" t="s">
        <v>38</v>
      </c>
      <c r="F34" s="44" t="s">
        <v>39</v>
      </c>
      <c r="G34" s="230" t="s">
        <v>254</v>
      </c>
      <c r="H34" s="62" t="s">
        <v>255</v>
      </c>
      <c r="I34" s="62" t="s">
        <v>256</v>
      </c>
      <c r="J34" s="44" t="s">
        <v>30</v>
      </c>
      <c r="K34" s="51"/>
      <c r="L34" s="72"/>
      <c r="M34" s="37"/>
      <c r="N34" s="38"/>
      <c r="O34" s="53">
        <v>294.0</v>
      </c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257</v>
      </c>
      <c r="E35" s="47" t="s">
        <v>52</v>
      </c>
      <c r="F35" s="44" t="s">
        <v>39</v>
      </c>
      <c r="G35" s="230" t="s">
        <v>258</v>
      </c>
      <c r="H35" s="62" t="s">
        <v>259</v>
      </c>
      <c r="I35" s="62" t="s">
        <v>260</v>
      </c>
      <c r="J35" s="44" t="s">
        <v>30</v>
      </c>
      <c r="K35" s="64"/>
      <c r="L35" s="52"/>
      <c r="M35" s="65"/>
      <c r="N35" s="66"/>
      <c r="O35" s="53">
        <v>294.0</v>
      </c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261</v>
      </c>
      <c r="E36" s="47" t="s">
        <v>66</v>
      </c>
      <c r="F36" s="44" t="s">
        <v>39</v>
      </c>
      <c r="G36" s="241" t="s">
        <v>262</v>
      </c>
      <c r="H36" s="111"/>
      <c r="I36" s="62" t="s">
        <v>263</v>
      </c>
      <c r="J36" s="44" t="s">
        <v>48</v>
      </c>
      <c r="K36" s="64"/>
      <c r="L36" s="52"/>
      <c r="M36" s="65"/>
      <c r="N36" s="66">
        <v>350.0</v>
      </c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264</v>
      </c>
      <c r="B37" s="44" t="s">
        <v>58</v>
      </c>
      <c r="C37" s="70"/>
      <c r="D37" s="99" t="s">
        <v>59</v>
      </c>
      <c r="E37" s="47"/>
      <c r="F37" s="44" t="s">
        <v>78</v>
      </c>
      <c r="G37" s="242" t="s">
        <v>265</v>
      </c>
      <c r="H37" s="113"/>
      <c r="I37" s="48" t="s">
        <v>266</v>
      </c>
      <c r="J37" s="44" t="s">
        <v>48</v>
      </c>
      <c r="K37" s="51"/>
      <c r="L37" s="52"/>
      <c r="M37" s="85"/>
      <c r="N37" s="86"/>
      <c r="O37" s="53"/>
      <c r="P37" s="54" t="s">
        <v>147</v>
      </c>
      <c r="Q37" s="55"/>
      <c r="R37" s="89"/>
      <c r="S37" s="47" t="s">
        <v>59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109</v>
      </c>
      <c r="B38" s="44" t="s">
        <v>36</v>
      </c>
      <c r="C38" s="45"/>
      <c r="D38" s="99" t="s">
        <v>59</v>
      </c>
      <c r="E38" s="47" t="s">
        <v>202</v>
      </c>
      <c r="F38" s="44" t="s">
        <v>267</v>
      </c>
      <c r="G38" s="230" t="s">
        <v>268</v>
      </c>
      <c r="H38" s="62" t="s">
        <v>269</v>
      </c>
      <c r="I38" s="48" t="s">
        <v>270</v>
      </c>
      <c r="J38" s="44" t="s">
        <v>48</v>
      </c>
      <c r="K38" s="51"/>
      <c r="L38" s="52"/>
      <c r="M38" s="114"/>
      <c r="N38" s="115"/>
      <c r="O38" s="53"/>
      <c r="P38" s="54"/>
      <c r="Q38" s="55">
        <v>400.0</v>
      </c>
      <c r="R38" s="116"/>
      <c r="S38" s="47">
        <v>100.0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271</v>
      </c>
      <c r="E39" s="47" t="s">
        <v>88</v>
      </c>
      <c r="F39" s="44" t="s">
        <v>39</v>
      </c>
      <c r="G39" s="230" t="s">
        <v>272</v>
      </c>
      <c r="H39" s="62" t="s">
        <v>272</v>
      </c>
      <c r="I39" s="47" t="s">
        <v>273</v>
      </c>
      <c r="J39" s="44" t="s">
        <v>30</v>
      </c>
      <c r="K39" s="98"/>
      <c r="L39" s="52">
        <v>638.0</v>
      </c>
      <c r="M39" s="65"/>
      <c r="N39" s="66"/>
      <c r="O39" s="53"/>
      <c r="P39" s="54"/>
      <c r="Q39" s="55"/>
      <c r="R39" s="67"/>
      <c r="S39" s="47">
        <v>100.0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274</v>
      </c>
      <c r="E40" s="47" t="s">
        <v>52</v>
      </c>
      <c r="F40" s="44" t="s">
        <v>39</v>
      </c>
      <c r="G40" s="230" t="s">
        <v>275</v>
      </c>
      <c r="H40" s="62" t="s">
        <v>276</v>
      </c>
      <c r="I40" s="234">
        <v>1.1945150986E10</v>
      </c>
      <c r="J40" s="44" t="s">
        <v>30</v>
      </c>
      <c r="K40" s="51"/>
      <c r="L40" s="72"/>
      <c r="M40" s="65"/>
      <c r="N40" s="66"/>
      <c r="O40" s="53"/>
      <c r="P40" s="54">
        <v>294.0</v>
      </c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257" t="s">
        <v>277</v>
      </c>
      <c r="E41" s="47" t="s">
        <v>106</v>
      </c>
      <c r="F41" s="44" t="s">
        <v>39</v>
      </c>
      <c r="G41" s="243" t="s">
        <v>278</v>
      </c>
      <c r="H41" s="62" t="s">
        <v>279</v>
      </c>
      <c r="I41" s="48" t="s">
        <v>280</v>
      </c>
      <c r="J41" s="44" t="s">
        <v>48</v>
      </c>
      <c r="K41" s="51"/>
      <c r="L41" s="52"/>
      <c r="M41" s="65"/>
      <c r="N41" s="66"/>
      <c r="O41" s="53">
        <v>294.0</v>
      </c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281</v>
      </c>
      <c r="E42" s="47" t="s">
        <v>249</v>
      </c>
      <c r="F42" s="44" t="s">
        <v>267</v>
      </c>
      <c r="G42" s="259" t="s">
        <v>282</v>
      </c>
      <c r="H42" s="119" t="s">
        <v>283</v>
      </c>
      <c r="I42" s="234">
        <v>2.899996986E10</v>
      </c>
      <c r="J42" s="44" t="s">
        <v>48</v>
      </c>
      <c r="K42" s="120"/>
      <c r="L42" s="52"/>
      <c r="M42" s="65"/>
      <c r="N42" s="66"/>
      <c r="O42" s="53"/>
      <c r="P42" s="54">
        <v>250.0</v>
      </c>
      <c r="Q42" s="55"/>
      <c r="R42" s="67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46" t="s">
        <v>284</v>
      </c>
      <c r="E43" s="47" t="s">
        <v>38</v>
      </c>
      <c r="F43" s="44" t="s">
        <v>39</v>
      </c>
      <c r="G43" s="230" t="s">
        <v>285</v>
      </c>
      <c r="H43" s="62" t="s">
        <v>286</v>
      </c>
      <c r="I43" s="48" t="s">
        <v>287</v>
      </c>
      <c r="J43" s="44" t="s">
        <v>30</v>
      </c>
      <c r="K43" s="51"/>
      <c r="L43" s="52"/>
      <c r="M43" s="65"/>
      <c r="N43" s="66"/>
      <c r="O43" s="53">
        <v>300.0</v>
      </c>
      <c r="P43" s="54"/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288</v>
      </c>
      <c r="E44" s="47" t="s">
        <v>30</v>
      </c>
      <c r="F44" s="44" t="s">
        <v>39</v>
      </c>
      <c r="G44" s="230" t="s">
        <v>289</v>
      </c>
      <c r="H44" s="62" t="s">
        <v>290</v>
      </c>
      <c r="I44" s="48" t="s">
        <v>291</v>
      </c>
      <c r="J44" s="44" t="s">
        <v>30</v>
      </c>
      <c r="K44" s="64"/>
      <c r="L44" s="52">
        <v>294.0</v>
      </c>
      <c r="M44" s="65"/>
      <c r="N44" s="66"/>
      <c r="O44" s="53"/>
      <c r="P44" s="54"/>
      <c r="Q44" s="55"/>
      <c r="R44" s="67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292</v>
      </c>
      <c r="E45" s="61"/>
      <c r="F45" s="44" t="s">
        <v>39</v>
      </c>
      <c r="G45" s="230" t="s">
        <v>293</v>
      </c>
      <c r="H45" s="62" t="s">
        <v>294</v>
      </c>
      <c r="I45" s="48" t="s">
        <v>295</v>
      </c>
      <c r="J45" s="44" t="s">
        <v>48</v>
      </c>
      <c r="K45" s="51"/>
      <c r="L45" s="52"/>
      <c r="M45" s="65"/>
      <c r="N45" s="66"/>
      <c r="O45" s="53"/>
      <c r="P45" s="54">
        <v>294.0</v>
      </c>
      <c r="Q45" s="55"/>
      <c r="R45" s="67"/>
      <c r="S45" s="47">
        <v>100.0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296</v>
      </c>
      <c r="E46" s="47" t="s">
        <v>38</v>
      </c>
      <c r="F46" s="44" t="s">
        <v>39</v>
      </c>
      <c r="G46" s="260" t="s">
        <v>297</v>
      </c>
      <c r="H46" s="123" t="s">
        <v>298</v>
      </c>
      <c r="I46" s="48" t="s">
        <v>299</v>
      </c>
      <c r="J46" s="44" t="s">
        <v>30</v>
      </c>
      <c r="K46" s="51"/>
      <c r="L46" s="84">
        <v>294.0</v>
      </c>
      <c r="M46" s="85"/>
      <c r="N46" s="86"/>
      <c r="O46" s="53"/>
      <c r="P46" s="105"/>
      <c r="Q46" s="106"/>
      <c r="R46" s="89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300</v>
      </c>
      <c r="E47" s="47" t="s">
        <v>66</v>
      </c>
      <c r="F47" s="44" t="s">
        <v>39</v>
      </c>
      <c r="G47" s="230" t="s">
        <v>301</v>
      </c>
      <c r="H47" s="62" t="s">
        <v>302</v>
      </c>
      <c r="I47" s="62" t="s">
        <v>303</v>
      </c>
      <c r="J47" s="44" t="s">
        <v>48</v>
      </c>
      <c r="K47" s="51"/>
      <c r="L47" s="124"/>
      <c r="M47" s="65"/>
      <c r="N47" s="66"/>
      <c r="O47" s="53">
        <v>294.0</v>
      </c>
      <c r="P47" s="125"/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304</v>
      </c>
      <c r="E48" s="61"/>
      <c r="F48" s="44" t="s">
        <v>39</v>
      </c>
      <c r="G48" s="230" t="s">
        <v>305</v>
      </c>
      <c r="H48" s="62" t="s">
        <v>306</v>
      </c>
      <c r="I48" s="62" t="s">
        <v>307</v>
      </c>
      <c r="J48" s="44" t="s">
        <v>48</v>
      </c>
      <c r="K48" s="51"/>
      <c r="L48" s="124"/>
      <c r="M48" s="37"/>
      <c r="N48" s="38">
        <v>400.0</v>
      </c>
      <c r="O48" s="53"/>
      <c r="P48" s="125"/>
      <c r="Q48" s="126"/>
      <c r="R48" s="56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21" t="s">
        <v>308</v>
      </c>
      <c r="E49" s="47" t="s">
        <v>88</v>
      </c>
      <c r="F49" s="44" t="s">
        <v>39</v>
      </c>
      <c r="G49" s="230" t="s">
        <v>309</v>
      </c>
      <c r="H49" s="62" t="s">
        <v>310</v>
      </c>
      <c r="I49" s="127" t="s">
        <v>311</v>
      </c>
      <c r="J49" s="44" t="s">
        <v>30</v>
      </c>
      <c r="K49" s="64"/>
      <c r="L49" s="124"/>
      <c r="M49" s="85"/>
      <c r="N49" s="66">
        <v>350.0</v>
      </c>
      <c r="O49" s="53"/>
      <c r="P49" s="125"/>
      <c r="Q49" s="126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58</v>
      </c>
      <c r="C50" s="45"/>
      <c r="D50" s="261" t="s">
        <v>59</v>
      </c>
      <c r="E50" s="47" t="s">
        <v>38</v>
      </c>
      <c r="F50" s="44" t="s">
        <v>39</v>
      </c>
      <c r="G50" s="230" t="s">
        <v>312</v>
      </c>
      <c r="H50" s="62" t="s">
        <v>272</v>
      </c>
      <c r="I50" s="48" t="s">
        <v>313</v>
      </c>
      <c r="J50" s="44" t="s">
        <v>30</v>
      </c>
      <c r="K50" s="64" t="s">
        <v>314</v>
      </c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315</v>
      </c>
      <c r="E51" s="47" t="s">
        <v>52</v>
      </c>
      <c r="F51" s="44" t="s">
        <v>78</v>
      </c>
      <c r="G51" s="230" t="s">
        <v>316</v>
      </c>
      <c r="H51" s="62" t="s">
        <v>316</v>
      </c>
      <c r="I51" s="48" t="s">
        <v>317</v>
      </c>
      <c r="J51" s="44" t="s">
        <v>30</v>
      </c>
      <c r="K51" s="51"/>
      <c r="L51" s="124">
        <v>147.0</v>
      </c>
      <c r="M51" s="65"/>
      <c r="N51" s="66"/>
      <c r="O51" s="53"/>
      <c r="P51" s="125"/>
      <c r="Q51" s="126"/>
      <c r="R51" s="67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318</v>
      </c>
      <c r="E52" s="47" t="s">
        <v>30</v>
      </c>
      <c r="F52" s="44" t="s">
        <v>39</v>
      </c>
      <c r="G52" s="241" t="s">
        <v>319</v>
      </c>
      <c r="H52" s="49" t="s">
        <v>320</v>
      </c>
      <c r="I52" s="48">
        <v>1.1963747817E10</v>
      </c>
      <c r="J52" s="44" t="s">
        <v>30</v>
      </c>
      <c r="K52" s="120"/>
      <c r="L52" s="124"/>
      <c r="M52" s="65">
        <v>600.0</v>
      </c>
      <c r="N52" s="86"/>
      <c r="O52" s="53"/>
      <c r="P52" s="125"/>
      <c r="Q52" s="126"/>
      <c r="R52" s="89"/>
      <c r="S52" s="47">
        <v>100.0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128</v>
      </c>
      <c r="C53" s="45"/>
      <c r="D53" s="101" t="s">
        <v>321</v>
      </c>
      <c r="E53" s="133" t="s">
        <v>66</v>
      </c>
      <c r="F53" s="44" t="s">
        <v>39</v>
      </c>
      <c r="G53" s="230" t="s">
        <v>322</v>
      </c>
      <c r="H53" s="62" t="s">
        <v>323</v>
      </c>
      <c r="I53" s="48" t="s">
        <v>324</v>
      </c>
      <c r="J53" s="44" t="s">
        <v>48</v>
      </c>
      <c r="K53" s="51"/>
      <c r="L53" s="124"/>
      <c r="M53" s="65"/>
      <c r="N53" s="66"/>
      <c r="O53" s="53"/>
      <c r="P53" s="125"/>
      <c r="Q53" s="126"/>
      <c r="R53" s="67">
        <v>500.0</v>
      </c>
      <c r="S53" s="262">
        <v>500.0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128</v>
      </c>
      <c r="C54" s="45"/>
      <c r="D54" s="101" t="s">
        <v>325</v>
      </c>
      <c r="E54" s="133" t="s">
        <v>326</v>
      </c>
      <c r="F54" s="44" t="s">
        <v>327</v>
      </c>
      <c r="G54" s="263" t="s">
        <v>328</v>
      </c>
      <c r="H54" s="135" t="s">
        <v>323</v>
      </c>
      <c r="I54" s="48" t="s">
        <v>324</v>
      </c>
      <c r="J54" s="44" t="s">
        <v>48</v>
      </c>
      <c r="K54" s="51"/>
      <c r="L54" s="124"/>
      <c r="M54" s="65"/>
      <c r="N54" s="66"/>
      <c r="O54" s="53"/>
      <c r="P54" s="125"/>
      <c r="Q54" s="126"/>
      <c r="R54" s="67">
        <v>300.0</v>
      </c>
      <c r="S54" s="264">
        <v>300.0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128</v>
      </c>
      <c r="C55" s="45"/>
      <c r="D55" s="101" t="s">
        <v>329</v>
      </c>
      <c r="E55" s="23"/>
      <c r="F55" s="44"/>
      <c r="G55" s="230" t="s">
        <v>330</v>
      </c>
      <c r="H55" s="62" t="s">
        <v>323</v>
      </c>
      <c r="I55" s="48" t="s">
        <v>324</v>
      </c>
      <c r="J55" s="44" t="s">
        <v>48</v>
      </c>
      <c r="K55" s="136"/>
      <c r="L55" s="124"/>
      <c r="M55" s="114"/>
      <c r="N55" s="115"/>
      <c r="O55" s="53"/>
      <c r="P55" s="125"/>
      <c r="Q55" s="126"/>
      <c r="R55" s="56">
        <v>690.0</v>
      </c>
      <c r="S55" s="264">
        <v>690.0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331</v>
      </c>
      <c r="E56" s="133" t="s">
        <v>44</v>
      </c>
      <c r="F56" s="44" t="s">
        <v>78</v>
      </c>
      <c r="G56" s="230" t="s">
        <v>332</v>
      </c>
      <c r="H56" s="62" t="s">
        <v>333</v>
      </c>
      <c r="I56" s="48" t="s">
        <v>334</v>
      </c>
      <c r="J56" s="44" t="s">
        <v>48</v>
      </c>
      <c r="K56" s="137"/>
      <c r="L56" s="124"/>
      <c r="M56" s="114"/>
      <c r="N56" s="115"/>
      <c r="O56" s="53"/>
      <c r="P56" s="125"/>
      <c r="Q56" s="126"/>
      <c r="R56" s="56">
        <v>127.0</v>
      </c>
      <c r="S56" s="264">
        <v>127.0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 t="s">
        <v>36</v>
      </c>
      <c r="C57" s="45"/>
      <c r="D57" s="101" t="s">
        <v>335</v>
      </c>
      <c r="E57" s="23"/>
      <c r="F57" s="44" t="s">
        <v>78</v>
      </c>
      <c r="G57" s="239" t="s">
        <v>336</v>
      </c>
      <c r="H57" s="62" t="s">
        <v>333</v>
      </c>
      <c r="I57" s="48" t="s">
        <v>334</v>
      </c>
      <c r="J57" s="44"/>
      <c r="K57" s="136"/>
      <c r="L57" s="138"/>
      <c r="M57" s="65"/>
      <c r="N57" s="66"/>
      <c r="O57" s="53"/>
      <c r="P57" s="139"/>
      <c r="Q57" s="140"/>
      <c r="R57" s="67">
        <v>127.0</v>
      </c>
      <c r="S57" s="256">
        <v>127.0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35</v>
      </c>
      <c r="B58" s="44" t="s">
        <v>36</v>
      </c>
      <c r="C58" s="45"/>
      <c r="D58" s="101"/>
      <c r="E58" s="133" t="s">
        <v>30</v>
      </c>
      <c r="F58" s="44" t="s">
        <v>39</v>
      </c>
      <c r="G58" s="243" t="s">
        <v>337</v>
      </c>
      <c r="H58" s="62" t="s">
        <v>338</v>
      </c>
      <c r="I58" s="48" t="s">
        <v>339</v>
      </c>
      <c r="J58" s="44" t="s">
        <v>30</v>
      </c>
      <c r="K58" s="136"/>
      <c r="L58" s="124">
        <v>350.0</v>
      </c>
      <c r="M58" s="85"/>
      <c r="N58" s="86"/>
      <c r="O58" s="53"/>
      <c r="P58" s="125"/>
      <c r="Q58" s="126"/>
      <c r="R58" s="89"/>
      <c r="S58" s="47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36</v>
      </c>
      <c r="C59" s="70"/>
      <c r="D59" s="45"/>
      <c r="E59" s="133" t="s">
        <v>66</v>
      </c>
      <c r="F59" s="44" t="s">
        <v>61</v>
      </c>
      <c r="G59" s="243" t="s">
        <v>340</v>
      </c>
      <c r="H59" s="62" t="s">
        <v>341</v>
      </c>
      <c r="I59" s="48" t="s">
        <v>342</v>
      </c>
      <c r="J59" s="44" t="s">
        <v>48</v>
      </c>
      <c r="K59" s="136"/>
      <c r="L59" s="124">
        <v>350.0</v>
      </c>
      <c r="M59" s="85"/>
      <c r="N59" s="86"/>
      <c r="O59" s="53"/>
      <c r="P59" s="125"/>
      <c r="Q59" s="126"/>
      <c r="R59" s="89"/>
      <c r="S59" s="47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 t="s">
        <v>35</v>
      </c>
      <c r="B60" s="44" t="s">
        <v>36</v>
      </c>
      <c r="C60" s="45"/>
      <c r="D60" s="101" t="s">
        <v>343</v>
      </c>
      <c r="E60" s="133" t="s">
        <v>30</v>
      </c>
      <c r="F60" s="44" t="s">
        <v>39</v>
      </c>
      <c r="G60" s="230" t="s">
        <v>344</v>
      </c>
      <c r="H60" s="62" t="s">
        <v>345</v>
      </c>
      <c r="I60" s="48" t="s">
        <v>346</v>
      </c>
      <c r="J60" s="44" t="s">
        <v>104</v>
      </c>
      <c r="K60" s="136"/>
      <c r="L60" s="124"/>
      <c r="M60" s="65">
        <v>600.0</v>
      </c>
      <c r="N60" s="86"/>
      <c r="O60" s="53"/>
      <c r="P60" s="125"/>
      <c r="Q60" s="126"/>
      <c r="R60" s="89"/>
      <c r="S60" s="47">
        <v>100.0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 t="s">
        <v>35</v>
      </c>
      <c r="B61" s="44" t="s">
        <v>36</v>
      </c>
      <c r="C61" s="45"/>
      <c r="D61" s="101" t="s">
        <v>347</v>
      </c>
      <c r="E61" s="133" t="s">
        <v>30</v>
      </c>
      <c r="F61" s="44" t="s">
        <v>39</v>
      </c>
      <c r="G61" s="230" t="s">
        <v>348</v>
      </c>
      <c r="H61" s="62" t="s">
        <v>349</v>
      </c>
      <c r="I61" s="48" t="s">
        <v>350</v>
      </c>
      <c r="J61" s="44" t="s">
        <v>30</v>
      </c>
      <c r="K61" s="136"/>
      <c r="L61" s="124"/>
      <c r="M61" s="65">
        <v>350.0</v>
      </c>
      <c r="N61" s="86"/>
      <c r="O61" s="53"/>
      <c r="P61" s="125"/>
      <c r="Q61" s="126"/>
      <c r="R61" s="89"/>
      <c r="S61" s="47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 t="s">
        <v>35</v>
      </c>
      <c r="B62" s="44" t="s">
        <v>36</v>
      </c>
      <c r="C62" s="45"/>
      <c r="D62" s="101" t="s">
        <v>351</v>
      </c>
      <c r="E62" s="133" t="s">
        <v>88</v>
      </c>
      <c r="F62" s="44" t="s">
        <v>39</v>
      </c>
      <c r="G62" s="230" t="s">
        <v>352</v>
      </c>
      <c r="H62" s="62" t="s">
        <v>353</v>
      </c>
      <c r="I62" s="48" t="s">
        <v>354</v>
      </c>
      <c r="J62" s="44" t="s">
        <v>30</v>
      </c>
      <c r="K62" s="136"/>
      <c r="L62" s="129"/>
      <c r="M62" s="65"/>
      <c r="N62" s="66">
        <v>300.0</v>
      </c>
      <c r="O62" s="53"/>
      <c r="P62" s="130"/>
      <c r="Q62" s="131"/>
      <c r="R62" s="67"/>
      <c r="S62" s="47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 t="s">
        <v>35</v>
      </c>
      <c r="B63" s="44" t="s">
        <v>36</v>
      </c>
      <c r="C63" s="45"/>
      <c r="D63" s="101" t="s">
        <v>355</v>
      </c>
      <c r="E63" s="133" t="s">
        <v>38</v>
      </c>
      <c r="F63" s="44" t="s">
        <v>39</v>
      </c>
      <c r="G63" s="230" t="s">
        <v>356</v>
      </c>
      <c r="H63" s="62" t="s">
        <v>357</v>
      </c>
      <c r="I63" s="48" t="s">
        <v>358</v>
      </c>
      <c r="J63" s="44" t="s">
        <v>30</v>
      </c>
      <c r="K63" s="136"/>
      <c r="L63" s="129"/>
      <c r="M63" s="85"/>
      <c r="N63" s="66">
        <v>350.0</v>
      </c>
      <c r="O63" s="53"/>
      <c r="P63" s="130"/>
      <c r="Q63" s="131"/>
      <c r="R63" s="89"/>
      <c r="S63" s="141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 t="s">
        <v>109</v>
      </c>
      <c r="B64" s="44" t="s">
        <v>36</v>
      </c>
      <c r="C64" s="45"/>
      <c r="D64" s="101" t="s">
        <v>359</v>
      </c>
      <c r="E64" s="23"/>
      <c r="F64" s="44" t="s">
        <v>61</v>
      </c>
      <c r="G64" s="239" t="s">
        <v>360</v>
      </c>
      <c r="H64" s="62" t="s">
        <v>360</v>
      </c>
      <c r="I64" s="48" t="s">
        <v>361</v>
      </c>
      <c r="J64" s="78"/>
      <c r="K64" s="137"/>
      <c r="L64" s="124"/>
      <c r="M64" s="65"/>
      <c r="N64" s="66"/>
      <c r="O64" s="53"/>
      <c r="P64" s="125"/>
      <c r="Q64" s="126">
        <v>100.0</v>
      </c>
      <c r="R64" s="67"/>
      <c r="S64" s="47">
        <v>100.0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 t="s">
        <v>35</v>
      </c>
      <c r="B65" s="44" t="s">
        <v>36</v>
      </c>
      <c r="C65" s="45"/>
      <c r="D65" s="101" t="s">
        <v>362</v>
      </c>
      <c r="E65" s="133" t="s">
        <v>106</v>
      </c>
      <c r="F65" s="44" t="s">
        <v>39</v>
      </c>
      <c r="G65" s="230" t="s">
        <v>363</v>
      </c>
      <c r="H65" s="62" t="s">
        <v>364</v>
      </c>
      <c r="I65" s="48" t="s">
        <v>365</v>
      </c>
      <c r="J65" s="44" t="s">
        <v>48</v>
      </c>
      <c r="K65" s="137"/>
      <c r="L65" s="129"/>
      <c r="M65" s="85"/>
      <c r="N65" s="86"/>
      <c r="O65" s="53">
        <v>294.0</v>
      </c>
      <c r="P65" s="130"/>
      <c r="Q65" s="131"/>
      <c r="R65" s="89"/>
      <c r="S65" s="47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 t="s">
        <v>35</v>
      </c>
      <c r="B66" s="44" t="s">
        <v>36</v>
      </c>
      <c r="C66" s="45"/>
      <c r="D66" s="45"/>
      <c r="E66" s="23"/>
      <c r="F66" s="44" t="s">
        <v>39</v>
      </c>
      <c r="G66" s="48" t="s">
        <v>366</v>
      </c>
      <c r="H66" s="62" t="s">
        <v>367</v>
      </c>
      <c r="I66" s="48" t="s">
        <v>368</v>
      </c>
      <c r="J66" s="78"/>
      <c r="K66" s="136"/>
      <c r="L66" s="129"/>
      <c r="M66" s="85"/>
      <c r="N66" s="66">
        <v>350.0</v>
      </c>
      <c r="O66" s="53"/>
      <c r="P66" s="130"/>
      <c r="Q66" s="131"/>
      <c r="R66" s="89"/>
      <c r="S66" s="47">
        <v>50.0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78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8153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0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SUM(K95*1%)</f>
        <v>0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5804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14271</v>
      </c>
      <c r="I98" s="5"/>
      <c r="J98" s="2"/>
      <c r="K98" s="7"/>
      <c r="L98" s="60">
        <f>SUM(L97*3%)</f>
        <v>174.12</v>
      </c>
      <c r="M98" s="16">
        <f>SUM(M6:M91)</f>
        <v>2947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SUM(O100,P103)</f>
        <v>4934</v>
      </c>
      <c r="I99" s="5"/>
      <c r="J99" s="2"/>
      <c r="K99" s="7"/>
      <c r="L99" s="17"/>
      <c r="M99" s="60">
        <f>SUM(M98*2%)</f>
        <v>58.94</v>
      </c>
      <c r="N99" s="16">
        <f>SUM(N6:N92)</f>
        <v>5520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SUM(,R105)</f>
        <v>1744</v>
      </c>
      <c r="I100" s="5"/>
      <c r="J100" s="2"/>
      <c r="K100" s="7"/>
      <c r="L100" s="2"/>
      <c r="M100" s="2"/>
      <c r="N100" s="60">
        <f>SUM(N99*3%)</f>
        <v>165.6</v>
      </c>
      <c r="O100" s="16">
        <f>SUM(O6:O93)</f>
        <v>3646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SUM(Q104)</f>
        <v>750</v>
      </c>
      <c r="I101" s="5"/>
      <c r="J101" s="2"/>
      <c r="K101" s="7"/>
      <c r="L101" s="2"/>
      <c r="M101" s="2"/>
      <c r="N101" s="2"/>
      <c r="O101" s="60">
        <f>SUM(O100*2%)</f>
        <v>72.92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21" t="s">
        <v>369</v>
      </c>
      <c r="H103" s="265">
        <f>SUM(M60)</f>
        <v>600</v>
      </c>
      <c r="I103" s="250">
        <v>0.0</v>
      </c>
      <c r="J103" s="2"/>
      <c r="K103" s="7"/>
      <c r="L103" s="2"/>
      <c r="M103" s="2"/>
      <c r="N103" s="2"/>
      <c r="O103" s="2"/>
      <c r="P103" s="16">
        <f>SUM(P6:P91)</f>
        <v>1288</v>
      </c>
      <c r="Q103" s="41" t="s">
        <v>34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66">
        <f>SUM(L7,O9,L12,O13,O15,N18,L19,Q20,M21,P24,O25,O29,N30,N31,M32,P33,N36,Q38,O41,P42,P45,O47,R53,R54,R55,R56,L59,O65)</f>
        <v>11576</v>
      </c>
      <c r="I104" s="267">
        <f>SUM(O15,O41,L59)</f>
        <v>938</v>
      </c>
      <c r="J104" s="2"/>
      <c r="K104" s="268"/>
      <c r="L104" s="2"/>
      <c r="M104" s="2"/>
      <c r="N104" s="2"/>
      <c r="O104" s="2"/>
      <c r="P104" s="60">
        <f>SUM(P103*1%)</f>
        <v>12.88</v>
      </c>
      <c r="Q104" s="16">
        <f>SUM(Q6:Q91)</f>
        <v>750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251">
        <f>SUM(N8,M10,O11,L14,N16,M17,N22,N23,N26,N27,N28,O34,O35,L39,P40,O43,L44,L46,N49,L51,M52,L58,M61,N62,N63)</f>
        <v>8546</v>
      </c>
      <c r="I105" s="269">
        <f>SUM(N27,N28,L58)</f>
        <v>1000</v>
      </c>
      <c r="J105" s="2"/>
      <c r="K105" s="7"/>
      <c r="L105" s="2"/>
      <c r="M105" s="2"/>
      <c r="N105" s="2"/>
      <c r="O105" s="2"/>
      <c r="P105" s="2"/>
      <c r="Q105" s="60">
        <f>SUM(Q104*1%)</f>
        <v>7.5</v>
      </c>
      <c r="R105" s="149">
        <f>SUM(R7:R93)</f>
        <v>1744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34.88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70">
        <f>SUM(O15,N27,N28,O41,L58,L59)</f>
        <v>1938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53">
        <f>SUM(S15,S26,S27,S41,S58,S59)</f>
        <v>300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253">
        <f>SUM(S66)</f>
        <v>50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8"/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J7:J92">
      <formula1>"Mel,Drieli,Fernanda,Carla,FLAVIA"</formula1>
    </dataValidation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"Nobre,Publicidade,Rei dos Vídeos,INFLUENZI"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Influencer,Mascote,locução,Influencer  JO"&amp;"ÃO,Influencer   VINICIUS"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370</v>
      </c>
      <c r="E7" s="47" t="s">
        <v>52</v>
      </c>
      <c r="F7" s="44" t="s">
        <v>39</v>
      </c>
      <c r="G7" s="230" t="s">
        <v>371</v>
      </c>
      <c r="H7" s="49" t="s">
        <v>372</v>
      </c>
      <c r="I7" s="50" t="s">
        <v>373</v>
      </c>
      <c r="J7" s="44" t="s">
        <v>30</v>
      </c>
      <c r="K7" s="51"/>
      <c r="L7" s="52"/>
      <c r="M7" s="37"/>
      <c r="N7" s="38"/>
      <c r="O7" s="53">
        <v>350.0</v>
      </c>
      <c r="P7" s="54"/>
      <c r="Q7" s="55"/>
      <c r="R7" s="56"/>
      <c r="S7" s="57">
        <v>50.0</v>
      </c>
      <c r="T7" s="7"/>
      <c r="U7" s="7"/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374</v>
      </c>
      <c r="E8" s="47" t="s">
        <v>66</v>
      </c>
      <c r="F8" s="44" t="s">
        <v>39</v>
      </c>
      <c r="G8" s="230" t="s">
        <v>375</v>
      </c>
      <c r="H8" s="62" t="s">
        <v>376</v>
      </c>
      <c r="I8" s="63" t="s">
        <v>377</v>
      </c>
      <c r="J8" s="44" t="s">
        <v>48</v>
      </c>
      <c r="K8" s="64"/>
      <c r="L8" s="52"/>
      <c r="M8" s="65"/>
      <c r="N8" s="66"/>
      <c r="O8" s="53">
        <v>350.0</v>
      </c>
      <c r="P8" s="54"/>
      <c r="Q8" s="55"/>
      <c r="R8" s="67"/>
      <c r="S8" s="57">
        <v>50.0</v>
      </c>
      <c r="T8" s="58" t="s">
        <v>11</v>
      </c>
      <c r="U8" s="59">
        <f>SUM(L96)</f>
        <v>1496</v>
      </c>
      <c r="V8" s="7"/>
      <c r="Y8" s="7"/>
      <c r="Z8" s="7"/>
      <c r="AA8" s="7"/>
      <c r="AB8" s="7"/>
    </row>
    <row r="9" ht="16.5" customHeight="1">
      <c r="A9" s="44" t="s">
        <v>35</v>
      </c>
      <c r="B9" s="44" t="s">
        <v>36</v>
      </c>
      <c r="C9" s="70"/>
      <c r="D9" s="99" t="s">
        <v>378</v>
      </c>
      <c r="E9" s="47" t="s">
        <v>44</v>
      </c>
      <c r="F9" s="44" t="s">
        <v>78</v>
      </c>
      <c r="G9" s="230" t="s">
        <v>379</v>
      </c>
      <c r="H9" s="49" t="s">
        <v>380</v>
      </c>
      <c r="I9" s="50" t="s">
        <v>381</v>
      </c>
      <c r="J9" s="44" t="s">
        <v>48</v>
      </c>
      <c r="K9" s="51"/>
      <c r="L9" s="72"/>
      <c r="M9" s="37">
        <v>147.0</v>
      </c>
      <c r="N9" s="38"/>
      <c r="O9" s="53"/>
      <c r="P9" s="73"/>
      <c r="Q9" s="74"/>
      <c r="R9" s="56"/>
      <c r="S9" s="235">
        <v>147.0</v>
      </c>
      <c r="T9" s="75" t="s">
        <v>13</v>
      </c>
      <c r="U9" s="59">
        <f>SUM(N98)</f>
        <v>3080</v>
      </c>
      <c r="V9" s="7"/>
      <c r="W9" s="7"/>
      <c r="X9" s="7"/>
      <c r="Y9" s="7"/>
      <c r="Z9" s="7"/>
      <c r="AA9" s="7"/>
      <c r="AB9" s="7"/>
    </row>
    <row r="10">
      <c r="A10" s="44" t="s">
        <v>35</v>
      </c>
      <c r="B10" s="44" t="s">
        <v>36</v>
      </c>
      <c r="C10" s="45"/>
      <c r="D10" s="46" t="s">
        <v>59</v>
      </c>
      <c r="E10" s="47" t="s">
        <v>44</v>
      </c>
      <c r="F10" s="44" t="s">
        <v>39</v>
      </c>
      <c r="G10" s="230" t="s">
        <v>382</v>
      </c>
      <c r="H10" s="49" t="s">
        <v>382</v>
      </c>
      <c r="I10" s="63" t="s">
        <v>156</v>
      </c>
      <c r="J10" s="44" t="s">
        <v>48</v>
      </c>
      <c r="K10" s="51"/>
      <c r="L10" s="52" t="s">
        <v>65</v>
      </c>
      <c r="M10" s="37"/>
      <c r="N10" s="38"/>
      <c r="O10" s="53"/>
      <c r="P10" s="54"/>
      <c r="Q10" s="55"/>
      <c r="R10" s="56"/>
      <c r="S10" s="57" t="s">
        <v>59</v>
      </c>
      <c r="T10" s="76" t="s">
        <v>19</v>
      </c>
      <c r="U10" s="77">
        <f>SUM(U8:U9)</f>
        <v>4576</v>
      </c>
      <c r="V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383</v>
      </c>
      <c r="E11" s="47" t="s">
        <v>38</v>
      </c>
      <c r="F11" s="44" t="s">
        <v>39</v>
      </c>
      <c r="G11" s="230" t="s">
        <v>384</v>
      </c>
      <c r="H11" s="49" t="s">
        <v>384</v>
      </c>
      <c r="I11" s="69" t="s">
        <v>385</v>
      </c>
      <c r="J11" s="44" t="s">
        <v>30</v>
      </c>
      <c r="K11" s="51"/>
      <c r="L11" s="52">
        <v>250.0</v>
      </c>
      <c r="M11" s="65"/>
      <c r="N11" s="66"/>
      <c r="O11" s="53"/>
      <c r="P11" s="54"/>
      <c r="Q11" s="55"/>
      <c r="R11" s="67"/>
      <c r="S11" s="57">
        <v>50.0</v>
      </c>
      <c r="V11" s="7"/>
      <c r="W11" s="7"/>
      <c r="X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386</v>
      </c>
      <c r="E12" s="47" t="s">
        <v>60</v>
      </c>
      <c r="F12" s="44" t="s">
        <v>61</v>
      </c>
      <c r="G12" s="230" t="s">
        <v>387</v>
      </c>
      <c r="H12" s="62" t="s">
        <v>388</v>
      </c>
      <c r="I12" s="50" t="s">
        <v>389</v>
      </c>
      <c r="J12" s="44" t="s">
        <v>48</v>
      </c>
      <c r="K12" s="51"/>
      <c r="L12" s="52">
        <v>350.0</v>
      </c>
      <c r="M12" s="65"/>
      <c r="N12" s="66"/>
      <c r="O12" s="53"/>
      <c r="P12" s="54"/>
      <c r="Q12" s="55"/>
      <c r="R12" s="67"/>
      <c r="S12" s="235">
        <v>350.0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70"/>
      <c r="D13" s="46" t="s">
        <v>390</v>
      </c>
      <c r="E13" s="47" t="s">
        <v>52</v>
      </c>
      <c r="F13" s="44" t="s">
        <v>39</v>
      </c>
      <c r="G13" s="230" t="s">
        <v>391</v>
      </c>
      <c r="H13" s="62" t="s">
        <v>392</v>
      </c>
      <c r="I13" s="50" t="s">
        <v>393</v>
      </c>
      <c r="J13" s="44" t="s">
        <v>30</v>
      </c>
      <c r="K13" s="51"/>
      <c r="L13" s="52"/>
      <c r="M13" s="37"/>
      <c r="N13" s="38"/>
      <c r="O13" s="53">
        <v>350.0</v>
      </c>
      <c r="P13" s="54"/>
      <c r="Q13" s="55"/>
      <c r="R13" s="56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394</v>
      </c>
      <c r="E14" s="47" t="s">
        <v>66</v>
      </c>
      <c r="F14" s="44" t="s">
        <v>78</v>
      </c>
      <c r="G14" s="232" t="s">
        <v>395</v>
      </c>
      <c r="H14" s="79" t="s">
        <v>396</v>
      </c>
      <c r="I14" s="63" t="s">
        <v>397</v>
      </c>
      <c r="J14" s="44" t="s">
        <v>48</v>
      </c>
      <c r="K14" s="51"/>
      <c r="L14" s="52"/>
      <c r="M14" s="65">
        <v>294.0</v>
      </c>
      <c r="N14" s="66"/>
      <c r="O14" s="53"/>
      <c r="P14" s="54"/>
      <c r="Q14" s="55"/>
      <c r="R14" s="67"/>
      <c r="S14" s="57">
        <v>50.0</v>
      </c>
      <c r="T14" s="80" t="s">
        <v>14</v>
      </c>
      <c r="U14" s="46">
        <f>SUM(O99)</f>
        <v>3872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45"/>
      <c r="D15" s="46" t="s">
        <v>398</v>
      </c>
      <c r="E15" s="47" t="s">
        <v>38</v>
      </c>
      <c r="F15" s="44" t="s">
        <v>39</v>
      </c>
      <c r="G15" s="232" t="s">
        <v>399</v>
      </c>
      <c r="H15" s="79" t="s">
        <v>400</v>
      </c>
      <c r="I15" s="63" t="s">
        <v>401</v>
      </c>
      <c r="J15" s="44" t="s">
        <v>30</v>
      </c>
      <c r="K15" s="51"/>
      <c r="L15" s="52"/>
      <c r="M15" s="65"/>
      <c r="N15" s="66">
        <v>350.0</v>
      </c>
      <c r="O15" s="53"/>
      <c r="P15" s="54"/>
      <c r="Q15" s="55"/>
      <c r="R15" s="67"/>
      <c r="S15" s="57">
        <v>50.0</v>
      </c>
      <c r="T15" s="81" t="s">
        <v>15</v>
      </c>
      <c r="U15" s="82">
        <f>SUM(P7:P91)</f>
        <v>4457</v>
      </c>
      <c r="V15" s="7"/>
      <c r="W15" s="7"/>
      <c r="X15" s="83"/>
      <c r="Y15" s="7"/>
      <c r="Z15" s="7"/>
      <c r="AA15" s="7"/>
      <c r="AB15" s="7"/>
    </row>
    <row r="16" ht="15.75" customHeight="1">
      <c r="A16" s="44" t="s">
        <v>35</v>
      </c>
      <c r="B16" s="44" t="s">
        <v>36</v>
      </c>
      <c r="C16" s="45"/>
      <c r="D16" s="46" t="s">
        <v>402</v>
      </c>
      <c r="E16" s="47" t="s">
        <v>88</v>
      </c>
      <c r="F16" s="44" t="s">
        <v>39</v>
      </c>
      <c r="G16" s="230" t="s">
        <v>403</v>
      </c>
      <c r="H16" s="62" t="s">
        <v>404</v>
      </c>
      <c r="I16" s="69" t="s">
        <v>405</v>
      </c>
      <c r="J16" s="44" t="s">
        <v>30</v>
      </c>
      <c r="K16" s="51"/>
      <c r="L16" s="84"/>
      <c r="M16" s="85"/>
      <c r="N16" s="66">
        <v>300.0</v>
      </c>
      <c r="O16" s="53"/>
      <c r="P16" s="87"/>
      <c r="Q16" s="88"/>
      <c r="R16" s="89"/>
      <c r="S16" s="57">
        <v>50.0</v>
      </c>
      <c r="T16" s="91" t="s">
        <v>20</v>
      </c>
      <c r="U16" s="92">
        <f>SUM(U14:U15)</f>
        <v>8329</v>
      </c>
      <c r="V16" s="7"/>
      <c r="W16" s="7"/>
      <c r="X16" s="7"/>
      <c r="Y16" s="7"/>
      <c r="Z16" s="7"/>
      <c r="AA16" s="7"/>
      <c r="AB16" s="7"/>
    </row>
    <row r="17" ht="17.25" customHeight="1">
      <c r="A17" s="44" t="s">
        <v>35</v>
      </c>
      <c r="B17" s="44" t="s">
        <v>36</v>
      </c>
      <c r="C17" s="271" t="s">
        <v>406</v>
      </c>
      <c r="D17" s="46" t="s">
        <v>407</v>
      </c>
      <c r="E17" s="47" t="s">
        <v>38</v>
      </c>
      <c r="F17" s="44" t="s">
        <v>39</v>
      </c>
      <c r="G17" s="232" t="s">
        <v>408</v>
      </c>
      <c r="H17" s="79" t="s">
        <v>409</v>
      </c>
      <c r="I17" s="63" t="s">
        <v>410</v>
      </c>
      <c r="J17" s="44" t="s">
        <v>30</v>
      </c>
      <c r="K17" s="51"/>
      <c r="L17" s="84"/>
      <c r="M17" s="65"/>
      <c r="N17" s="66">
        <v>300.0</v>
      </c>
      <c r="O17" s="53"/>
      <c r="P17" s="87"/>
      <c r="Q17" s="88"/>
      <c r="R17" s="67"/>
      <c r="S17" s="57">
        <v>50.0</v>
      </c>
      <c r="V17" s="7"/>
      <c r="W17" s="7"/>
      <c r="X17" s="7"/>
      <c r="Y17" s="7"/>
      <c r="Z17" s="7"/>
      <c r="AA17" s="7"/>
      <c r="AB17" s="7"/>
    </row>
    <row r="18">
      <c r="A18" s="44" t="s">
        <v>35</v>
      </c>
      <c r="B18" s="44" t="s">
        <v>36</v>
      </c>
      <c r="C18" s="45"/>
      <c r="D18" s="46" t="s">
        <v>411</v>
      </c>
      <c r="E18" s="47" t="s">
        <v>30</v>
      </c>
      <c r="F18" s="44" t="s">
        <v>39</v>
      </c>
      <c r="G18" s="230" t="s">
        <v>412</v>
      </c>
      <c r="H18" s="62" t="s">
        <v>412</v>
      </c>
      <c r="I18" s="50" t="s">
        <v>413</v>
      </c>
      <c r="J18" s="44" t="s">
        <v>30</v>
      </c>
      <c r="K18" s="51"/>
      <c r="L18" s="52">
        <v>147.0</v>
      </c>
      <c r="M18" s="65"/>
      <c r="N18" s="66"/>
      <c r="O18" s="53"/>
      <c r="P18" s="54"/>
      <c r="Q18" s="55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414</v>
      </c>
      <c r="E19" s="47" t="s">
        <v>249</v>
      </c>
      <c r="F19" s="44" t="s">
        <v>415</v>
      </c>
      <c r="G19" s="230" t="s">
        <v>416</v>
      </c>
      <c r="H19" s="62" t="s">
        <v>417</v>
      </c>
      <c r="I19" s="69" t="s">
        <v>418</v>
      </c>
      <c r="J19" s="44" t="s">
        <v>30</v>
      </c>
      <c r="K19" s="51"/>
      <c r="L19" s="52"/>
      <c r="M19" s="65"/>
      <c r="N19" s="66"/>
      <c r="O19" s="53"/>
      <c r="P19" s="54"/>
      <c r="Q19" s="55"/>
      <c r="R19" s="67">
        <v>250.0</v>
      </c>
      <c r="S19" s="235">
        <v>250.0</v>
      </c>
      <c r="T19" s="93"/>
      <c r="U19" s="94"/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419</v>
      </c>
      <c r="E20" s="47" t="s">
        <v>38</v>
      </c>
      <c r="F20" s="44" t="s">
        <v>39</v>
      </c>
      <c r="G20" s="230" t="s">
        <v>420</v>
      </c>
      <c r="H20" s="62" t="s">
        <v>421</v>
      </c>
      <c r="I20" s="69" t="s">
        <v>422</v>
      </c>
      <c r="J20" s="44" t="s">
        <v>30</v>
      </c>
      <c r="K20" s="51"/>
      <c r="L20" s="52"/>
      <c r="M20" s="65"/>
      <c r="N20" s="66">
        <v>380.0</v>
      </c>
      <c r="O20" s="53"/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423</v>
      </c>
      <c r="E21" s="47" t="s">
        <v>30</v>
      </c>
      <c r="F21" s="44" t="s">
        <v>39</v>
      </c>
      <c r="G21" s="230" t="s">
        <v>424</v>
      </c>
      <c r="H21" s="62" t="s">
        <v>425</v>
      </c>
      <c r="I21" s="50" t="s">
        <v>426</v>
      </c>
      <c r="J21" s="44" t="s">
        <v>30</v>
      </c>
      <c r="K21" s="51"/>
      <c r="L21" s="52"/>
      <c r="M21" s="65"/>
      <c r="N21" s="66">
        <v>350.0</v>
      </c>
      <c r="O21" s="53"/>
      <c r="P21" s="54"/>
      <c r="Q21" s="55"/>
      <c r="R21" s="67"/>
      <c r="S21" s="57">
        <v>50.0</v>
      </c>
      <c r="T21" s="237" t="s">
        <v>104</v>
      </c>
      <c r="U21" s="82">
        <f>SUM(Q7:Q91)</f>
        <v>900</v>
      </c>
      <c r="V21" s="7"/>
      <c r="W21" s="7"/>
      <c r="X21" s="7"/>
      <c r="Y21" s="7"/>
      <c r="Z21" s="7"/>
      <c r="AA21" s="7"/>
      <c r="AB21" s="7"/>
    </row>
    <row r="22" ht="17.25" customHeight="1">
      <c r="A22" s="44" t="s">
        <v>35</v>
      </c>
      <c r="B22" s="44" t="s">
        <v>128</v>
      </c>
      <c r="C22" s="45"/>
      <c r="D22" s="101" t="s">
        <v>427</v>
      </c>
      <c r="E22" s="47"/>
      <c r="F22" s="44" t="s">
        <v>39</v>
      </c>
      <c r="G22" s="239" t="s">
        <v>428</v>
      </c>
      <c r="H22" s="62" t="s">
        <v>429</v>
      </c>
      <c r="I22" s="69" t="s">
        <v>430</v>
      </c>
      <c r="J22" s="44" t="s">
        <v>48</v>
      </c>
      <c r="K22" s="95"/>
      <c r="L22" s="52"/>
      <c r="M22" s="65"/>
      <c r="N22" s="66"/>
      <c r="O22" s="53"/>
      <c r="P22" s="54">
        <v>700.0</v>
      </c>
      <c r="Q22" s="55"/>
      <c r="R22" s="67"/>
      <c r="S22" s="235">
        <v>700.0</v>
      </c>
      <c r="T22" s="91" t="s">
        <v>109</v>
      </c>
      <c r="U22" s="238">
        <f>SUM(U21)</f>
        <v>900</v>
      </c>
      <c r="V22" s="7"/>
      <c r="W22" s="7"/>
      <c r="X22" s="7"/>
      <c r="Y22" s="7"/>
      <c r="Z22" s="7"/>
      <c r="AA22" s="7"/>
      <c r="AB22" s="7"/>
    </row>
    <row r="23" ht="15.75" customHeight="1">
      <c r="A23" s="44" t="s">
        <v>35</v>
      </c>
      <c r="B23" s="44" t="s">
        <v>36</v>
      </c>
      <c r="C23" s="45"/>
      <c r="D23" s="101" t="s">
        <v>431</v>
      </c>
      <c r="E23" s="47" t="s">
        <v>93</v>
      </c>
      <c r="F23" s="44" t="s">
        <v>39</v>
      </c>
      <c r="G23" s="230" t="s">
        <v>432</v>
      </c>
      <c r="H23" s="62" t="s">
        <v>433</v>
      </c>
      <c r="I23" s="50" t="s">
        <v>434</v>
      </c>
      <c r="J23" s="44" t="s">
        <v>48</v>
      </c>
      <c r="K23" s="51"/>
      <c r="L23" s="72"/>
      <c r="M23" s="65"/>
      <c r="N23" s="66">
        <v>350.0</v>
      </c>
      <c r="O23" s="53"/>
      <c r="P23" s="73"/>
      <c r="Q23" s="74"/>
      <c r="R23" s="67"/>
      <c r="S23" s="57">
        <v>50.0</v>
      </c>
      <c r="V23" s="7"/>
      <c r="W23" s="7"/>
      <c r="X23" s="7"/>
      <c r="Y23" s="7"/>
      <c r="Z23" s="7"/>
      <c r="AA23" s="7"/>
      <c r="AB23" s="7"/>
    </row>
    <row r="24">
      <c r="A24" s="44" t="s">
        <v>35</v>
      </c>
      <c r="B24" s="44" t="s">
        <v>36</v>
      </c>
      <c r="C24" s="70"/>
      <c r="D24" s="46" t="s">
        <v>435</v>
      </c>
      <c r="E24" s="47" t="s">
        <v>44</v>
      </c>
      <c r="F24" s="44" t="s">
        <v>78</v>
      </c>
      <c r="G24" s="230" t="s">
        <v>436</v>
      </c>
      <c r="H24" s="62" t="s">
        <v>437</v>
      </c>
      <c r="I24" s="48" t="s">
        <v>438</v>
      </c>
      <c r="J24" s="44" t="s">
        <v>48</v>
      </c>
      <c r="K24" s="64"/>
      <c r="L24" s="52"/>
      <c r="M24" s="65">
        <v>147.0</v>
      </c>
      <c r="N24" s="86"/>
      <c r="O24" s="53"/>
      <c r="P24" s="96"/>
      <c r="Q24" s="97"/>
      <c r="R24" s="89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439</v>
      </c>
      <c r="E25" s="47" t="s">
        <v>74</v>
      </c>
      <c r="F25" s="44" t="s">
        <v>39</v>
      </c>
      <c r="G25" s="230" t="s">
        <v>440</v>
      </c>
      <c r="H25" s="62"/>
      <c r="I25" s="48" t="s">
        <v>441</v>
      </c>
      <c r="J25" s="44" t="s">
        <v>30</v>
      </c>
      <c r="K25" s="98"/>
      <c r="L25" s="84"/>
      <c r="M25" s="65"/>
      <c r="N25" s="66">
        <v>350.0</v>
      </c>
      <c r="O25" s="53"/>
      <c r="P25" s="87"/>
      <c r="Q25" s="88"/>
      <c r="R25" s="67"/>
      <c r="S25" s="57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442</v>
      </c>
      <c r="E26" s="47" t="s">
        <v>74</v>
      </c>
      <c r="F26" s="44" t="s">
        <v>39</v>
      </c>
      <c r="G26" s="230" t="s">
        <v>443</v>
      </c>
      <c r="H26" s="62" t="s">
        <v>443</v>
      </c>
      <c r="I26" s="63" t="s">
        <v>444</v>
      </c>
      <c r="J26" s="44" t="s">
        <v>30</v>
      </c>
      <c r="K26" s="98"/>
      <c r="L26" s="52">
        <v>350.0</v>
      </c>
      <c r="M26" s="65"/>
      <c r="N26" s="66"/>
      <c r="O26" s="53"/>
      <c r="P26" s="54"/>
      <c r="Q26" s="55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99" t="s">
        <v>445</v>
      </c>
      <c r="E27" s="47" t="s">
        <v>44</v>
      </c>
      <c r="F27" s="44" t="s">
        <v>39</v>
      </c>
      <c r="G27" s="230" t="s">
        <v>446</v>
      </c>
      <c r="H27" s="62" t="s">
        <v>446</v>
      </c>
      <c r="I27" s="63" t="s">
        <v>447</v>
      </c>
      <c r="J27" s="44" t="s">
        <v>48</v>
      </c>
      <c r="K27" s="51"/>
      <c r="L27" s="52"/>
      <c r="M27" s="65"/>
      <c r="N27" s="66"/>
      <c r="O27" s="53">
        <v>294.0</v>
      </c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45"/>
      <c r="D28" s="99" t="s">
        <v>448</v>
      </c>
      <c r="E28" s="47" t="s">
        <v>44</v>
      </c>
      <c r="F28" s="44" t="s">
        <v>39</v>
      </c>
      <c r="G28" s="230" t="s">
        <v>449</v>
      </c>
      <c r="H28" s="62" t="s">
        <v>450</v>
      </c>
      <c r="I28" s="48" t="s">
        <v>451</v>
      </c>
      <c r="J28" s="44" t="s">
        <v>48</v>
      </c>
      <c r="K28" s="51"/>
      <c r="L28" s="52"/>
      <c r="M28" s="65"/>
      <c r="N28" s="66"/>
      <c r="O28" s="53">
        <v>450.0</v>
      </c>
      <c r="P28" s="54"/>
      <c r="Q28" s="55"/>
      <c r="R28" s="67"/>
      <c r="S28" s="57">
        <v>100.0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101"/>
      <c r="D29" s="99" t="s">
        <v>452</v>
      </c>
      <c r="E29" s="47"/>
      <c r="F29" s="44" t="s">
        <v>39</v>
      </c>
      <c r="G29" s="239" t="s">
        <v>453</v>
      </c>
      <c r="H29" s="62" t="s">
        <v>454</v>
      </c>
      <c r="I29" s="48" t="s">
        <v>455</v>
      </c>
      <c r="J29" s="44" t="s">
        <v>30</v>
      </c>
      <c r="K29" s="51"/>
      <c r="L29" s="52"/>
      <c r="M29" s="37"/>
      <c r="N29" s="38"/>
      <c r="O29" s="53"/>
      <c r="P29" s="54">
        <v>875.0</v>
      </c>
      <c r="Q29" s="55"/>
      <c r="R29" s="56"/>
      <c r="S29" s="235">
        <v>875.0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45"/>
      <c r="D30" s="99" t="s">
        <v>456</v>
      </c>
      <c r="E30" s="47" t="s">
        <v>93</v>
      </c>
      <c r="F30" s="44" t="s">
        <v>39</v>
      </c>
      <c r="G30" s="240" t="s">
        <v>457</v>
      </c>
      <c r="H30" s="103" t="s">
        <v>458</v>
      </c>
      <c r="I30" s="48" t="s">
        <v>459</v>
      </c>
      <c r="J30" s="44" t="s">
        <v>48</v>
      </c>
      <c r="K30" s="51"/>
      <c r="L30" s="104"/>
      <c r="M30" s="65"/>
      <c r="N30" s="66"/>
      <c r="O30" s="53"/>
      <c r="P30" s="87">
        <v>294.0</v>
      </c>
      <c r="Q30" s="106"/>
      <c r="R30" s="67"/>
      <c r="S30" s="57">
        <v>50.0</v>
      </c>
      <c r="T30" s="91" t="s">
        <v>22</v>
      </c>
      <c r="U30" s="100">
        <f>SUM(U10,U16,U22)</f>
        <v>13805</v>
      </c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107"/>
      <c r="D31" s="46" t="s">
        <v>460</v>
      </c>
      <c r="E31" s="47" t="s">
        <v>88</v>
      </c>
      <c r="F31" s="44" t="s">
        <v>39</v>
      </c>
      <c r="G31" s="230" t="s">
        <v>461</v>
      </c>
      <c r="H31" s="62" t="s">
        <v>409</v>
      </c>
      <c r="I31" s="48" t="s">
        <v>462</v>
      </c>
      <c r="J31" s="44" t="s">
        <v>30</v>
      </c>
      <c r="K31" s="51"/>
      <c r="L31" s="104"/>
      <c r="M31" s="65"/>
      <c r="N31" s="66">
        <v>350.0</v>
      </c>
      <c r="O31" s="53"/>
      <c r="P31" s="105"/>
      <c r="Q31" s="106"/>
      <c r="R31" s="67"/>
      <c r="S31" s="47">
        <v>50.0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45"/>
      <c r="D32" s="121" t="s">
        <v>463</v>
      </c>
      <c r="E32" s="47" t="s">
        <v>38</v>
      </c>
      <c r="F32" s="44" t="s">
        <v>39</v>
      </c>
      <c r="G32" s="230" t="s">
        <v>464</v>
      </c>
      <c r="H32" s="62" t="s">
        <v>465</v>
      </c>
      <c r="I32" s="48" t="s">
        <v>466</v>
      </c>
      <c r="J32" s="44" t="s">
        <v>30</v>
      </c>
      <c r="K32" s="51"/>
      <c r="L32" s="84"/>
      <c r="M32" s="85"/>
      <c r="N32" s="86"/>
      <c r="O32" s="53">
        <v>500.0</v>
      </c>
      <c r="P32" s="87"/>
      <c r="Q32" s="88"/>
      <c r="R32" s="89"/>
      <c r="S32" s="47">
        <v>100.0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467</v>
      </c>
      <c r="E33" s="47" t="s">
        <v>74</v>
      </c>
      <c r="F33" s="44" t="s">
        <v>39</v>
      </c>
      <c r="G33" s="230" t="s">
        <v>468</v>
      </c>
      <c r="H33" s="62" t="s">
        <v>468</v>
      </c>
      <c r="I33" s="62" t="s">
        <v>469</v>
      </c>
      <c r="J33" s="44" t="s">
        <v>30</v>
      </c>
      <c r="K33" s="51"/>
      <c r="L33" s="72"/>
      <c r="M33" s="37"/>
      <c r="N33" s="38"/>
      <c r="O33" s="53"/>
      <c r="P33" s="54">
        <v>588.0</v>
      </c>
      <c r="Q33" s="74"/>
      <c r="R33" s="56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70"/>
      <c r="D34" s="121" t="s">
        <v>470</v>
      </c>
      <c r="E34" s="47" t="s">
        <v>44</v>
      </c>
      <c r="F34" s="44" t="s">
        <v>78</v>
      </c>
      <c r="G34" s="230" t="s">
        <v>471</v>
      </c>
      <c r="H34" s="62" t="s">
        <v>472</v>
      </c>
      <c r="I34" s="62" t="s">
        <v>473</v>
      </c>
      <c r="J34" s="44" t="s">
        <v>48</v>
      </c>
      <c r="K34" s="64"/>
      <c r="L34" s="52"/>
      <c r="M34" s="65">
        <v>294.0</v>
      </c>
      <c r="N34" s="66"/>
      <c r="O34" s="53"/>
      <c r="P34" s="54"/>
      <c r="Q34" s="55"/>
      <c r="R34" s="67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109</v>
      </c>
      <c r="B35" s="44" t="s">
        <v>36</v>
      </c>
      <c r="C35" s="70"/>
      <c r="D35" s="99" t="s">
        <v>474</v>
      </c>
      <c r="E35" s="47" t="s">
        <v>202</v>
      </c>
      <c r="F35" s="44" t="s">
        <v>61</v>
      </c>
      <c r="G35" s="241" t="s">
        <v>475</v>
      </c>
      <c r="H35" s="49" t="s">
        <v>476</v>
      </c>
      <c r="I35" s="62" t="s">
        <v>477</v>
      </c>
      <c r="J35" s="44" t="s">
        <v>48</v>
      </c>
      <c r="K35" s="64"/>
      <c r="L35" s="52"/>
      <c r="M35" s="65"/>
      <c r="N35" s="66"/>
      <c r="O35" s="53"/>
      <c r="P35" s="54"/>
      <c r="Q35" s="55">
        <v>450.0</v>
      </c>
      <c r="R35" s="67"/>
      <c r="S35" s="47">
        <v>100.0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478</v>
      </c>
      <c r="E36" s="47" t="s">
        <v>52</v>
      </c>
      <c r="F36" s="44" t="s">
        <v>78</v>
      </c>
      <c r="G36" s="242" t="s">
        <v>479</v>
      </c>
      <c r="H36" s="113" t="s">
        <v>480</v>
      </c>
      <c r="I36" s="48" t="s">
        <v>481</v>
      </c>
      <c r="J36" s="44" t="s">
        <v>30</v>
      </c>
      <c r="K36" s="51"/>
      <c r="L36" s="52"/>
      <c r="M36" s="65">
        <v>294.0</v>
      </c>
      <c r="N36" s="86"/>
      <c r="O36" s="53"/>
      <c r="P36" s="54"/>
      <c r="Q36" s="55"/>
      <c r="R36" s="89"/>
      <c r="S36" s="47">
        <v>147.0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109</v>
      </c>
      <c r="B37" s="44" t="s">
        <v>36</v>
      </c>
      <c r="C37" s="45"/>
      <c r="D37" s="99" t="s">
        <v>482</v>
      </c>
      <c r="E37" s="47" t="s">
        <v>202</v>
      </c>
      <c r="F37" s="44" t="s">
        <v>61</v>
      </c>
      <c r="G37" s="230" t="s">
        <v>483</v>
      </c>
      <c r="H37" s="62" t="s">
        <v>484</v>
      </c>
      <c r="I37" s="48" t="s">
        <v>485</v>
      </c>
      <c r="J37" s="44" t="s">
        <v>48</v>
      </c>
      <c r="K37" s="51"/>
      <c r="L37" s="52"/>
      <c r="M37" s="114"/>
      <c r="N37" s="115"/>
      <c r="O37" s="53"/>
      <c r="P37" s="54"/>
      <c r="Q37" s="55">
        <v>450.0</v>
      </c>
      <c r="R37" s="116"/>
      <c r="S37" s="47">
        <v>100.0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486</v>
      </c>
      <c r="E38" s="47"/>
      <c r="F38" s="44" t="s">
        <v>39</v>
      </c>
      <c r="G38" s="239" t="s">
        <v>487</v>
      </c>
      <c r="H38" s="62" t="s">
        <v>488</v>
      </c>
      <c r="I38" s="47" t="s">
        <v>489</v>
      </c>
      <c r="J38" s="44" t="s">
        <v>30</v>
      </c>
      <c r="K38" s="98"/>
      <c r="L38" s="52"/>
      <c r="M38" s="65">
        <v>990.0</v>
      </c>
      <c r="N38" s="66"/>
      <c r="O38" s="53"/>
      <c r="P38" s="54"/>
      <c r="Q38" s="55"/>
      <c r="R38" s="67"/>
      <c r="S38" s="256">
        <v>990.0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46" t="s">
        <v>490</v>
      </c>
      <c r="E39" s="47" t="s">
        <v>88</v>
      </c>
      <c r="F39" s="44" t="s">
        <v>39</v>
      </c>
      <c r="G39" s="230" t="s">
        <v>491</v>
      </c>
      <c r="H39" s="62" t="s">
        <v>492</v>
      </c>
      <c r="I39" s="48" t="s">
        <v>493</v>
      </c>
      <c r="J39" s="44" t="s">
        <v>30</v>
      </c>
      <c r="K39" s="51"/>
      <c r="L39" s="72"/>
      <c r="M39" s="65"/>
      <c r="N39" s="66">
        <v>350.0</v>
      </c>
      <c r="O39" s="53"/>
      <c r="P39" s="73"/>
      <c r="Q39" s="74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99" t="s">
        <v>494</v>
      </c>
      <c r="E40" s="47" t="s">
        <v>38</v>
      </c>
      <c r="F40" s="44" t="s">
        <v>39</v>
      </c>
      <c r="G40" s="230" t="s">
        <v>495</v>
      </c>
      <c r="H40" s="62"/>
      <c r="I40" s="48" t="s">
        <v>496</v>
      </c>
      <c r="J40" s="44" t="s">
        <v>30</v>
      </c>
      <c r="K40" s="51"/>
      <c r="L40" s="52"/>
      <c r="M40" s="65"/>
      <c r="N40" s="66"/>
      <c r="O40" s="53">
        <v>294.0</v>
      </c>
      <c r="P40" s="54"/>
      <c r="Q40" s="55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70"/>
      <c r="D41" s="117"/>
      <c r="E41" s="61"/>
      <c r="F41" s="44" t="s">
        <v>39</v>
      </c>
      <c r="G41" s="118" t="s">
        <v>497</v>
      </c>
      <c r="H41" s="119" t="s">
        <v>498</v>
      </c>
      <c r="I41" s="113" t="s">
        <v>499</v>
      </c>
      <c r="J41" s="78"/>
      <c r="K41" s="120"/>
      <c r="L41" s="52"/>
      <c r="M41" s="65"/>
      <c r="N41" s="66"/>
      <c r="O41" s="53">
        <v>294.0</v>
      </c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46" t="s">
        <v>500</v>
      </c>
      <c r="E42" s="47" t="s">
        <v>44</v>
      </c>
      <c r="F42" s="44" t="s">
        <v>78</v>
      </c>
      <c r="G42" s="230" t="s">
        <v>501</v>
      </c>
      <c r="H42" s="62" t="s">
        <v>437</v>
      </c>
      <c r="I42" s="48" t="s">
        <v>502</v>
      </c>
      <c r="J42" s="44" t="s">
        <v>48</v>
      </c>
      <c r="K42" s="51"/>
      <c r="L42" s="52"/>
      <c r="M42" s="65">
        <v>147.0</v>
      </c>
      <c r="N42" s="66"/>
      <c r="O42" s="53"/>
      <c r="P42" s="54"/>
      <c r="Q42" s="55"/>
      <c r="R42" s="67"/>
      <c r="S42" s="47">
        <v>75.0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45"/>
      <c r="D43" s="46" t="s">
        <v>503</v>
      </c>
      <c r="E43" s="47" t="s">
        <v>44</v>
      </c>
      <c r="F43" s="44" t="s">
        <v>39</v>
      </c>
      <c r="G43" s="230" t="s">
        <v>504</v>
      </c>
      <c r="H43" s="62" t="s">
        <v>505</v>
      </c>
      <c r="I43" s="48" t="s">
        <v>506</v>
      </c>
      <c r="J43" s="44" t="s">
        <v>48</v>
      </c>
      <c r="K43" s="64"/>
      <c r="L43" s="52"/>
      <c r="M43" s="65"/>
      <c r="N43" s="66"/>
      <c r="O43" s="53">
        <v>990.0</v>
      </c>
      <c r="P43" s="54"/>
      <c r="Q43" s="55"/>
      <c r="R43" s="67"/>
      <c r="S43" s="47">
        <v>500.0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121" t="s">
        <v>507</v>
      </c>
      <c r="E44" s="47" t="s">
        <v>249</v>
      </c>
      <c r="F44" s="44" t="s">
        <v>508</v>
      </c>
      <c r="G44" s="230" t="s">
        <v>509</v>
      </c>
      <c r="H44" s="62" t="s">
        <v>509</v>
      </c>
      <c r="I44" s="48" t="s">
        <v>510</v>
      </c>
      <c r="J44" s="44" t="s">
        <v>48</v>
      </c>
      <c r="K44" s="51"/>
      <c r="L44" s="52">
        <v>399.0</v>
      </c>
      <c r="M44" s="65"/>
      <c r="N44" s="66"/>
      <c r="O44" s="53"/>
      <c r="P44" s="54"/>
      <c r="Q44" s="55"/>
      <c r="R44" s="67"/>
      <c r="S44" s="47">
        <v>200.0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99" t="s">
        <v>511</v>
      </c>
      <c r="E45" s="47" t="s">
        <v>74</v>
      </c>
      <c r="F45" s="44" t="s">
        <v>39</v>
      </c>
      <c r="G45" s="260" t="s">
        <v>512</v>
      </c>
      <c r="H45" s="123"/>
      <c r="I45" s="48" t="s">
        <v>513</v>
      </c>
      <c r="J45" s="44" t="s">
        <v>30</v>
      </c>
      <c r="K45" s="51"/>
      <c r="L45" s="104"/>
      <c r="M45" s="85"/>
      <c r="N45" s="86"/>
      <c r="O45" s="53"/>
      <c r="P45" s="87">
        <v>2000.0</v>
      </c>
      <c r="Q45" s="106"/>
      <c r="R45" s="89"/>
      <c r="S45" s="256">
        <v>2000.0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58</v>
      </c>
      <c r="C46" s="70"/>
      <c r="D46" s="99" t="s">
        <v>59</v>
      </c>
      <c r="E46" s="47" t="s">
        <v>106</v>
      </c>
      <c r="F46" s="44" t="s">
        <v>39</v>
      </c>
      <c r="G46" s="230" t="s">
        <v>514</v>
      </c>
      <c r="H46" s="62"/>
      <c r="I46" s="69" t="s">
        <v>430</v>
      </c>
      <c r="J46" s="44" t="s">
        <v>48</v>
      </c>
      <c r="K46" s="51"/>
      <c r="L46" s="124"/>
      <c r="M46" s="65"/>
      <c r="N46" s="66"/>
      <c r="O46" s="53"/>
      <c r="P46" s="125" t="s">
        <v>147</v>
      </c>
      <c r="Q46" s="126"/>
      <c r="R46" s="67"/>
      <c r="S46" s="47" t="s">
        <v>59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58</v>
      </c>
      <c r="C47" s="45"/>
      <c r="D47" s="99" t="s">
        <v>59</v>
      </c>
      <c r="E47" s="47" t="s">
        <v>106</v>
      </c>
      <c r="F47" s="44" t="s">
        <v>39</v>
      </c>
      <c r="G47" s="230" t="s">
        <v>515</v>
      </c>
      <c r="H47" s="62"/>
      <c r="I47" s="69" t="s">
        <v>430</v>
      </c>
      <c r="J47" s="44" t="s">
        <v>48</v>
      </c>
      <c r="K47" s="51"/>
      <c r="L47" s="124"/>
      <c r="M47" s="37"/>
      <c r="N47" s="38"/>
      <c r="O47" s="53"/>
      <c r="P47" s="125" t="s">
        <v>147</v>
      </c>
      <c r="Q47" s="126"/>
      <c r="R47" s="56"/>
      <c r="S47" s="47" t="s">
        <v>59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58</v>
      </c>
      <c r="C48" s="45"/>
      <c r="D48" s="121" t="s">
        <v>59</v>
      </c>
      <c r="E48" s="47" t="s">
        <v>106</v>
      </c>
      <c r="F48" s="44" t="s">
        <v>39</v>
      </c>
      <c r="G48" s="230" t="s">
        <v>516</v>
      </c>
      <c r="H48" s="62" t="s">
        <v>488</v>
      </c>
      <c r="I48" s="127" t="s">
        <v>489</v>
      </c>
      <c r="J48" s="44" t="s">
        <v>30</v>
      </c>
      <c r="K48" s="64"/>
      <c r="L48" s="124"/>
      <c r="M48" s="65" t="s">
        <v>65</v>
      </c>
      <c r="N48" s="86"/>
      <c r="O48" s="53"/>
      <c r="P48" s="125"/>
      <c r="Q48" s="126"/>
      <c r="R48" s="89"/>
      <c r="S48" s="47" t="s">
        <v>59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28"/>
      <c r="E49" s="61"/>
      <c r="F49" s="44"/>
      <c r="G49" s="48"/>
      <c r="H49" s="62"/>
      <c r="I49" s="48"/>
      <c r="J49" s="78"/>
      <c r="K49" s="64"/>
      <c r="L49" s="129"/>
      <c r="M49" s="85"/>
      <c r="N49" s="86"/>
      <c r="O49" s="53"/>
      <c r="P49" s="130"/>
      <c r="Q49" s="131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70"/>
      <c r="E50" s="61"/>
      <c r="F50" s="44"/>
      <c r="G50" s="48"/>
      <c r="H50" s="62"/>
      <c r="I50" s="48"/>
      <c r="J50" s="78"/>
      <c r="K50" s="51"/>
      <c r="L50" s="124"/>
      <c r="M50" s="65"/>
      <c r="N50" s="66"/>
      <c r="O50" s="53"/>
      <c r="P50" s="125"/>
      <c r="Q50" s="126"/>
      <c r="R50" s="67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45"/>
      <c r="E51" s="61"/>
      <c r="F51" s="44"/>
      <c r="G51" s="132"/>
      <c r="H51" s="49"/>
      <c r="I51" s="48"/>
      <c r="J51" s="78"/>
      <c r="K51" s="120"/>
      <c r="L51" s="124"/>
      <c r="M51" s="85"/>
      <c r="N51" s="86"/>
      <c r="O51" s="53"/>
      <c r="P51" s="125"/>
      <c r="Q51" s="126"/>
      <c r="R51" s="89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133"/>
      <c r="F52" s="44"/>
      <c r="G52" s="48"/>
      <c r="H52" s="62"/>
      <c r="I52" s="48"/>
      <c r="J52" s="78"/>
      <c r="K52" s="51"/>
      <c r="L52" s="124"/>
      <c r="M52" s="65"/>
      <c r="N52" s="66"/>
      <c r="O52" s="53"/>
      <c r="P52" s="125"/>
      <c r="Q52" s="126"/>
      <c r="R52" s="67"/>
      <c r="S52" s="5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23"/>
      <c r="F53" s="44"/>
      <c r="G53" s="134"/>
      <c r="H53" s="135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4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48"/>
      <c r="H54" s="62"/>
      <c r="I54" s="48"/>
      <c r="J54" s="78"/>
      <c r="K54" s="136"/>
      <c r="L54" s="124"/>
      <c r="M54" s="114"/>
      <c r="N54" s="115"/>
      <c r="O54" s="53"/>
      <c r="P54" s="125"/>
      <c r="Q54" s="126"/>
      <c r="R54" s="116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7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6"/>
      <c r="L56" s="138"/>
      <c r="M56" s="65"/>
      <c r="N56" s="66"/>
      <c r="O56" s="53"/>
      <c r="P56" s="139"/>
      <c r="Q56" s="140"/>
      <c r="R56" s="67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101"/>
      <c r="E57" s="23"/>
      <c r="F57" s="44"/>
      <c r="G57" s="48"/>
      <c r="H57" s="62"/>
      <c r="I57" s="48"/>
      <c r="J57" s="78"/>
      <c r="K57" s="136"/>
      <c r="L57" s="124"/>
      <c r="M57" s="85"/>
      <c r="N57" s="86"/>
      <c r="O57" s="53"/>
      <c r="P57" s="125"/>
      <c r="Q57" s="126"/>
      <c r="R57" s="89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70"/>
      <c r="D58" s="45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45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9"/>
      <c r="M61" s="65"/>
      <c r="N61" s="66"/>
      <c r="O61" s="53"/>
      <c r="P61" s="130"/>
      <c r="Q61" s="131"/>
      <c r="R61" s="67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85"/>
      <c r="N62" s="86"/>
      <c r="O62" s="53"/>
      <c r="P62" s="130"/>
      <c r="Q62" s="131"/>
      <c r="R62" s="89"/>
      <c r="S62" s="141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7"/>
      <c r="L63" s="124"/>
      <c r="M63" s="65"/>
      <c r="N63" s="66"/>
      <c r="O63" s="53"/>
      <c r="P63" s="125"/>
      <c r="Q63" s="126"/>
      <c r="R63" s="67"/>
      <c r="S63" s="4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9"/>
      <c r="M64" s="85"/>
      <c r="N64" s="86"/>
      <c r="O64" s="53"/>
      <c r="P64" s="130"/>
      <c r="Q64" s="131"/>
      <c r="R64" s="89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6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142"/>
      <c r="F66" s="44"/>
      <c r="G66" s="48"/>
      <c r="H66" s="62"/>
      <c r="I66" s="48"/>
      <c r="J66" s="78"/>
      <c r="K66" s="143"/>
      <c r="L66" s="124"/>
      <c r="M66" s="65"/>
      <c r="N66" s="66"/>
      <c r="O66" s="53"/>
      <c r="P66" s="125"/>
      <c r="Q66" s="126"/>
      <c r="R66" s="67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4"/>
      <c r="L67" s="129"/>
      <c r="M67" s="85"/>
      <c r="N67" s="86"/>
      <c r="O67" s="53"/>
      <c r="P67" s="130"/>
      <c r="Q67" s="131"/>
      <c r="R67" s="89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36"/>
      <c r="L68" s="145"/>
      <c r="M68" s="85"/>
      <c r="N68" s="86"/>
      <c r="O68" s="53"/>
      <c r="P68" s="146"/>
      <c r="Q68" s="147"/>
      <c r="R68" s="89"/>
      <c r="S68" s="5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43"/>
      <c r="L69" s="129"/>
      <c r="M69" s="85"/>
      <c r="N69" s="86"/>
      <c r="O69" s="53"/>
      <c r="P69" s="130"/>
      <c r="Q69" s="131"/>
      <c r="R69" s="89"/>
      <c r="S69" s="4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148"/>
      <c r="D70" s="149"/>
      <c r="E70" s="142"/>
      <c r="F70" s="44"/>
      <c r="G70" s="48"/>
      <c r="H70" s="62"/>
      <c r="I70" s="48"/>
      <c r="J70" s="78"/>
      <c r="K70" s="150"/>
      <c r="L70" s="151"/>
      <c r="M70" s="85"/>
      <c r="N70" s="86"/>
      <c r="O70" s="53"/>
      <c r="P70" s="152"/>
      <c r="Q70" s="153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45"/>
      <c r="E71" s="142"/>
      <c r="F71" s="44"/>
      <c r="G71" s="48"/>
      <c r="H71" s="62"/>
      <c r="I71" s="48"/>
      <c r="J71" s="78"/>
      <c r="K71" s="154"/>
      <c r="L71" s="151"/>
      <c r="M71" s="114"/>
      <c r="N71" s="115"/>
      <c r="O71" s="53"/>
      <c r="P71" s="152"/>
      <c r="Q71" s="153"/>
      <c r="R71" s="116"/>
      <c r="S71" s="141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60"/>
      <c r="E72" s="142"/>
      <c r="F72" s="44"/>
      <c r="G72" s="48"/>
      <c r="H72" s="62"/>
      <c r="I72" s="62"/>
      <c r="J72" s="78"/>
      <c r="K72" s="150"/>
      <c r="L72" s="155"/>
      <c r="M72" s="85"/>
      <c r="N72" s="86"/>
      <c r="O72" s="53"/>
      <c r="P72" s="156"/>
      <c r="Q72" s="157"/>
      <c r="R72" s="89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45"/>
      <c r="E73" s="142"/>
      <c r="F73" s="44"/>
      <c r="G73" s="48"/>
      <c r="H73" s="62"/>
      <c r="I73" s="62"/>
      <c r="J73" s="78"/>
      <c r="K73" s="150"/>
      <c r="L73" s="151"/>
      <c r="M73" s="85"/>
      <c r="N73" s="86"/>
      <c r="O73" s="53"/>
      <c r="P73" s="152"/>
      <c r="Q73" s="153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4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23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41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8"/>
      <c r="B77" s="44"/>
      <c r="C77" s="148"/>
      <c r="D77" s="45"/>
      <c r="E77" s="23"/>
      <c r="F77" s="44"/>
      <c r="G77" s="159"/>
      <c r="H77" s="160"/>
      <c r="I77" s="160"/>
      <c r="J77" s="78"/>
      <c r="K77" s="150"/>
      <c r="L77" s="151"/>
      <c r="M77" s="85"/>
      <c r="N77" s="86"/>
      <c r="O77" s="53"/>
      <c r="P77" s="152"/>
      <c r="Q77" s="153"/>
      <c r="R77" s="89"/>
      <c r="S77" s="16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63"/>
      <c r="L80" s="164"/>
      <c r="M80" s="165"/>
      <c r="N80" s="166"/>
      <c r="O80" s="53"/>
      <c r="P80" s="167"/>
      <c r="Q80" s="168"/>
      <c r="R80" s="16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70"/>
      <c r="L83" s="171"/>
      <c r="M83" s="172"/>
      <c r="N83" s="173"/>
      <c r="O83" s="53"/>
      <c r="P83" s="174"/>
      <c r="Q83" s="175"/>
      <c r="R83" s="176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142"/>
      <c r="F84" s="44"/>
      <c r="G84" s="159"/>
      <c r="H84" s="160"/>
      <c r="I84" s="160"/>
      <c r="J84" s="78"/>
      <c r="K84" s="163"/>
      <c r="L84" s="164"/>
      <c r="M84" s="177"/>
      <c r="N84" s="178"/>
      <c r="O84" s="53"/>
      <c r="P84" s="167"/>
      <c r="Q84" s="168"/>
      <c r="R84" s="179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244"/>
      <c r="R92" s="188"/>
      <c r="S92" s="189">
        <f>SUM(S7:S91)</f>
        <v>7784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10</v>
      </c>
      <c r="L93" s="195"/>
      <c r="M93" s="195"/>
      <c r="N93" s="195"/>
      <c r="O93" s="196"/>
      <c r="P93" s="196"/>
      <c r="Q93" s="245"/>
      <c r="R93" s="19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49">
        <f>SUM(K7:K91)</f>
        <v>0</v>
      </c>
      <c r="L94" s="201" t="s">
        <v>23</v>
      </c>
      <c r="O94" s="202" t="s">
        <v>24</v>
      </c>
      <c r="Q94" s="246" t="s">
        <v>109</v>
      </c>
      <c r="R94" s="204" t="s">
        <v>25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49">
        <f>SUM(K94*1%)</f>
        <v>0</v>
      </c>
      <c r="L95" s="36" t="s">
        <v>11</v>
      </c>
      <c r="M95" s="205"/>
      <c r="N95" s="205"/>
      <c r="O95" s="206"/>
      <c r="P95" s="207"/>
      <c r="Q95" s="246"/>
      <c r="R95" s="208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9"/>
      <c r="L96" s="210">
        <f>SUM(L6:L90)</f>
        <v>1496</v>
      </c>
      <c r="M96" s="37" t="s">
        <v>12</v>
      </c>
      <c r="N96" s="205"/>
      <c r="O96" s="206"/>
      <c r="P96" s="206"/>
      <c r="Q96" s="247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11" t="s">
        <v>26</v>
      </c>
      <c r="H97" s="212">
        <f>SUM(K94,L96,M97,N98)</f>
        <v>6889</v>
      </c>
      <c r="I97" s="5"/>
      <c r="J97" s="2"/>
      <c r="K97" s="7"/>
      <c r="L97" s="60">
        <f>SUM(L96*1%)</f>
        <v>14.96</v>
      </c>
      <c r="M97" s="16">
        <f>SUM(M6:M90)</f>
        <v>2313</v>
      </c>
      <c r="N97" s="38" t="s">
        <v>13</v>
      </c>
      <c r="O97" s="206"/>
      <c r="P97" s="206"/>
      <c r="Q97" s="247"/>
      <c r="R97" s="18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13"/>
      <c r="G98" s="214" t="s">
        <v>27</v>
      </c>
      <c r="H98" s="212">
        <f>SUM(O99,P103)</f>
        <v>8329</v>
      </c>
      <c r="I98" s="5"/>
      <c r="J98" s="2"/>
      <c r="K98" s="7"/>
      <c r="L98" s="17"/>
      <c r="M98" s="60">
        <f>SUM(M97*2%)</f>
        <v>46.26</v>
      </c>
      <c r="N98" s="16">
        <f>SUM(N6:N91)</f>
        <v>3080</v>
      </c>
      <c r="O98" s="39" t="s">
        <v>14</v>
      </c>
      <c r="P98" s="206"/>
      <c r="Q98" s="247"/>
      <c r="R98" s="215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6" t="s">
        <v>28</v>
      </c>
      <c r="H99" s="212">
        <f>SUM(R105)</f>
        <v>250</v>
      </c>
      <c r="I99" s="5"/>
      <c r="J99" s="2"/>
      <c r="K99" s="7"/>
      <c r="L99" s="2"/>
      <c r="M99" s="2"/>
      <c r="N99" s="60">
        <f>SUM(N98*2%)</f>
        <v>61.6</v>
      </c>
      <c r="O99" s="16">
        <f>SUM(O6:O92)</f>
        <v>3872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248" t="s">
        <v>109</v>
      </c>
      <c r="H100" s="212">
        <f>SUM(Q104)</f>
        <v>900</v>
      </c>
      <c r="I100" s="5"/>
      <c r="J100" s="2"/>
      <c r="K100" s="7"/>
      <c r="L100" s="2"/>
      <c r="M100" s="2"/>
      <c r="N100" s="2"/>
      <c r="O100" s="60">
        <f>SUM(O99*2%)</f>
        <v>77.44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40" t="s">
        <v>15</v>
      </c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72" t="s">
        <v>104</v>
      </c>
      <c r="H102" s="273">
        <v>0.0</v>
      </c>
      <c r="I102" s="274">
        <v>0.0</v>
      </c>
      <c r="J102" s="2"/>
      <c r="K102" s="7"/>
      <c r="L102" s="2"/>
      <c r="M102" s="2"/>
      <c r="N102" s="2"/>
      <c r="O102" s="2"/>
      <c r="P102" s="275"/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29</v>
      </c>
      <c r="H103" s="266">
        <f>SUM(O8,M9,L12,M14,P22,N23,M24,O27,O28,P30,M34,Q35,Q37,M42,O43,L44)</f>
        <v>6106</v>
      </c>
      <c r="I103" s="274">
        <v>0.0</v>
      </c>
      <c r="J103" s="2"/>
      <c r="K103" s="7"/>
      <c r="L103" s="2"/>
      <c r="M103" s="2"/>
      <c r="N103" s="2"/>
      <c r="O103" s="2"/>
      <c r="P103" s="16">
        <f>SUM(P6:P90)</f>
        <v>4457</v>
      </c>
      <c r="Q103" s="41" t="s">
        <v>34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9" t="s">
        <v>30</v>
      </c>
      <c r="H104" s="266">
        <f>SUM(O7,L11,O13,N15,N16,N17,L18,R19,N20,N21,N25,L26,P29,N31,O32,P33,M36,M38,N39,O40,P45)</f>
        <v>9968</v>
      </c>
      <c r="I104" s="274">
        <v>0.0</v>
      </c>
      <c r="J104" s="2"/>
      <c r="K104" s="7"/>
      <c r="L104" s="2"/>
      <c r="M104" s="2"/>
      <c r="N104" s="2"/>
      <c r="O104" s="2"/>
      <c r="P104" s="60">
        <f>SUM(P103*2%)</f>
        <v>89.14</v>
      </c>
      <c r="Q104" s="16">
        <f>SUM(Q6:Q90)</f>
        <v>900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60">
        <f>SUM(Q104*1%)</f>
        <v>9</v>
      </c>
      <c r="R105" s="149">
        <f>SUM(R7:R92)</f>
        <v>250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25" t="s">
        <v>32</v>
      </c>
      <c r="H106" s="225">
        <v>0.0</v>
      </c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5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154</v>
      </c>
      <c r="H107" s="225">
        <v>0.0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33</v>
      </c>
      <c r="H108" s="270">
        <v>50.0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228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4:N94"/>
    <mergeCell ref="O94:P94"/>
  </mergeCells>
  <dataValidations>
    <dataValidation type="list" allowBlank="1" showErrorMessage="1" sqref="F7:F91">
      <formula1>"White board,Cartoon ,3D ,3D personalizado,3D Premium,VSL,Logo,Post,Influencer Laura,Influencer Natalia,Influencer Nayara,3D Estatico ,3D Realista,Edição audio,Pov,Flow,Dia dos Pais VSL,Dia dos Pais 3D,Dia dos Pais Influencer,Mascote,locução,Influencer  JO"&amp;"ÃO,Influencer   VINICIUS, jingle"</formula1>
    </dataValidation>
    <dataValidation type="list" allowBlank="1" showErrorMessage="1" sqref="B7:B91">
      <formula1>"Pix,Cartão,Pacote ,Pago "</formula1>
    </dataValidation>
    <dataValidation type="list" allowBlank="1" showErrorMessage="1" sqref="E7:E91 E209:F1000">
      <formula1>"Vinicius,Kaua,Caio,Julia,Thiago,Jhonatas,Diogo,Caio Ferreira,Pamelah,Caio Alves,Camila,Wiliam ,Gabriel ,Fernanda,Kaua novo,Marco "</formula1>
    </dataValidation>
    <dataValidation type="list" allowBlank="1" showErrorMessage="1" sqref="A7:A91">
      <formula1>"Nobre,Publicidade,INFLUENZI"</formula1>
    </dataValidation>
    <dataValidation type="list" allowBlank="1" showErrorMessage="1" sqref="J7:J91">
      <formula1>"Mel,Drieli,Fernanda,Carla,FLAVIA"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9.63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517</v>
      </c>
      <c r="E7" s="47" t="s">
        <v>88</v>
      </c>
      <c r="F7" s="44" t="s">
        <v>39</v>
      </c>
      <c r="G7" s="230" t="s">
        <v>518</v>
      </c>
      <c r="H7" s="49" t="s">
        <v>519</v>
      </c>
      <c r="I7" s="50" t="s">
        <v>520</v>
      </c>
      <c r="J7" s="44" t="s">
        <v>30</v>
      </c>
      <c r="K7" s="51"/>
      <c r="L7" s="52"/>
      <c r="M7" s="37"/>
      <c r="N7" s="38">
        <v>350.0</v>
      </c>
      <c r="O7" s="53"/>
      <c r="P7" s="54"/>
      <c r="Q7" s="55"/>
      <c r="R7" s="56"/>
      <c r="S7" s="57">
        <v>50.0</v>
      </c>
      <c r="T7" s="7"/>
      <c r="U7" s="7"/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521</v>
      </c>
      <c r="E8" s="47" t="s">
        <v>74</v>
      </c>
      <c r="F8" s="44" t="s">
        <v>39</v>
      </c>
      <c r="G8" s="230" t="s">
        <v>522</v>
      </c>
      <c r="H8" s="62" t="s">
        <v>523</v>
      </c>
      <c r="I8" s="63" t="s">
        <v>524</v>
      </c>
      <c r="J8" s="44" t="s">
        <v>30</v>
      </c>
      <c r="K8" s="64"/>
      <c r="L8" s="52"/>
      <c r="M8" s="65"/>
      <c r="N8" s="66"/>
      <c r="O8" s="53">
        <v>250.0</v>
      </c>
      <c r="P8" s="54"/>
      <c r="Q8" s="55"/>
      <c r="R8" s="67"/>
      <c r="S8" s="57">
        <v>50.0</v>
      </c>
      <c r="T8" s="58" t="s">
        <v>11</v>
      </c>
      <c r="U8" s="59">
        <f>SUM(L97)</f>
        <v>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525</v>
      </c>
      <c r="E9" s="47" t="s">
        <v>38</v>
      </c>
      <c r="F9" s="44" t="s">
        <v>39</v>
      </c>
      <c r="G9" s="230" t="s">
        <v>526</v>
      </c>
      <c r="H9" s="62" t="s">
        <v>527</v>
      </c>
      <c r="I9" s="69" t="s">
        <v>528</v>
      </c>
      <c r="J9" s="44" t="s">
        <v>30</v>
      </c>
      <c r="K9" s="64"/>
      <c r="L9" s="52"/>
      <c r="M9" s="65"/>
      <c r="N9" s="66"/>
      <c r="O9" s="53">
        <v>294.0</v>
      </c>
      <c r="P9" s="54"/>
      <c r="Q9" s="55"/>
      <c r="R9" s="67"/>
      <c r="S9" s="57">
        <v>50.0</v>
      </c>
      <c r="T9" s="58" t="s">
        <v>12</v>
      </c>
      <c r="U9" s="59">
        <f>SUM(M98)</f>
        <v>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529</v>
      </c>
      <c r="E10" s="47" t="s">
        <v>30</v>
      </c>
      <c r="F10" s="44" t="s">
        <v>39</v>
      </c>
      <c r="G10" s="230" t="s">
        <v>530</v>
      </c>
      <c r="H10" s="49" t="s">
        <v>531</v>
      </c>
      <c r="I10" s="50" t="s">
        <v>532</v>
      </c>
      <c r="J10" s="44" t="s">
        <v>30</v>
      </c>
      <c r="K10" s="51"/>
      <c r="L10" s="72"/>
      <c r="M10" s="37"/>
      <c r="N10" s="38"/>
      <c r="O10" s="53">
        <v>294.0</v>
      </c>
      <c r="P10" s="73"/>
      <c r="Q10" s="74"/>
      <c r="R10" s="56"/>
      <c r="S10" s="57">
        <v>50.0</v>
      </c>
      <c r="T10" s="75" t="s">
        <v>13</v>
      </c>
      <c r="U10" s="59">
        <f>SUM(N99)</f>
        <v>3590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533</v>
      </c>
      <c r="E11" s="47" t="s">
        <v>38</v>
      </c>
      <c r="F11" s="44" t="s">
        <v>39</v>
      </c>
      <c r="G11" s="230" t="s">
        <v>534</v>
      </c>
      <c r="H11" s="49" t="s">
        <v>535</v>
      </c>
      <c r="I11" s="63" t="s">
        <v>536</v>
      </c>
      <c r="J11" s="44" t="s">
        <v>30</v>
      </c>
      <c r="K11" s="51"/>
      <c r="L11" s="52"/>
      <c r="M11" s="37"/>
      <c r="N11" s="38"/>
      <c r="O11" s="53">
        <v>350.0</v>
      </c>
      <c r="P11" s="54"/>
      <c r="Q11" s="55"/>
      <c r="R11" s="56"/>
      <c r="S11" s="57">
        <v>50.0</v>
      </c>
      <c r="T11" s="76" t="s">
        <v>19</v>
      </c>
      <c r="U11" s="77">
        <f>SUM(U8:U10)</f>
        <v>3590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537</v>
      </c>
      <c r="E12" s="47" t="s">
        <v>106</v>
      </c>
      <c r="F12" s="44" t="s">
        <v>39</v>
      </c>
      <c r="G12" s="230" t="s">
        <v>538</v>
      </c>
      <c r="H12" s="49" t="s">
        <v>539</v>
      </c>
      <c r="I12" s="69" t="s">
        <v>540</v>
      </c>
      <c r="J12" s="44" t="s">
        <v>48</v>
      </c>
      <c r="K12" s="51"/>
      <c r="L12" s="52"/>
      <c r="M12" s="65"/>
      <c r="N12" s="66"/>
      <c r="O12" s="53">
        <v>350.0</v>
      </c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541</v>
      </c>
      <c r="E13" s="47" t="s">
        <v>88</v>
      </c>
      <c r="F13" s="44" t="s">
        <v>39</v>
      </c>
      <c r="G13" s="230" t="s">
        <v>542</v>
      </c>
      <c r="H13" s="62" t="s">
        <v>543</v>
      </c>
      <c r="I13" s="50" t="s">
        <v>544</v>
      </c>
      <c r="J13" s="44" t="s">
        <v>30</v>
      </c>
      <c r="K13" s="51"/>
      <c r="L13" s="52"/>
      <c r="M13" s="65"/>
      <c r="N13" s="66">
        <v>300.0</v>
      </c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545</v>
      </c>
      <c r="E14" s="47" t="s">
        <v>44</v>
      </c>
      <c r="F14" s="44" t="s">
        <v>39</v>
      </c>
      <c r="G14" s="230" t="s">
        <v>546</v>
      </c>
      <c r="H14" s="62"/>
      <c r="I14" s="50" t="s">
        <v>547</v>
      </c>
      <c r="J14" s="44" t="s">
        <v>48</v>
      </c>
      <c r="K14" s="51"/>
      <c r="L14" s="52"/>
      <c r="M14" s="37"/>
      <c r="N14" s="38">
        <v>350.0</v>
      </c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60"/>
      <c r="E15" s="61"/>
      <c r="F15" s="44" t="s">
        <v>39</v>
      </c>
      <c r="G15" s="79" t="s">
        <v>548</v>
      </c>
      <c r="H15" s="79" t="s">
        <v>549</v>
      </c>
      <c r="I15" s="63" t="s">
        <v>550</v>
      </c>
      <c r="J15" s="78"/>
      <c r="K15" s="51"/>
      <c r="L15" s="52"/>
      <c r="M15" s="65"/>
      <c r="N15" s="66"/>
      <c r="O15" s="53">
        <v>294.0</v>
      </c>
      <c r="P15" s="54"/>
      <c r="Q15" s="55"/>
      <c r="R15" s="67"/>
      <c r="S15" s="57">
        <v>50.0</v>
      </c>
      <c r="T15" s="80" t="s">
        <v>14</v>
      </c>
      <c r="U15" s="46">
        <f>SUM(O100)</f>
        <v>3276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551</v>
      </c>
      <c r="E16" s="47"/>
      <c r="F16" s="44" t="s">
        <v>39</v>
      </c>
      <c r="G16" s="232" t="s">
        <v>552</v>
      </c>
      <c r="H16" s="79" t="s">
        <v>553</v>
      </c>
      <c r="I16" s="63" t="s">
        <v>554</v>
      </c>
      <c r="J16" s="44" t="s">
        <v>48</v>
      </c>
      <c r="K16" s="51"/>
      <c r="L16" s="52"/>
      <c r="M16" s="65"/>
      <c r="N16" s="66"/>
      <c r="O16" s="53">
        <v>300.0</v>
      </c>
      <c r="P16" s="54"/>
      <c r="Q16" s="55"/>
      <c r="R16" s="67"/>
      <c r="S16" s="57">
        <v>50.0</v>
      </c>
      <c r="T16" s="81" t="s">
        <v>15</v>
      </c>
      <c r="U16" s="82">
        <f>SUM(P7:P92)</f>
        <v>0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555</v>
      </c>
      <c r="E17" s="47" t="s">
        <v>44</v>
      </c>
      <c r="F17" s="44" t="s">
        <v>39</v>
      </c>
      <c r="G17" s="230" t="s">
        <v>556</v>
      </c>
      <c r="H17" s="62" t="s">
        <v>557</v>
      </c>
      <c r="I17" s="69" t="s">
        <v>558</v>
      </c>
      <c r="J17" s="44" t="s">
        <v>48</v>
      </c>
      <c r="K17" s="51"/>
      <c r="L17" s="84"/>
      <c r="M17" s="85"/>
      <c r="N17" s="66">
        <v>500.0</v>
      </c>
      <c r="O17" s="53"/>
      <c r="P17" s="87"/>
      <c r="Q17" s="88"/>
      <c r="R17" s="89"/>
      <c r="S17" s="57">
        <v>100.0</v>
      </c>
      <c r="T17" s="91" t="s">
        <v>20</v>
      </c>
      <c r="U17" s="92">
        <f>SUM(U15:U16)</f>
        <v>3276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60"/>
      <c r="E18" s="47"/>
      <c r="F18" s="44" t="s">
        <v>39</v>
      </c>
      <c r="G18" s="276" t="s">
        <v>559</v>
      </c>
      <c r="H18" s="79" t="s">
        <v>560</v>
      </c>
      <c r="I18" s="63" t="s">
        <v>561</v>
      </c>
      <c r="J18" s="78"/>
      <c r="K18" s="51"/>
      <c r="L18" s="84"/>
      <c r="M18" s="65"/>
      <c r="N18" s="66">
        <v>350.0</v>
      </c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562</v>
      </c>
      <c r="E19" s="47" t="s">
        <v>52</v>
      </c>
      <c r="F19" s="44" t="s">
        <v>39</v>
      </c>
      <c r="G19" s="230" t="s">
        <v>563</v>
      </c>
      <c r="H19" s="62"/>
      <c r="I19" s="50" t="s">
        <v>564</v>
      </c>
      <c r="J19" s="44" t="s">
        <v>30</v>
      </c>
      <c r="K19" s="51"/>
      <c r="L19" s="52"/>
      <c r="M19" s="65"/>
      <c r="N19" s="66">
        <v>300.0</v>
      </c>
      <c r="O19" s="53"/>
      <c r="P19" s="54"/>
      <c r="Q19" s="55"/>
      <c r="R19" s="67"/>
      <c r="S19" s="57">
        <v>150.0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565</v>
      </c>
      <c r="E20" s="47" t="s">
        <v>52</v>
      </c>
      <c r="F20" s="44" t="s">
        <v>39</v>
      </c>
      <c r="G20" s="230" t="s">
        <v>566</v>
      </c>
      <c r="H20" s="62" t="s">
        <v>567</v>
      </c>
      <c r="I20" s="69" t="s">
        <v>568</v>
      </c>
      <c r="J20" s="44" t="s">
        <v>30</v>
      </c>
      <c r="K20" s="51"/>
      <c r="L20" s="52"/>
      <c r="M20" s="65"/>
      <c r="N20" s="66">
        <v>350.0</v>
      </c>
      <c r="O20" s="53"/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569</v>
      </c>
      <c r="E21" s="47" t="s">
        <v>52</v>
      </c>
      <c r="F21" s="44" t="s">
        <v>39</v>
      </c>
      <c r="G21" s="230" t="s">
        <v>570</v>
      </c>
      <c r="H21" s="62"/>
      <c r="I21" s="69" t="s">
        <v>571</v>
      </c>
      <c r="J21" s="44" t="s">
        <v>30</v>
      </c>
      <c r="K21" s="51"/>
      <c r="L21" s="52"/>
      <c r="M21" s="65"/>
      <c r="N21" s="66">
        <v>350.0</v>
      </c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572</v>
      </c>
      <c r="E22" s="47" t="s">
        <v>30</v>
      </c>
      <c r="F22" s="44" t="s">
        <v>39</v>
      </c>
      <c r="G22" s="230" t="s">
        <v>573</v>
      </c>
      <c r="H22" s="62" t="s">
        <v>574</v>
      </c>
      <c r="I22" s="50" t="s">
        <v>575</v>
      </c>
      <c r="J22" s="44" t="s">
        <v>30</v>
      </c>
      <c r="K22" s="51"/>
      <c r="L22" s="52"/>
      <c r="M22" s="65"/>
      <c r="N22" s="66"/>
      <c r="O22" s="53">
        <v>294.0</v>
      </c>
      <c r="P22" s="54"/>
      <c r="Q22" s="55"/>
      <c r="R22" s="67"/>
      <c r="S22" s="57">
        <v>50.0</v>
      </c>
      <c r="T22" s="237" t="s">
        <v>104</v>
      </c>
      <c r="U22" s="82">
        <f>SUM(Q7:Q92)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576</v>
      </c>
      <c r="E23" s="47" t="s">
        <v>88</v>
      </c>
      <c r="F23" s="44" t="s">
        <v>39</v>
      </c>
      <c r="G23" s="230" t="s">
        <v>577</v>
      </c>
      <c r="H23" s="62" t="s">
        <v>578</v>
      </c>
      <c r="I23" s="69" t="s">
        <v>579</v>
      </c>
      <c r="J23" s="44" t="s">
        <v>30</v>
      </c>
      <c r="K23" s="95"/>
      <c r="L23" s="52"/>
      <c r="M23" s="65"/>
      <c r="N23" s="66"/>
      <c r="O23" s="53">
        <v>300.0</v>
      </c>
      <c r="P23" s="54"/>
      <c r="Q23" s="55"/>
      <c r="R23" s="67"/>
      <c r="S23" s="57">
        <v>50.0</v>
      </c>
      <c r="T23" s="91" t="s">
        <v>109</v>
      </c>
      <c r="U23" s="238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580</v>
      </c>
      <c r="E24" s="47" t="s">
        <v>52</v>
      </c>
      <c r="F24" s="44" t="s">
        <v>39</v>
      </c>
      <c r="G24" s="230" t="s">
        <v>581</v>
      </c>
      <c r="H24" s="62" t="s">
        <v>582</v>
      </c>
      <c r="I24" s="62" t="s">
        <v>583</v>
      </c>
      <c r="J24" s="44" t="s">
        <v>30</v>
      </c>
      <c r="K24" s="51"/>
      <c r="L24" s="72"/>
      <c r="M24" s="65"/>
      <c r="N24" s="66">
        <v>450.0</v>
      </c>
      <c r="O24" s="53"/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255" t="s">
        <v>584</v>
      </c>
      <c r="E25" s="47" t="s">
        <v>88</v>
      </c>
      <c r="F25" s="44" t="s">
        <v>39</v>
      </c>
      <c r="G25" s="230" t="s">
        <v>585</v>
      </c>
      <c r="H25" s="62" t="s">
        <v>586</v>
      </c>
      <c r="I25" s="48" t="s">
        <v>587</v>
      </c>
      <c r="J25" s="44" t="s">
        <v>30</v>
      </c>
      <c r="K25" s="64"/>
      <c r="L25" s="52"/>
      <c r="M25" s="65"/>
      <c r="N25" s="86"/>
      <c r="O25" s="53">
        <v>200.0</v>
      </c>
      <c r="P25" s="96"/>
      <c r="Q25" s="97"/>
      <c r="R25" s="89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588</v>
      </c>
      <c r="E26" s="47" t="s">
        <v>38</v>
      </c>
      <c r="F26" s="44" t="s">
        <v>39</v>
      </c>
      <c r="G26" s="230" t="s">
        <v>589</v>
      </c>
      <c r="H26" s="62" t="s">
        <v>590</v>
      </c>
      <c r="I26" s="48" t="s">
        <v>591</v>
      </c>
      <c r="J26" s="44" t="s">
        <v>30</v>
      </c>
      <c r="K26" s="98"/>
      <c r="L26" s="84"/>
      <c r="M26" s="65"/>
      <c r="N26" s="66"/>
      <c r="O26" s="53">
        <v>350.0</v>
      </c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592</v>
      </c>
      <c r="E27" s="47" t="s">
        <v>74</v>
      </c>
      <c r="F27" s="44" t="s">
        <v>39</v>
      </c>
      <c r="G27" s="230" t="s">
        <v>593</v>
      </c>
      <c r="H27" s="62" t="s">
        <v>594</v>
      </c>
      <c r="I27" s="63" t="s">
        <v>595</v>
      </c>
      <c r="J27" s="44" t="s">
        <v>30</v>
      </c>
      <c r="K27" s="98"/>
      <c r="L27" s="52"/>
      <c r="M27" s="65"/>
      <c r="N27" s="66">
        <v>290.0</v>
      </c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/>
      <c r="B28" s="44"/>
      <c r="C28" s="70"/>
      <c r="D28" s="99"/>
      <c r="E28" s="47"/>
      <c r="F28" s="44"/>
      <c r="G28" s="48"/>
      <c r="H28" s="62"/>
      <c r="I28" s="63"/>
      <c r="J28" s="44"/>
      <c r="K28" s="51"/>
      <c r="L28" s="52"/>
      <c r="M28" s="65"/>
      <c r="N28" s="66"/>
      <c r="O28" s="53"/>
      <c r="P28" s="54"/>
      <c r="Q28" s="55"/>
      <c r="R28" s="67"/>
      <c r="S28" s="5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/>
      <c r="B29" s="44"/>
      <c r="C29" s="45"/>
      <c r="D29" s="71"/>
      <c r="E29" s="61"/>
      <c r="F29" s="44"/>
      <c r="G29" s="48"/>
      <c r="H29" s="62"/>
      <c r="I29" s="48"/>
      <c r="J29" s="78"/>
      <c r="K29" s="51"/>
      <c r="L29" s="52"/>
      <c r="M29" s="65"/>
      <c r="N29" s="66"/>
      <c r="O29" s="53"/>
      <c r="P29" s="54"/>
      <c r="Q29" s="55"/>
      <c r="R29" s="67"/>
      <c r="S29" s="5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/>
      <c r="B30" s="44"/>
      <c r="C30" s="101"/>
      <c r="D30" s="99"/>
      <c r="E30" s="47"/>
      <c r="F30" s="44"/>
      <c r="G30" s="48"/>
      <c r="H30" s="62"/>
      <c r="I30" s="48"/>
      <c r="J30" s="78"/>
      <c r="K30" s="51"/>
      <c r="L30" s="52"/>
      <c r="M30" s="37"/>
      <c r="N30" s="38"/>
      <c r="O30" s="53"/>
      <c r="P30" s="54"/>
      <c r="Q30" s="55"/>
      <c r="R30" s="56"/>
      <c r="S30" s="5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/>
      <c r="B31" s="44"/>
      <c r="C31" s="45"/>
      <c r="D31" s="99"/>
      <c r="E31" s="61"/>
      <c r="F31" s="44"/>
      <c r="G31" s="102"/>
      <c r="H31" s="103"/>
      <c r="I31" s="48"/>
      <c r="J31" s="78"/>
      <c r="K31" s="51"/>
      <c r="L31" s="104"/>
      <c r="M31" s="65"/>
      <c r="N31" s="66"/>
      <c r="O31" s="53"/>
      <c r="P31" s="105"/>
      <c r="Q31" s="106"/>
      <c r="R31" s="67"/>
      <c r="S31" s="57"/>
      <c r="T31" s="91" t="s">
        <v>22</v>
      </c>
      <c r="U31" s="100">
        <f>SUM(U11,U17,U23)</f>
        <v>6866</v>
      </c>
      <c r="V31" s="7"/>
      <c r="W31" s="7"/>
      <c r="X31" s="7"/>
      <c r="Y31" s="7"/>
      <c r="Z31" s="7"/>
      <c r="AA31" s="7"/>
      <c r="AB31" s="7"/>
    </row>
    <row r="32">
      <c r="A32" s="44"/>
      <c r="B32" s="44"/>
      <c r="C32" s="107"/>
      <c r="D32" s="46"/>
      <c r="E32" s="47"/>
      <c r="F32" s="44"/>
      <c r="G32" s="48"/>
      <c r="H32" s="62"/>
      <c r="I32" s="48"/>
      <c r="J32" s="78"/>
      <c r="K32" s="51"/>
      <c r="L32" s="104"/>
      <c r="M32" s="65"/>
      <c r="N32" s="66"/>
      <c r="O32" s="53"/>
      <c r="P32" s="105"/>
      <c r="Q32" s="106"/>
      <c r="R32" s="67"/>
      <c r="S32" s="47"/>
      <c r="V32" s="7"/>
      <c r="W32" s="7"/>
      <c r="X32" s="7"/>
      <c r="Y32" s="7"/>
      <c r="Z32" s="7"/>
      <c r="AA32" s="7"/>
      <c r="AB32" s="7"/>
    </row>
    <row r="33">
      <c r="A33" s="44"/>
      <c r="B33" s="44"/>
      <c r="C33" s="45"/>
      <c r="D33" s="108"/>
      <c r="E33" s="47"/>
      <c r="F33" s="44"/>
      <c r="G33" s="48"/>
      <c r="H33" s="62"/>
      <c r="I33" s="48"/>
      <c r="J33" s="44"/>
      <c r="K33" s="51"/>
      <c r="L33" s="84"/>
      <c r="M33" s="85"/>
      <c r="N33" s="86"/>
      <c r="O33" s="53"/>
      <c r="P33" s="87"/>
      <c r="Q33" s="88"/>
      <c r="R33" s="89"/>
      <c r="S33" s="47"/>
      <c r="V33" s="7"/>
      <c r="W33" s="7"/>
      <c r="X33" s="7"/>
      <c r="Y33" s="7"/>
      <c r="Z33" s="7"/>
      <c r="AA33" s="7"/>
      <c r="AB33" s="7"/>
    </row>
    <row r="34">
      <c r="A34" s="44"/>
      <c r="B34" s="44"/>
      <c r="C34" s="45"/>
      <c r="D34" s="109"/>
      <c r="E34" s="61"/>
      <c r="F34" s="44"/>
      <c r="G34" s="48"/>
      <c r="H34" s="62"/>
      <c r="I34" s="62"/>
      <c r="J34" s="78"/>
      <c r="K34" s="51"/>
      <c r="L34" s="72"/>
      <c r="M34" s="37"/>
      <c r="N34" s="38"/>
      <c r="O34" s="53"/>
      <c r="P34" s="73"/>
      <c r="Q34" s="74"/>
      <c r="R34" s="56"/>
      <c r="S34" s="47"/>
      <c r="V34" s="7"/>
      <c r="W34" s="7"/>
      <c r="X34" s="7"/>
      <c r="Y34" s="7"/>
      <c r="Z34" s="7"/>
      <c r="AA34" s="7"/>
      <c r="AB34" s="7"/>
    </row>
    <row r="35">
      <c r="A35" s="44"/>
      <c r="B35" s="44"/>
      <c r="C35" s="70"/>
      <c r="D35" s="109"/>
      <c r="E35" s="61"/>
      <c r="F35" s="44"/>
      <c r="G35" s="48"/>
      <c r="H35" s="62"/>
      <c r="I35" s="62"/>
      <c r="J35" s="78"/>
      <c r="K35" s="64"/>
      <c r="L35" s="52"/>
      <c r="M35" s="65"/>
      <c r="N35" s="66"/>
      <c r="O35" s="53"/>
      <c r="P35" s="54"/>
      <c r="Q35" s="55"/>
      <c r="R35" s="67"/>
      <c r="S35" s="47"/>
      <c r="V35" s="7"/>
      <c r="W35" s="7"/>
      <c r="X35" s="7"/>
      <c r="Y35" s="7"/>
      <c r="Z35" s="7"/>
      <c r="AA35" s="7"/>
      <c r="AB35" s="7"/>
    </row>
    <row r="36">
      <c r="A36" s="44"/>
      <c r="B36" s="44"/>
      <c r="C36" s="70"/>
      <c r="D36" s="71"/>
      <c r="E36" s="47"/>
      <c r="F36" s="44"/>
      <c r="G36" s="110"/>
      <c r="H36" s="111"/>
      <c r="I36" s="62"/>
      <c r="J36" s="78"/>
      <c r="K36" s="64"/>
      <c r="L36" s="52"/>
      <c r="M36" s="65"/>
      <c r="N36" s="66"/>
      <c r="O36" s="53"/>
      <c r="P36" s="54"/>
      <c r="Q36" s="55"/>
      <c r="R36" s="67"/>
      <c r="S36" s="4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/>
      <c r="B37" s="44"/>
      <c r="C37" s="70"/>
      <c r="D37" s="71"/>
      <c r="E37" s="47"/>
      <c r="F37" s="44"/>
      <c r="G37" s="112"/>
      <c r="H37" s="113"/>
      <c r="I37" s="48"/>
      <c r="J37" s="44"/>
      <c r="K37" s="51"/>
      <c r="L37" s="52"/>
      <c r="M37" s="85"/>
      <c r="N37" s="86"/>
      <c r="O37" s="53"/>
      <c r="P37" s="54"/>
      <c r="Q37" s="55"/>
      <c r="R37" s="89"/>
      <c r="S37" s="4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/>
      <c r="B38" s="44"/>
      <c r="C38" s="45"/>
      <c r="D38" s="99"/>
      <c r="E38" s="47"/>
      <c r="F38" s="44"/>
      <c r="G38" s="48"/>
      <c r="H38" s="62"/>
      <c r="I38" s="48"/>
      <c r="J38" s="78"/>
      <c r="K38" s="51"/>
      <c r="L38" s="52"/>
      <c r="M38" s="114"/>
      <c r="N38" s="115"/>
      <c r="O38" s="53"/>
      <c r="P38" s="54"/>
      <c r="Q38" s="55"/>
      <c r="R38" s="116"/>
      <c r="S38" s="4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/>
      <c r="B39" s="44"/>
      <c r="C39" s="45"/>
      <c r="D39" s="71"/>
      <c r="E39" s="47"/>
      <c r="F39" s="44"/>
      <c r="G39" s="48"/>
      <c r="H39" s="62"/>
      <c r="I39" s="47"/>
      <c r="J39" s="78"/>
      <c r="K39" s="98"/>
      <c r="L39" s="52"/>
      <c r="M39" s="65"/>
      <c r="N39" s="66"/>
      <c r="O39" s="53"/>
      <c r="P39" s="54"/>
      <c r="Q39" s="55"/>
      <c r="R39" s="67"/>
      <c r="S39" s="4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/>
      <c r="B40" s="44"/>
      <c r="C40" s="45"/>
      <c r="D40" s="60"/>
      <c r="E40" s="61"/>
      <c r="F40" s="44"/>
      <c r="G40" s="48"/>
      <c r="H40" s="62"/>
      <c r="I40" s="48"/>
      <c r="J40" s="78"/>
      <c r="K40" s="51"/>
      <c r="L40" s="72"/>
      <c r="M40" s="65"/>
      <c r="N40" s="66"/>
      <c r="O40" s="53"/>
      <c r="P40" s="73"/>
      <c r="Q40" s="74"/>
      <c r="R40" s="67"/>
      <c r="S40" s="4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/>
      <c r="B41" s="44"/>
      <c r="C41" s="45"/>
      <c r="D41" s="71"/>
      <c r="E41" s="47"/>
      <c r="F41" s="44"/>
      <c r="G41" s="48"/>
      <c r="H41" s="62"/>
      <c r="I41" s="48"/>
      <c r="J41" s="78"/>
      <c r="K41" s="51"/>
      <c r="L41" s="52"/>
      <c r="M41" s="65"/>
      <c r="N41" s="66"/>
      <c r="O41" s="53"/>
      <c r="P41" s="54"/>
      <c r="Q41" s="55"/>
      <c r="R41" s="67"/>
      <c r="S41" s="4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/>
      <c r="B42" s="44"/>
      <c r="C42" s="70"/>
      <c r="D42" s="117"/>
      <c r="E42" s="61"/>
      <c r="F42" s="44"/>
      <c r="G42" s="118"/>
      <c r="H42" s="119"/>
      <c r="I42" s="113"/>
      <c r="J42" s="78"/>
      <c r="K42" s="120"/>
      <c r="L42" s="52"/>
      <c r="M42" s="65"/>
      <c r="N42" s="66"/>
      <c r="O42" s="53"/>
      <c r="P42" s="54"/>
      <c r="Q42" s="55"/>
      <c r="R42" s="67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70"/>
      <c r="D43" s="60"/>
      <c r="E43" s="47"/>
      <c r="F43" s="44"/>
      <c r="G43" s="48"/>
      <c r="H43" s="62"/>
      <c r="I43" s="48"/>
      <c r="J43" s="44"/>
      <c r="K43" s="51"/>
      <c r="L43" s="52"/>
      <c r="M43" s="65"/>
      <c r="N43" s="66"/>
      <c r="O43" s="53"/>
      <c r="P43" s="54"/>
      <c r="Q43" s="55"/>
      <c r="R43" s="67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60"/>
      <c r="E44" s="61"/>
      <c r="F44" s="44"/>
      <c r="G44" s="48"/>
      <c r="H44" s="62"/>
      <c r="I44" s="48"/>
      <c r="J44" s="44"/>
      <c r="K44" s="64"/>
      <c r="L44" s="52"/>
      <c r="M44" s="65"/>
      <c r="N44" s="66"/>
      <c r="O44" s="53"/>
      <c r="P44" s="54"/>
      <c r="Q44" s="55"/>
      <c r="R44" s="67"/>
      <c r="S44" s="4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45"/>
      <c r="D45" s="121"/>
      <c r="E45" s="61"/>
      <c r="F45" s="44"/>
      <c r="G45" s="48"/>
      <c r="H45" s="62"/>
      <c r="I45" s="48"/>
      <c r="J45" s="44"/>
      <c r="K45" s="51"/>
      <c r="L45" s="52"/>
      <c r="M45" s="65"/>
      <c r="N45" s="66"/>
      <c r="O45" s="53"/>
      <c r="P45" s="54"/>
      <c r="Q45" s="55"/>
      <c r="R45" s="67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61"/>
      <c r="F46" s="44"/>
      <c r="G46" s="122"/>
      <c r="H46" s="123"/>
      <c r="I46" s="48"/>
      <c r="J46" s="78"/>
      <c r="K46" s="51"/>
      <c r="L46" s="104"/>
      <c r="M46" s="85"/>
      <c r="N46" s="86"/>
      <c r="O46" s="53"/>
      <c r="P46" s="105"/>
      <c r="Q46" s="106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61"/>
      <c r="F47" s="44"/>
      <c r="G47" s="48"/>
      <c r="H47" s="62"/>
      <c r="I47" s="62"/>
      <c r="J47" s="78"/>
      <c r="K47" s="51"/>
      <c r="L47" s="124"/>
      <c r="M47" s="65"/>
      <c r="N47" s="66"/>
      <c r="O47" s="53"/>
      <c r="P47" s="125"/>
      <c r="Q47" s="126"/>
      <c r="R47" s="67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61"/>
      <c r="F48" s="44"/>
      <c r="G48" s="48"/>
      <c r="H48" s="62"/>
      <c r="I48" s="62"/>
      <c r="J48" s="78"/>
      <c r="K48" s="51"/>
      <c r="L48" s="124"/>
      <c r="M48" s="37"/>
      <c r="N48" s="38"/>
      <c r="O48" s="53"/>
      <c r="P48" s="125"/>
      <c r="Q48" s="126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8"/>
      <c r="E49" s="47"/>
      <c r="F49" s="44"/>
      <c r="G49" s="48"/>
      <c r="H49" s="62"/>
      <c r="I49" s="127"/>
      <c r="J49" s="44"/>
      <c r="K49" s="64"/>
      <c r="L49" s="124"/>
      <c r="M49" s="85"/>
      <c r="N49" s="86"/>
      <c r="O49" s="53"/>
      <c r="P49" s="125"/>
      <c r="Q49" s="126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8"/>
      <c r="E50" s="61"/>
      <c r="F50" s="44"/>
      <c r="G50" s="48"/>
      <c r="H50" s="62"/>
      <c r="I50" s="48"/>
      <c r="J50" s="78"/>
      <c r="K50" s="64"/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61"/>
      <c r="F51" s="44"/>
      <c r="G51" s="48"/>
      <c r="H51" s="62"/>
      <c r="I51" s="48"/>
      <c r="J51" s="78"/>
      <c r="K51" s="51"/>
      <c r="L51" s="124"/>
      <c r="M51" s="65"/>
      <c r="N51" s="66"/>
      <c r="O51" s="53"/>
      <c r="P51" s="125"/>
      <c r="Q51" s="126"/>
      <c r="R51" s="67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61"/>
      <c r="F52" s="44"/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78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1200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0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SUM(K95*1%)</f>
        <v>0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0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3590</v>
      </c>
      <c r="I98" s="5"/>
      <c r="J98" s="2"/>
      <c r="K98" s="7"/>
      <c r="L98" s="60">
        <f>SUM(L97*1%)</f>
        <v>0</v>
      </c>
      <c r="M98" s="16">
        <f>SUM(M6:M91)</f>
        <v>0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SUM(O100,P104)</f>
        <v>3276</v>
      </c>
      <c r="I99" s="5"/>
      <c r="J99" s="2"/>
      <c r="K99" s="7"/>
      <c r="L99" s="17"/>
      <c r="M99" s="60">
        <f>SUM(M98*1%)</f>
        <v>0</v>
      </c>
      <c r="N99" s="16">
        <f>SUM(N6:N92)</f>
        <v>3590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SUM(R106)</f>
        <v>0</v>
      </c>
      <c r="I100" s="5"/>
      <c r="J100" s="2"/>
      <c r="K100" s="7"/>
      <c r="L100" s="2"/>
      <c r="M100" s="2"/>
      <c r="N100" s="60">
        <f>SUM(N99*2%)</f>
        <v>71.8</v>
      </c>
      <c r="O100" s="16">
        <f>SUM(O6:O93)</f>
        <v>3276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SUM(Q105)</f>
        <v>0</v>
      </c>
      <c r="I101" s="5"/>
      <c r="J101" s="2"/>
      <c r="K101" s="7"/>
      <c r="L101" s="2"/>
      <c r="M101" s="2"/>
      <c r="N101" s="2"/>
      <c r="O101" s="60">
        <f>SUM(O100*2%)</f>
        <v>65.52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72" t="s">
        <v>104</v>
      </c>
      <c r="H103" s="273">
        <v>0.0</v>
      </c>
      <c r="I103" s="250">
        <v>0.0</v>
      </c>
      <c r="J103" s="2"/>
      <c r="K103" s="7"/>
      <c r="L103" s="2"/>
      <c r="M103" s="2"/>
      <c r="N103" s="2"/>
      <c r="O103" s="2"/>
      <c r="P103" s="275"/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66">
        <f>SUM(O12,N14,O16,N17)</f>
        <v>1500</v>
      </c>
      <c r="I104" s="274">
        <v>0.0</v>
      </c>
      <c r="J104" s="2"/>
      <c r="K104" s="7"/>
      <c r="L104" s="2"/>
      <c r="M104" s="2"/>
      <c r="N104" s="2"/>
      <c r="O104" s="2"/>
      <c r="P104" s="16">
        <f>SUM(P6:P91)</f>
        <v>0</v>
      </c>
      <c r="Q104" s="41" t="s">
        <v>34</v>
      </c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251">
        <f>SUM(N7,O8,O9,O10,O11,N13,N19,N20,N21,O22,O23,N24,O25,O26,N27)</f>
        <v>4722</v>
      </c>
      <c r="I105" s="274">
        <v>0.0</v>
      </c>
      <c r="J105" s="2"/>
      <c r="K105" s="7"/>
      <c r="L105" s="2"/>
      <c r="M105" s="2"/>
      <c r="N105" s="2"/>
      <c r="O105" s="2"/>
      <c r="P105" s="60">
        <f>SUM(P104*1%)</f>
        <v>0</v>
      </c>
      <c r="Q105" s="16">
        <f>SUM(Q6:Q91)</f>
        <v>0</v>
      </c>
      <c r="R105" s="22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60">
        <f>SUM(Q105*1%)</f>
        <v>0</v>
      </c>
      <c r="R106" s="149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70">
        <f>SUM(O25)</f>
        <v>200</v>
      </c>
      <c r="I107" s="5"/>
      <c r="J107" s="2"/>
      <c r="K107" s="7"/>
      <c r="L107" s="2"/>
      <c r="M107" s="2"/>
      <c r="N107" s="2"/>
      <c r="O107" s="2"/>
      <c r="P107" s="2"/>
      <c r="Q107" s="2"/>
      <c r="R107" s="149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77">
        <f>SUM(S25)</f>
        <v>50</v>
      </c>
      <c r="I108" s="5"/>
      <c r="J108" s="2"/>
      <c r="K108" s="7"/>
      <c r="L108" s="2"/>
      <c r="M108" s="2"/>
      <c r="N108" s="2"/>
      <c r="O108" s="2"/>
      <c r="P108" s="2"/>
      <c r="Q108" s="2"/>
      <c r="R108" s="16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270">
        <f>SUM(S15,S18)</f>
        <v>100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228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Y1001" s="7"/>
      <c r="Z1001" s="7"/>
      <c r="AA1001" s="7"/>
      <c r="AB1001" s="7"/>
    </row>
    <row r="1002">
      <c r="L1002" s="228"/>
      <c r="M1002" s="228"/>
      <c r="N1002" s="228"/>
      <c r="O1002" s="228"/>
      <c r="P1002" s="228"/>
      <c r="Q1002" s="228"/>
      <c r="R1002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10:F1001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"Nobre,Publicidade,INFLUENZI"</formula1>
    </dataValidation>
    <dataValidation type="list" allowBlank="1" showErrorMessage="1" sqref="J7:J92">
      <formula1>"Mel,Drieli,Fernanda,Carla,FLAVIA"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Influencer,Mascote,locução,Influencer  JO"&amp;"ÃO,Influencer   VINICIUS"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7.0"/>
    <col customWidth="1" min="8" max="8" width="19.13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596</v>
      </c>
      <c r="E7" s="47" t="s">
        <v>326</v>
      </c>
      <c r="F7" s="44" t="s">
        <v>597</v>
      </c>
      <c r="G7" s="230" t="s">
        <v>598</v>
      </c>
      <c r="H7" s="49"/>
      <c r="I7" s="50" t="s">
        <v>599</v>
      </c>
      <c r="J7" s="44" t="s">
        <v>30</v>
      </c>
      <c r="K7" s="51"/>
      <c r="L7" s="52"/>
      <c r="M7" s="37"/>
      <c r="N7" s="38">
        <v>70.0</v>
      </c>
      <c r="O7" s="53"/>
      <c r="P7" s="54"/>
      <c r="Q7" s="55"/>
      <c r="R7" s="56"/>
      <c r="S7" s="57">
        <v>35.0</v>
      </c>
      <c r="T7" s="7"/>
      <c r="U7" s="7"/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600</v>
      </c>
      <c r="E8" s="47" t="s">
        <v>38</v>
      </c>
      <c r="F8" s="44" t="s">
        <v>78</v>
      </c>
      <c r="G8" s="230" t="s">
        <v>601</v>
      </c>
      <c r="H8" s="62" t="s">
        <v>602</v>
      </c>
      <c r="I8" s="63" t="s">
        <v>603</v>
      </c>
      <c r="J8" s="44" t="s">
        <v>30</v>
      </c>
      <c r="K8" s="64"/>
      <c r="L8" s="52"/>
      <c r="M8" s="65">
        <v>294.0</v>
      </c>
      <c r="N8" s="66"/>
      <c r="O8" s="53"/>
      <c r="P8" s="54"/>
      <c r="Q8" s="55"/>
      <c r="R8" s="67"/>
      <c r="S8" s="57">
        <v>50.0</v>
      </c>
      <c r="T8" s="58" t="s">
        <v>11</v>
      </c>
      <c r="U8" s="59">
        <f>SUM(L97)</f>
        <v>4808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604</v>
      </c>
      <c r="E9" s="47" t="s">
        <v>38</v>
      </c>
      <c r="F9" s="44" t="s">
        <v>78</v>
      </c>
      <c r="G9" s="230" t="s">
        <v>605</v>
      </c>
      <c r="H9" s="62" t="s">
        <v>605</v>
      </c>
      <c r="I9" s="69" t="s">
        <v>606</v>
      </c>
      <c r="J9" s="44" t="s">
        <v>30</v>
      </c>
      <c r="K9" s="64"/>
      <c r="L9" s="52">
        <v>250.0</v>
      </c>
      <c r="M9" s="65"/>
      <c r="N9" s="66"/>
      <c r="O9" s="53"/>
      <c r="P9" s="54"/>
      <c r="Q9" s="55"/>
      <c r="R9" s="67"/>
      <c r="S9" s="57">
        <v>50.0</v>
      </c>
      <c r="T9" s="58" t="s">
        <v>12</v>
      </c>
      <c r="U9" s="59">
        <f>SUM(M98)</f>
        <v>1335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607</v>
      </c>
      <c r="E10" s="47" t="s">
        <v>93</v>
      </c>
      <c r="F10" s="44" t="s">
        <v>39</v>
      </c>
      <c r="G10" s="230" t="s">
        <v>608</v>
      </c>
      <c r="H10" s="49" t="s">
        <v>609</v>
      </c>
      <c r="I10" s="50" t="s">
        <v>610</v>
      </c>
      <c r="J10" s="44" t="s">
        <v>48</v>
      </c>
      <c r="K10" s="51"/>
      <c r="L10" s="72"/>
      <c r="M10" s="37"/>
      <c r="N10" s="38">
        <v>294.0</v>
      </c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2758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611</v>
      </c>
      <c r="E11" s="47" t="s">
        <v>93</v>
      </c>
      <c r="F11" s="44" t="s">
        <v>39</v>
      </c>
      <c r="G11" s="230" t="s">
        <v>612</v>
      </c>
      <c r="H11" s="49" t="s">
        <v>609</v>
      </c>
      <c r="I11" s="63" t="s">
        <v>610</v>
      </c>
      <c r="J11" s="44" t="s">
        <v>48</v>
      </c>
      <c r="K11" s="51"/>
      <c r="L11" s="52"/>
      <c r="M11" s="37"/>
      <c r="N11" s="38">
        <v>294.0</v>
      </c>
      <c r="O11" s="53"/>
      <c r="P11" s="54"/>
      <c r="Q11" s="55"/>
      <c r="R11" s="56"/>
      <c r="S11" s="57">
        <v>50.0</v>
      </c>
      <c r="T11" s="76" t="s">
        <v>19</v>
      </c>
      <c r="U11" s="77">
        <f>SUM(U8:U10)</f>
        <v>8901</v>
      </c>
      <c r="V11" s="7"/>
      <c r="Y11" s="7"/>
      <c r="Z11" s="7"/>
      <c r="AA11" s="7"/>
      <c r="AB11" s="7"/>
    </row>
    <row r="12">
      <c r="A12" s="44" t="s">
        <v>109</v>
      </c>
      <c r="B12" s="44" t="s">
        <v>36</v>
      </c>
      <c r="C12" s="45"/>
      <c r="D12" s="46" t="s">
        <v>613</v>
      </c>
      <c r="E12" s="47" t="s">
        <v>202</v>
      </c>
      <c r="F12" s="44" t="s">
        <v>61</v>
      </c>
      <c r="G12" s="230" t="s">
        <v>614</v>
      </c>
      <c r="H12" s="49" t="s">
        <v>615</v>
      </c>
      <c r="I12" s="69" t="s">
        <v>616</v>
      </c>
      <c r="J12" s="44" t="s">
        <v>48</v>
      </c>
      <c r="K12" s="51"/>
      <c r="L12" s="52"/>
      <c r="M12" s="65"/>
      <c r="N12" s="66"/>
      <c r="O12" s="53"/>
      <c r="P12" s="54"/>
      <c r="Q12" s="55">
        <v>450.0</v>
      </c>
      <c r="R12" s="67"/>
      <c r="S12" s="57">
        <v>100.0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617</v>
      </c>
      <c r="E13" s="47" t="s">
        <v>106</v>
      </c>
      <c r="F13" s="44" t="s">
        <v>39</v>
      </c>
      <c r="G13" s="230" t="s">
        <v>618</v>
      </c>
      <c r="H13" s="62" t="s">
        <v>619</v>
      </c>
      <c r="I13" s="50" t="s">
        <v>620</v>
      </c>
      <c r="J13" s="44" t="s">
        <v>48</v>
      </c>
      <c r="K13" s="51"/>
      <c r="L13" s="52"/>
      <c r="M13" s="65"/>
      <c r="N13" s="66"/>
      <c r="O13" s="53">
        <v>294.0</v>
      </c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621</v>
      </c>
      <c r="E14" s="47" t="s">
        <v>38</v>
      </c>
      <c r="F14" s="44" t="s">
        <v>78</v>
      </c>
      <c r="G14" s="230" t="s">
        <v>622</v>
      </c>
      <c r="H14" s="62" t="s">
        <v>623</v>
      </c>
      <c r="I14" s="50" t="s">
        <v>624</v>
      </c>
      <c r="J14" s="44" t="s">
        <v>30</v>
      </c>
      <c r="K14" s="51"/>
      <c r="L14" s="52"/>
      <c r="M14" s="37">
        <v>147.0</v>
      </c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625</v>
      </c>
      <c r="E15" s="47" t="s">
        <v>38</v>
      </c>
      <c r="F15" s="44" t="s">
        <v>78</v>
      </c>
      <c r="G15" s="232" t="s">
        <v>626</v>
      </c>
      <c r="H15" s="79" t="s">
        <v>626</v>
      </c>
      <c r="I15" s="63" t="s">
        <v>627</v>
      </c>
      <c r="J15" s="44" t="s">
        <v>30</v>
      </c>
      <c r="K15" s="51"/>
      <c r="L15" s="52">
        <v>147.0</v>
      </c>
      <c r="M15" s="65"/>
      <c r="N15" s="66"/>
      <c r="O15" s="53"/>
      <c r="P15" s="54"/>
      <c r="Q15" s="55"/>
      <c r="R15" s="67"/>
      <c r="S15" s="235">
        <v>147.0</v>
      </c>
      <c r="T15" s="80" t="s">
        <v>14</v>
      </c>
      <c r="U15" s="46">
        <f>SUM(O100)</f>
        <v>2864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628</v>
      </c>
      <c r="E16" s="47" t="s">
        <v>66</v>
      </c>
      <c r="F16" s="44" t="s">
        <v>78</v>
      </c>
      <c r="G16" s="278" t="s">
        <v>629</v>
      </c>
      <c r="H16" s="79" t="s">
        <v>630</v>
      </c>
      <c r="I16" s="63" t="s">
        <v>631</v>
      </c>
      <c r="J16" s="44" t="s">
        <v>48</v>
      </c>
      <c r="K16" s="51"/>
      <c r="L16" s="52"/>
      <c r="M16" s="65"/>
      <c r="N16" s="66"/>
      <c r="O16" s="53"/>
      <c r="P16" s="54"/>
      <c r="Q16" s="55">
        <v>147.0</v>
      </c>
      <c r="R16" s="67"/>
      <c r="S16" s="57">
        <v>50.0</v>
      </c>
      <c r="T16" s="81" t="s">
        <v>15</v>
      </c>
      <c r="U16" s="82">
        <f>SUM(P7:P92)</f>
        <v>0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632</v>
      </c>
      <c r="E17" s="47" t="s">
        <v>30</v>
      </c>
      <c r="F17" s="44" t="s">
        <v>415</v>
      </c>
      <c r="G17" s="230" t="s">
        <v>633</v>
      </c>
      <c r="H17" s="62" t="s">
        <v>634</v>
      </c>
      <c r="I17" s="69" t="s">
        <v>635</v>
      </c>
      <c r="J17" s="44" t="s">
        <v>30</v>
      </c>
      <c r="K17" s="51"/>
      <c r="L17" s="84"/>
      <c r="M17" s="85"/>
      <c r="N17" s="86"/>
      <c r="O17" s="53">
        <v>250.0</v>
      </c>
      <c r="P17" s="87"/>
      <c r="Q17" s="88"/>
      <c r="R17" s="89"/>
      <c r="S17" s="57">
        <v>50.0</v>
      </c>
      <c r="T17" s="91" t="s">
        <v>20</v>
      </c>
      <c r="U17" s="92">
        <f>SUM(U15:U16)</f>
        <v>2864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636</v>
      </c>
      <c r="E18" s="47" t="s">
        <v>66</v>
      </c>
      <c r="F18" s="44" t="s">
        <v>39</v>
      </c>
      <c r="G18" s="232" t="s">
        <v>637</v>
      </c>
      <c r="H18" s="79" t="s">
        <v>638</v>
      </c>
      <c r="I18" s="63" t="s">
        <v>639</v>
      </c>
      <c r="J18" s="44" t="s">
        <v>48</v>
      </c>
      <c r="K18" s="51"/>
      <c r="L18" s="84"/>
      <c r="M18" s="65"/>
      <c r="N18" s="66">
        <v>200.0</v>
      </c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255" t="s">
        <v>640</v>
      </c>
      <c r="E19" s="47" t="s">
        <v>88</v>
      </c>
      <c r="F19" s="44" t="s">
        <v>39</v>
      </c>
      <c r="G19" s="243" t="s">
        <v>641</v>
      </c>
      <c r="H19" s="62" t="s">
        <v>642</v>
      </c>
      <c r="I19" s="50" t="s">
        <v>643</v>
      </c>
      <c r="J19" s="44" t="s">
        <v>30</v>
      </c>
      <c r="K19" s="51"/>
      <c r="L19" s="52"/>
      <c r="M19" s="65"/>
      <c r="N19" s="66"/>
      <c r="O19" s="53">
        <v>294.0</v>
      </c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644</v>
      </c>
      <c r="E20" s="47" t="s">
        <v>74</v>
      </c>
      <c r="F20" s="44" t="s">
        <v>39</v>
      </c>
      <c r="G20" s="230" t="s">
        <v>645</v>
      </c>
      <c r="H20" s="62" t="s">
        <v>646</v>
      </c>
      <c r="I20" s="69" t="s">
        <v>647</v>
      </c>
      <c r="J20" s="44" t="s">
        <v>30</v>
      </c>
      <c r="K20" s="51"/>
      <c r="L20" s="52"/>
      <c r="M20" s="65"/>
      <c r="N20" s="66"/>
      <c r="O20" s="53">
        <v>350.0</v>
      </c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255" t="s">
        <v>648</v>
      </c>
      <c r="E21" s="47" t="s">
        <v>66</v>
      </c>
      <c r="F21" s="44" t="s">
        <v>39</v>
      </c>
      <c r="G21" s="230" t="s">
        <v>649</v>
      </c>
      <c r="H21" s="62" t="s">
        <v>650</v>
      </c>
      <c r="I21" s="69" t="s">
        <v>651</v>
      </c>
      <c r="J21" s="44" t="s">
        <v>48</v>
      </c>
      <c r="K21" s="51"/>
      <c r="L21" s="52"/>
      <c r="M21" s="65">
        <v>250.0</v>
      </c>
      <c r="N21" s="66"/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652</v>
      </c>
      <c r="E22" s="47" t="s">
        <v>66</v>
      </c>
      <c r="F22" s="44" t="s">
        <v>78</v>
      </c>
      <c r="G22" s="230" t="s">
        <v>653</v>
      </c>
      <c r="H22" s="62" t="s">
        <v>320</v>
      </c>
      <c r="I22" s="50" t="s">
        <v>654</v>
      </c>
      <c r="J22" s="44" t="s">
        <v>48</v>
      </c>
      <c r="K22" s="51"/>
      <c r="L22" s="52"/>
      <c r="M22" s="65">
        <v>294.0</v>
      </c>
      <c r="N22" s="66"/>
      <c r="O22" s="53"/>
      <c r="P22" s="54"/>
      <c r="Q22" s="55"/>
      <c r="R22" s="67"/>
      <c r="S22" s="57">
        <v>50.0</v>
      </c>
      <c r="T22" s="237" t="s">
        <v>104</v>
      </c>
      <c r="U22" s="82">
        <f>SUM(Q7:Q92)</f>
        <v>2297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655</v>
      </c>
      <c r="E23" s="47" t="s">
        <v>44</v>
      </c>
      <c r="F23" s="44" t="s">
        <v>78</v>
      </c>
      <c r="G23" s="230" t="s">
        <v>656</v>
      </c>
      <c r="H23" s="62" t="s">
        <v>657</v>
      </c>
      <c r="I23" s="69" t="s">
        <v>658</v>
      </c>
      <c r="J23" s="44" t="s">
        <v>48</v>
      </c>
      <c r="K23" s="95"/>
      <c r="L23" s="52">
        <v>147.0</v>
      </c>
      <c r="M23" s="65"/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2297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659</v>
      </c>
      <c r="E24" s="47" t="s">
        <v>66</v>
      </c>
      <c r="F24" s="44" t="s">
        <v>39</v>
      </c>
      <c r="G24" s="230" t="s">
        <v>660</v>
      </c>
      <c r="H24" s="62" t="s">
        <v>661</v>
      </c>
      <c r="I24" s="50" t="s">
        <v>662</v>
      </c>
      <c r="J24" s="44" t="s">
        <v>48</v>
      </c>
      <c r="K24" s="51"/>
      <c r="L24" s="72"/>
      <c r="M24" s="65"/>
      <c r="N24" s="66">
        <v>200.0</v>
      </c>
      <c r="O24" s="53"/>
      <c r="P24" s="73"/>
      <c r="Q24" s="55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663</v>
      </c>
      <c r="E25" s="47" t="s">
        <v>74</v>
      </c>
      <c r="F25" s="44" t="s">
        <v>39</v>
      </c>
      <c r="G25" s="230" t="s">
        <v>664</v>
      </c>
      <c r="H25" s="62" t="s">
        <v>665</v>
      </c>
      <c r="I25" s="48" t="s">
        <v>666</v>
      </c>
      <c r="J25" s="44" t="s">
        <v>30</v>
      </c>
      <c r="K25" s="64"/>
      <c r="L25" s="52"/>
      <c r="M25" s="65"/>
      <c r="N25" s="86"/>
      <c r="O25" s="53">
        <v>350.0</v>
      </c>
      <c r="P25" s="96"/>
      <c r="Q25" s="97"/>
      <c r="R25" s="89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109</v>
      </c>
      <c r="B26" s="44" t="s">
        <v>128</v>
      </c>
      <c r="C26" s="70"/>
      <c r="D26" s="46" t="s">
        <v>59</v>
      </c>
      <c r="E26" s="47" t="s">
        <v>202</v>
      </c>
      <c r="F26" s="44" t="s">
        <v>61</v>
      </c>
      <c r="G26" s="230" t="s">
        <v>667</v>
      </c>
      <c r="H26" s="62" t="s">
        <v>360</v>
      </c>
      <c r="I26" s="48" t="s">
        <v>668</v>
      </c>
      <c r="J26" s="44" t="s">
        <v>48</v>
      </c>
      <c r="K26" s="98"/>
      <c r="L26" s="84"/>
      <c r="M26" s="65"/>
      <c r="N26" s="66"/>
      <c r="O26" s="53"/>
      <c r="P26" s="87"/>
      <c r="Q26" s="88">
        <v>1700.0</v>
      </c>
      <c r="R26" s="67"/>
      <c r="S26" s="235">
        <v>1700.0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669</v>
      </c>
      <c r="E27" s="47" t="s">
        <v>30</v>
      </c>
      <c r="F27" s="44" t="s">
        <v>39</v>
      </c>
      <c r="G27" s="230" t="s">
        <v>670</v>
      </c>
      <c r="H27" s="62"/>
      <c r="I27" s="63" t="s">
        <v>671</v>
      </c>
      <c r="J27" s="44" t="s">
        <v>30</v>
      </c>
      <c r="K27" s="98"/>
      <c r="L27" s="52"/>
      <c r="M27" s="65"/>
      <c r="N27" s="66">
        <v>350.0</v>
      </c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672</v>
      </c>
      <c r="E28" s="47" t="s">
        <v>44</v>
      </c>
      <c r="F28" s="44" t="s">
        <v>78</v>
      </c>
      <c r="G28" s="230" t="s">
        <v>673</v>
      </c>
      <c r="H28" s="62" t="s">
        <v>674</v>
      </c>
      <c r="I28" s="63" t="s">
        <v>675</v>
      </c>
      <c r="J28" s="44" t="s">
        <v>48</v>
      </c>
      <c r="K28" s="51"/>
      <c r="L28" s="52">
        <v>147.0</v>
      </c>
      <c r="M28" s="65"/>
      <c r="N28" s="66"/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257" t="s">
        <v>676</v>
      </c>
      <c r="E29" s="47" t="s">
        <v>38</v>
      </c>
      <c r="F29" s="44" t="s">
        <v>39</v>
      </c>
      <c r="G29" s="233" t="s">
        <v>677</v>
      </c>
      <c r="H29" s="62" t="s">
        <v>678</v>
      </c>
      <c r="I29" s="48" t="s">
        <v>679</v>
      </c>
      <c r="J29" s="44" t="s">
        <v>30</v>
      </c>
      <c r="K29" s="51"/>
      <c r="L29" s="52"/>
      <c r="M29" s="65"/>
      <c r="N29" s="66"/>
      <c r="O29" s="53">
        <v>294.0</v>
      </c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/>
      <c r="E30" s="47" t="s">
        <v>38</v>
      </c>
      <c r="F30" s="44" t="s">
        <v>78</v>
      </c>
      <c r="G30" s="243" t="s">
        <v>680</v>
      </c>
      <c r="H30" s="62" t="s">
        <v>681</v>
      </c>
      <c r="I30" s="48" t="s">
        <v>682</v>
      </c>
      <c r="J30" s="44" t="s">
        <v>30</v>
      </c>
      <c r="K30" s="51"/>
      <c r="L30" s="52">
        <v>147.0</v>
      </c>
      <c r="M30" s="37"/>
      <c r="N30" s="38"/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/>
      <c r="E31" s="47" t="s">
        <v>30</v>
      </c>
      <c r="F31" s="44" t="s">
        <v>39</v>
      </c>
      <c r="G31" s="279" t="s">
        <v>683</v>
      </c>
      <c r="H31" s="103" t="s">
        <v>684</v>
      </c>
      <c r="I31" s="48" t="s">
        <v>685</v>
      </c>
      <c r="J31" s="44" t="s">
        <v>30</v>
      </c>
      <c r="K31" s="51"/>
      <c r="L31" s="104"/>
      <c r="M31" s="65"/>
      <c r="N31" s="66">
        <v>350.0</v>
      </c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14062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686</v>
      </c>
      <c r="E32" s="47" t="s">
        <v>38</v>
      </c>
      <c r="F32" s="44" t="s">
        <v>39</v>
      </c>
      <c r="G32" s="230" t="s">
        <v>687</v>
      </c>
      <c r="H32" s="62" t="s">
        <v>688</v>
      </c>
      <c r="I32" s="48" t="s">
        <v>689</v>
      </c>
      <c r="J32" s="44" t="s">
        <v>30</v>
      </c>
      <c r="K32" s="51"/>
      <c r="L32" s="84">
        <v>250.0</v>
      </c>
      <c r="M32" s="65"/>
      <c r="N32" s="66"/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 ht="16.5" customHeight="1">
      <c r="A33" s="44" t="s">
        <v>35</v>
      </c>
      <c r="B33" s="44" t="s">
        <v>36</v>
      </c>
      <c r="C33" s="45"/>
      <c r="D33" s="121" t="s">
        <v>690</v>
      </c>
      <c r="E33" s="47" t="s">
        <v>44</v>
      </c>
      <c r="F33" s="44" t="s">
        <v>39</v>
      </c>
      <c r="G33" s="230" t="s">
        <v>691</v>
      </c>
      <c r="H33" s="62" t="s">
        <v>692</v>
      </c>
      <c r="I33" s="48" t="s">
        <v>693</v>
      </c>
      <c r="J33" s="44" t="s">
        <v>48</v>
      </c>
      <c r="K33" s="51"/>
      <c r="L33" s="84"/>
      <c r="M33" s="85"/>
      <c r="N33" s="66">
        <v>300.0</v>
      </c>
      <c r="O33" s="53"/>
      <c r="P33" s="87"/>
      <c r="Q33" s="88"/>
      <c r="R33" s="89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694</v>
      </c>
      <c r="E34" s="47" t="s">
        <v>38</v>
      </c>
      <c r="F34" s="44" t="s">
        <v>39</v>
      </c>
      <c r="G34" s="230" t="s">
        <v>695</v>
      </c>
      <c r="H34" s="62" t="s">
        <v>695</v>
      </c>
      <c r="I34" s="62" t="s">
        <v>696</v>
      </c>
      <c r="J34" s="44" t="s">
        <v>30</v>
      </c>
      <c r="K34" s="51"/>
      <c r="L34" s="52">
        <v>350.0</v>
      </c>
      <c r="M34" s="37"/>
      <c r="N34" s="38"/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697</v>
      </c>
      <c r="E35" s="47" t="s">
        <v>38</v>
      </c>
      <c r="F35" s="44" t="s">
        <v>78</v>
      </c>
      <c r="G35" s="230" t="s">
        <v>698</v>
      </c>
      <c r="H35" s="62" t="s">
        <v>698</v>
      </c>
      <c r="I35" s="62" t="s">
        <v>699</v>
      </c>
      <c r="J35" s="44" t="s">
        <v>30</v>
      </c>
      <c r="K35" s="64"/>
      <c r="L35" s="52">
        <v>150.0</v>
      </c>
      <c r="M35" s="65"/>
      <c r="N35" s="66"/>
      <c r="O35" s="53"/>
      <c r="P35" s="54"/>
      <c r="Q35" s="55"/>
      <c r="R35" s="67"/>
      <c r="S35" s="256">
        <v>150.0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700</v>
      </c>
      <c r="E36" s="47" t="s">
        <v>52</v>
      </c>
      <c r="F36" s="44" t="s">
        <v>39</v>
      </c>
      <c r="G36" s="241" t="s">
        <v>701</v>
      </c>
      <c r="H36" s="49" t="s">
        <v>702</v>
      </c>
      <c r="I36" s="62" t="s">
        <v>703</v>
      </c>
      <c r="J36" s="44" t="s">
        <v>30</v>
      </c>
      <c r="K36" s="64"/>
      <c r="L36" s="52">
        <v>150.0</v>
      </c>
      <c r="M36" s="65"/>
      <c r="N36" s="66"/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704</v>
      </c>
      <c r="E37" s="47" t="s">
        <v>30</v>
      </c>
      <c r="F37" s="44" t="s">
        <v>415</v>
      </c>
      <c r="G37" s="242" t="s">
        <v>705</v>
      </c>
      <c r="H37" s="113" t="s">
        <v>706</v>
      </c>
      <c r="I37" s="48" t="s">
        <v>707</v>
      </c>
      <c r="J37" s="44" t="s">
        <v>30</v>
      </c>
      <c r="K37" s="51"/>
      <c r="L37" s="52"/>
      <c r="M37" s="85"/>
      <c r="N37" s="86"/>
      <c r="O37" s="53">
        <v>250.0</v>
      </c>
      <c r="P37" s="54"/>
      <c r="Q37" s="55"/>
      <c r="R37" s="89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708</v>
      </c>
      <c r="E38" s="47" t="s">
        <v>106</v>
      </c>
      <c r="F38" s="44" t="s">
        <v>39</v>
      </c>
      <c r="G38" s="230" t="s">
        <v>709</v>
      </c>
      <c r="H38" s="62" t="s">
        <v>710</v>
      </c>
      <c r="I38" s="48" t="s">
        <v>711</v>
      </c>
      <c r="J38" s="44" t="s">
        <v>48</v>
      </c>
      <c r="K38" s="51"/>
      <c r="L38" s="52"/>
      <c r="M38" s="114"/>
      <c r="N38" s="38">
        <v>350.0</v>
      </c>
      <c r="O38" s="53"/>
      <c r="P38" s="54"/>
      <c r="Q38" s="55"/>
      <c r="R38" s="116"/>
      <c r="S38" s="47">
        <v>175.0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712</v>
      </c>
      <c r="E39" s="47" t="s">
        <v>30</v>
      </c>
      <c r="F39" s="44" t="s">
        <v>39</v>
      </c>
      <c r="G39" s="230" t="s">
        <v>713</v>
      </c>
      <c r="H39" s="62" t="s">
        <v>714</v>
      </c>
      <c r="I39" s="47" t="s">
        <v>715</v>
      </c>
      <c r="J39" s="44" t="s">
        <v>30</v>
      </c>
      <c r="K39" s="98"/>
      <c r="L39" s="52"/>
      <c r="M39" s="65"/>
      <c r="N39" s="66"/>
      <c r="O39" s="53">
        <v>294.0</v>
      </c>
      <c r="P39" s="54"/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58</v>
      </c>
      <c r="C40" s="45"/>
      <c r="D40" s="46" t="s">
        <v>59</v>
      </c>
      <c r="E40" s="61"/>
      <c r="F40" s="44" t="s">
        <v>61</v>
      </c>
      <c r="G40" s="230" t="s">
        <v>716</v>
      </c>
      <c r="H40" s="62" t="s">
        <v>717</v>
      </c>
      <c r="I40" s="48" t="s">
        <v>718</v>
      </c>
      <c r="J40" s="44" t="s">
        <v>48</v>
      </c>
      <c r="K40" s="51"/>
      <c r="L40" s="52" t="s">
        <v>719</v>
      </c>
      <c r="M40" s="65"/>
      <c r="N40" s="66"/>
      <c r="O40" s="53"/>
      <c r="P40" s="73"/>
      <c r="Q40" s="74"/>
      <c r="R40" s="67"/>
      <c r="S40" s="47" t="s">
        <v>59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58</v>
      </c>
      <c r="C41" s="45"/>
      <c r="D41" s="99" t="s">
        <v>59</v>
      </c>
      <c r="E41" s="47" t="s">
        <v>44</v>
      </c>
      <c r="F41" s="44" t="s">
        <v>39</v>
      </c>
      <c r="H41" s="62" t="s">
        <v>716</v>
      </c>
      <c r="I41" s="48" t="s">
        <v>64</v>
      </c>
      <c r="J41" s="44" t="s">
        <v>30</v>
      </c>
      <c r="K41" s="51"/>
      <c r="L41" s="52" t="s">
        <v>719</v>
      </c>
      <c r="M41" s="65"/>
      <c r="N41" s="66"/>
      <c r="O41" s="53"/>
      <c r="P41" s="54"/>
      <c r="Q41" s="55"/>
      <c r="R41" s="67"/>
      <c r="S41" s="47" t="s">
        <v>59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720</v>
      </c>
      <c r="E42" s="47" t="s">
        <v>38</v>
      </c>
      <c r="F42" s="44" t="s">
        <v>39</v>
      </c>
      <c r="G42" s="259" t="s">
        <v>721</v>
      </c>
      <c r="H42" s="119" t="s">
        <v>722</v>
      </c>
      <c r="I42" s="113" t="s">
        <v>723</v>
      </c>
      <c r="J42" s="44" t="s">
        <v>30</v>
      </c>
      <c r="K42" s="120"/>
      <c r="L42" s="52"/>
      <c r="M42" s="65"/>
      <c r="N42" s="66">
        <v>350.0</v>
      </c>
      <c r="O42" s="53"/>
      <c r="P42" s="54"/>
      <c r="Q42" s="55"/>
      <c r="R42" s="67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46" t="s">
        <v>724</v>
      </c>
      <c r="E43" s="47"/>
      <c r="F43" s="44" t="s">
        <v>39</v>
      </c>
      <c r="G43" s="48" t="s">
        <v>725</v>
      </c>
      <c r="H43" s="62" t="s">
        <v>726</v>
      </c>
      <c r="I43" s="48" t="s">
        <v>727</v>
      </c>
      <c r="J43" s="44"/>
      <c r="K43" s="51"/>
      <c r="L43" s="52"/>
      <c r="M43" s="65">
        <v>350.0</v>
      </c>
      <c r="N43" s="66"/>
      <c r="O43" s="53"/>
      <c r="P43" s="54"/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58</v>
      </c>
      <c r="C44" s="45"/>
      <c r="D44" s="46" t="s">
        <v>59</v>
      </c>
      <c r="E44" s="61"/>
      <c r="F44" s="44" t="s">
        <v>61</v>
      </c>
      <c r="G44" s="230" t="s">
        <v>728</v>
      </c>
      <c r="H44" s="62" t="s">
        <v>728</v>
      </c>
      <c r="I44" s="48" t="s">
        <v>718</v>
      </c>
      <c r="J44" s="44" t="s">
        <v>48</v>
      </c>
      <c r="K44" s="64"/>
      <c r="L44" s="52" t="s">
        <v>719</v>
      </c>
      <c r="M44" s="65"/>
      <c r="N44" s="66"/>
      <c r="O44" s="53"/>
      <c r="P44" s="54"/>
      <c r="Q44" s="55"/>
      <c r="R44" s="67"/>
      <c r="S44" s="47" t="s">
        <v>59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729</v>
      </c>
      <c r="E45" s="47" t="s">
        <v>326</v>
      </c>
      <c r="F45" s="44" t="s">
        <v>39</v>
      </c>
      <c r="G45" s="230" t="s">
        <v>730</v>
      </c>
      <c r="H45" s="62" t="s">
        <v>731</v>
      </c>
      <c r="I45" s="48" t="s">
        <v>732</v>
      </c>
      <c r="J45" s="44" t="s">
        <v>30</v>
      </c>
      <c r="K45" s="51"/>
      <c r="L45" s="52"/>
      <c r="M45" s="65"/>
      <c r="N45" s="66"/>
      <c r="O45" s="53">
        <v>488.0</v>
      </c>
      <c r="P45" s="54"/>
      <c r="Q45" s="55"/>
      <c r="R45" s="67"/>
      <c r="S45" s="47" t="s">
        <v>59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733</v>
      </c>
      <c r="E46" s="47" t="s">
        <v>52</v>
      </c>
      <c r="F46" s="44" t="s">
        <v>39</v>
      </c>
      <c r="G46" s="260" t="s">
        <v>734</v>
      </c>
      <c r="H46" s="123" t="s">
        <v>734</v>
      </c>
      <c r="I46" s="48" t="s">
        <v>735</v>
      </c>
      <c r="J46" s="44" t="s">
        <v>30</v>
      </c>
      <c r="K46" s="51"/>
      <c r="L46" s="84">
        <v>1570.0</v>
      </c>
      <c r="M46" s="85"/>
      <c r="N46" s="86"/>
      <c r="O46" s="53"/>
      <c r="P46" s="105"/>
      <c r="Q46" s="106"/>
      <c r="R46" s="89"/>
      <c r="S46" s="47">
        <v>785.0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736</v>
      </c>
      <c r="E47" s="47" t="s">
        <v>60</v>
      </c>
      <c r="F47" s="44" t="s">
        <v>61</v>
      </c>
      <c r="G47" s="230" t="s">
        <v>737</v>
      </c>
      <c r="H47" s="62" t="s">
        <v>738</v>
      </c>
      <c r="I47" s="62" t="s">
        <v>739</v>
      </c>
      <c r="J47" s="44" t="s">
        <v>48</v>
      </c>
      <c r="K47" s="51"/>
      <c r="L47" s="124">
        <v>700.0</v>
      </c>
      <c r="M47" s="65"/>
      <c r="N47" s="66"/>
      <c r="O47" s="53"/>
      <c r="P47" s="125"/>
      <c r="Q47" s="126"/>
      <c r="R47" s="67"/>
      <c r="S47" s="47">
        <v>100.0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740</v>
      </c>
      <c r="E48" s="47" t="s">
        <v>106</v>
      </c>
      <c r="F48" s="44" t="s">
        <v>39</v>
      </c>
      <c r="G48" s="230" t="s">
        <v>741</v>
      </c>
      <c r="H48" s="62" t="s">
        <v>741</v>
      </c>
      <c r="I48" s="62" t="s">
        <v>742</v>
      </c>
      <c r="J48" s="44" t="s">
        <v>48</v>
      </c>
      <c r="K48" s="51"/>
      <c r="L48" s="124">
        <v>800.0</v>
      </c>
      <c r="M48" s="37"/>
      <c r="N48" s="38"/>
      <c r="O48" s="53"/>
      <c r="P48" s="125"/>
      <c r="Q48" s="126"/>
      <c r="R48" s="56"/>
      <c r="S48" s="47">
        <v>400.0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 t="s">
        <v>58</v>
      </c>
      <c r="C49" s="45"/>
      <c r="D49" s="121" t="s">
        <v>59</v>
      </c>
      <c r="E49" s="47"/>
      <c r="F49" s="44" t="s">
        <v>78</v>
      </c>
      <c r="G49" s="230" t="s">
        <v>743</v>
      </c>
      <c r="H49" s="62" t="s">
        <v>136</v>
      </c>
      <c r="I49" s="127" t="s">
        <v>137</v>
      </c>
      <c r="J49" s="44" t="s">
        <v>48</v>
      </c>
      <c r="K49" s="64"/>
      <c r="L49" s="124"/>
      <c r="M49" s="85"/>
      <c r="N49" s="86"/>
      <c r="O49" s="53" t="s">
        <v>147</v>
      </c>
      <c r="P49" s="125"/>
      <c r="Q49" s="126"/>
      <c r="R49" s="89"/>
      <c r="S49" s="47" t="s">
        <v>59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8"/>
      <c r="E50" s="61"/>
      <c r="F50" s="44"/>
      <c r="G50" s="48"/>
      <c r="H50" s="62"/>
      <c r="I50" s="48"/>
      <c r="J50" s="78"/>
      <c r="K50" s="64"/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61"/>
      <c r="F51" s="44"/>
      <c r="G51" s="48"/>
      <c r="H51" s="62"/>
      <c r="I51" s="48"/>
      <c r="J51" s="78"/>
      <c r="K51" s="51"/>
      <c r="L51" s="124"/>
      <c r="M51" s="65"/>
      <c r="N51" s="66"/>
      <c r="O51" s="53"/>
      <c r="P51" s="125"/>
      <c r="Q51" s="126"/>
      <c r="R51" s="67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61"/>
      <c r="F52" s="44"/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78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5042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0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SUM(K95*1%)</f>
        <v>0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4808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8901</v>
      </c>
      <c r="I98" s="5"/>
      <c r="J98" s="2"/>
      <c r="K98" s="7"/>
      <c r="L98" s="60">
        <f>SUM(L97*3%)</f>
        <v>144.24</v>
      </c>
      <c r="M98" s="16">
        <f>SUM(M6:M91)</f>
        <v>1335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SUM(O100,P104)</f>
        <v>2864</v>
      </c>
      <c r="I99" s="5"/>
      <c r="J99" s="2"/>
      <c r="K99" s="7"/>
      <c r="L99" s="17"/>
      <c r="M99" s="60">
        <f>SUM(M98*1%)</f>
        <v>13.35</v>
      </c>
      <c r="N99" s="16">
        <f>SUM(N6:N92)</f>
        <v>2758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SUM(R106)</f>
        <v>0</v>
      </c>
      <c r="I100" s="5"/>
      <c r="J100" s="2"/>
      <c r="K100" s="7"/>
      <c r="L100" s="2"/>
      <c r="M100" s="2"/>
      <c r="N100" s="60">
        <f>SUM(N99*2%)</f>
        <v>55.16</v>
      </c>
      <c r="O100" s="16">
        <f>SUM(O6:O93)</f>
        <v>2864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SUM(Q105)</f>
        <v>2297</v>
      </c>
      <c r="I101" s="5"/>
      <c r="J101" s="2"/>
      <c r="K101" s="7"/>
      <c r="L101" s="2"/>
      <c r="M101" s="2"/>
      <c r="N101" s="2"/>
      <c r="O101" s="60">
        <f>SUM(O100*2%)</f>
        <v>57.28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72" t="s">
        <v>104</v>
      </c>
      <c r="H103" s="273">
        <v>0.0</v>
      </c>
      <c r="I103" s="252">
        <f>SUM(N56)</f>
        <v>0</v>
      </c>
      <c r="J103" s="2"/>
      <c r="K103" s="7"/>
      <c r="L103" s="2"/>
      <c r="M103" s="2"/>
      <c r="N103" s="2"/>
      <c r="O103" s="2"/>
      <c r="P103" s="275"/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51">
        <f>SUM(N10,N11,Q12,O13,Q16,N18,M21,M22,L23,N24,Q26,L28,N33,N38,L47,L48)</f>
        <v>6567</v>
      </c>
      <c r="I104" s="250">
        <v>0.0</v>
      </c>
      <c r="J104" s="2"/>
      <c r="K104" s="7"/>
      <c r="L104" s="2"/>
      <c r="M104" s="2"/>
      <c r="N104" s="2"/>
      <c r="O104" s="2"/>
      <c r="P104" s="16">
        <f>SUM(P6:P91)</f>
        <v>0</v>
      </c>
      <c r="Q104" s="41" t="s">
        <v>34</v>
      </c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251">
        <f>SUM(N7,M8,L9,M14,L15,O17,O19,O20,O25,N27,O29,L30,N31,L32,L34,L35,L36,O37,O39,N42,O45,L46)</f>
        <v>7145</v>
      </c>
      <c r="I105" s="267">
        <f>SUM(O19,O29,L30,N31)</f>
        <v>1085</v>
      </c>
      <c r="J105" s="2"/>
      <c r="K105" s="7"/>
      <c r="L105" s="2"/>
      <c r="M105" s="2"/>
      <c r="N105" s="2"/>
      <c r="O105" s="2"/>
      <c r="P105" s="60">
        <f>SUM(P104*1%)</f>
        <v>0</v>
      </c>
      <c r="Q105" s="16">
        <f>SUM(Q6:Q91)</f>
        <v>2297</v>
      </c>
      <c r="R105" s="22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60">
        <f>SUM(Q105*2%)</f>
        <v>45.94</v>
      </c>
      <c r="R106" s="149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70">
        <f>SUM(O19,O29,L30,N31)</f>
        <v>1085</v>
      </c>
      <c r="I107" s="5"/>
      <c r="J107" s="2"/>
      <c r="K107" s="7"/>
      <c r="L107" s="2"/>
      <c r="M107" s="2"/>
      <c r="N107" s="2"/>
      <c r="O107" s="2"/>
      <c r="P107" s="2"/>
      <c r="Q107" s="2"/>
      <c r="R107" s="149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77">
        <f>SUM(S19,S21,S29,S30,S31)</f>
        <v>250</v>
      </c>
      <c r="I108" s="5"/>
      <c r="J108" s="2"/>
      <c r="K108" s="7"/>
      <c r="L108" s="2"/>
      <c r="M108" s="2"/>
      <c r="N108" s="2"/>
      <c r="O108" s="2"/>
      <c r="P108" s="2"/>
      <c r="Q108" s="2"/>
      <c r="R108" s="16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270">
        <f>SUM(S43)</f>
        <v>50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228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Y1001" s="7"/>
      <c r="Z1001" s="7"/>
      <c r="AA1001" s="7"/>
      <c r="AB1001" s="7"/>
    </row>
    <row r="1002">
      <c r="L1002" s="228"/>
      <c r="M1002" s="228"/>
      <c r="N1002" s="228"/>
      <c r="O1002" s="228"/>
      <c r="P1002" s="228"/>
      <c r="Q1002" s="228"/>
      <c r="R1002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10:F1001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"Nobre,Publicidade,INFLUENZI"</formula1>
    </dataValidation>
    <dataValidation type="list" allowBlank="1" showErrorMessage="1" sqref="J7:J92">
      <formula1>"Mel,Drieli,Fernanda,Carla,FLAVIA"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Influencer,Mascote,locução,Influencer  JO"&amp;"ÃO,Influencer   VINICIUS"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1.88"/>
    <col customWidth="1" min="8" max="8" width="21.13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744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255" t="s">
        <v>745</v>
      </c>
      <c r="E7" s="47" t="s">
        <v>30</v>
      </c>
      <c r="F7" s="44" t="s">
        <v>39</v>
      </c>
      <c r="G7" s="243" t="s">
        <v>746</v>
      </c>
      <c r="H7" s="49" t="s">
        <v>747</v>
      </c>
      <c r="I7" s="50" t="s">
        <v>748</v>
      </c>
      <c r="J7" s="44" t="s">
        <v>30</v>
      </c>
      <c r="K7" s="51"/>
      <c r="L7" s="52"/>
      <c r="M7" s="37"/>
      <c r="N7" s="38">
        <v>350.0</v>
      </c>
      <c r="O7" s="53"/>
      <c r="P7" s="54"/>
      <c r="Q7" s="55"/>
      <c r="R7" s="56"/>
      <c r="S7" s="57">
        <v>50.0</v>
      </c>
      <c r="T7" s="58" t="s">
        <v>10</v>
      </c>
      <c r="U7" s="59">
        <f>SUM(K95)</f>
        <v>294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749</v>
      </c>
      <c r="E8" s="47" t="s">
        <v>106</v>
      </c>
      <c r="F8" s="44" t="s">
        <v>39</v>
      </c>
      <c r="G8" s="230" t="s">
        <v>750</v>
      </c>
      <c r="H8" s="62" t="s">
        <v>751</v>
      </c>
      <c r="I8" s="63" t="s">
        <v>752</v>
      </c>
      <c r="J8" s="44" t="s">
        <v>48</v>
      </c>
      <c r="K8" s="64"/>
      <c r="L8" s="52"/>
      <c r="M8" s="65"/>
      <c r="N8" s="66">
        <v>350.0</v>
      </c>
      <c r="O8" s="53"/>
      <c r="P8" s="54"/>
      <c r="Q8" s="55"/>
      <c r="R8" s="67"/>
      <c r="S8" s="57">
        <v>50.0</v>
      </c>
      <c r="T8" s="58" t="s">
        <v>11</v>
      </c>
      <c r="U8" s="59">
        <f>SUM(L97)</f>
        <v>741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753</v>
      </c>
      <c r="E9" s="61"/>
      <c r="F9" s="44" t="s">
        <v>39</v>
      </c>
      <c r="G9" s="230" t="s">
        <v>754</v>
      </c>
      <c r="H9" s="62" t="s">
        <v>755</v>
      </c>
      <c r="I9" s="69" t="s">
        <v>756</v>
      </c>
      <c r="J9" s="44" t="s">
        <v>48</v>
      </c>
      <c r="K9" s="64"/>
      <c r="L9" s="52"/>
      <c r="M9" s="65">
        <v>350.0</v>
      </c>
      <c r="N9" s="66"/>
      <c r="O9" s="53"/>
      <c r="P9" s="54"/>
      <c r="Q9" s="55"/>
      <c r="R9" s="67"/>
      <c r="S9" s="57">
        <v>50.0</v>
      </c>
      <c r="T9" s="58" t="s">
        <v>12</v>
      </c>
      <c r="U9" s="59">
        <f>SUM(M98)</f>
        <v>3397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757</v>
      </c>
      <c r="E10" s="47" t="s">
        <v>52</v>
      </c>
      <c r="F10" s="44" t="s">
        <v>78</v>
      </c>
      <c r="G10" s="230" t="s">
        <v>758</v>
      </c>
      <c r="H10" s="280" t="s">
        <v>759</v>
      </c>
      <c r="I10" s="50" t="s">
        <v>760</v>
      </c>
      <c r="J10" s="44" t="s">
        <v>30</v>
      </c>
      <c r="K10" s="51"/>
      <c r="L10" s="52">
        <v>294.0</v>
      </c>
      <c r="M10" s="37"/>
      <c r="N10" s="38"/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3450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761</v>
      </c>
      <c r="E11" s="47" t="s">
        <v>38</v>
      </c>
      <c r="F11" s="44" t="s">
        <v>39</v>
      </c>
      <c r="G11" s="230" t="s">
        <v>762</v>
      </c>
      <c r="H11" s="49" t="s">
        <v>763</v>
      </c>
      <c r="I11" s="63" t="s">
        <v>764</v>
      </c>
      <c r="J11" s="44" t="s">
        <v>30</v>
      </c>
      <c r="K11" s="51"/>
      <c r="L11" s="52"/>
      <c r="M11" s="37"/>
      <c r="N11" s="38"/>
      <c r="O11" s="53">
        <v>350.0</v>
      </c>
      <c r="P11" s="54"/>
      <c r="Q11" s="55"/>
      <c r="R11" s="56"/>
      <c r="S11" s="57">
        <v>50.0</v>
      </c>
      <c r="T11" s="76" t="s">
        <v>19</v>
      </c>
      <c r="U11" s="77">
        <f>SUM(U8:U10)</f>
        <v>7588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765</v>
      </c>
      <c r="E12" s="47" t="s">
        <v>44</v>
      </c>
      <c r="F12" s="44" t="s">
        <v>39</v>
      </c>
      <c r="G12" s="230" t="s">
        <v>766</v>
      </c>
      <c r="H12" s="49" t="s">
        <v>767</v>
      </c>
      <c r="I12" s="69" t="s">
        <v>768</v>
      </c>
      <c r="J12" s="44" t="s">
        <v>48</v>
      </c>
      <c r="K12" s="51"/>
      <c r="L12" s="52"/>
      <c r="M12" s="65"/>
      <c r="N12" s="66"/>
      <c r="O12" s="53">
        <v>294.0</v>
      </c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769</v>
      </c>
      <c r="E13" s="47" t="s">
        <v>106</v>
      </c>
      <c r="F13" s="44" t="s">
        <v>39</v>
      </c>
      <c r="G13" s="230" t="s">
        <v>770</v>
      </c>
      <c r="H13" s="62" t="s">
        <v>771</v>
      </c>
      <c r="I13" s="50" t="s">
        <v>772</v>
      </c>
      <c r="J13" s="44" t="s">
        <v>48</v>
      </c>
      <c r="K13" s="51"/>
      <c r="L13" s="52"/>
      <c r="M13" s="65"/>
      <c r="N13" s="66">
        <v>250.0</v>
      </c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101"/>
      <c r="D14" s="46" t="s">
        <v>773</v>
      </c>
      <c r="E14" s="47" t="s">
        <v>106</v>
      </c>
      <c r="F14" s="44" t="s">
        <v>39</v>
      </c>
      <c r="G14" s="230" t="s">
        <v>774</v>
      </c>
      <c r="H14" s="62" t="s">
        <v>775</v>
      </c>
      <c r="I14" s="50" t="s">
        <v>776</v>
      </c>
      <c r="J14" s="44" t="s">
        <v>48</v>
      </c>
      <c r="K14" s="51"/>
      <c r="L14" s="52"/>
      <c r="M14" s="37">
        <v>350.0</v>
      </c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777</v>
      </c>
      <c r="E15" s="47" t="s">
        <v>88</v>
      </c>
      <c r="F15" s="44" t="s">
        <v>39</v>
      </c>
      <c r="G15" s="232" t="s">
        <v>778</v>
      </c>
      <c r="H15" s="79" t="s">
        <v>779</v>
      </c>
      <c r="I15" s="63" t="s">
        <v>780</v>
      </c>
      <c r="J15" s="44" t="s">
        <v>30</v>
      </c>
      <c r="K15" s="51"/>
      <c r="L15" s="52"/>
      <c r="M15" s="65"/>
      <c r="N15" s="66"/>
      <c r="O15" s="53">
        <v>350.0</v>
      </c>
      <c r="P15" s="54"/>
      <c r="Q15" s="55"/>
      <c r="R15" s="67"/>
      <c r="S15" s="235">
        <v>350.0</v>
      </c>
      <c r="T15" s="80" t="s">
        <v>14</v>
      </c>
      <c r="U15" s="46">
        <f>SUM(O100)</f>
        <v>2288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781</v>
      </c>
      <c r="E16" s="47" t="s">
        <v>326</v>
      </c>
      <c r="F16" s="44" t="s">
        <v>39</v>
      </c>
      <c r="G16" s="232" t="s">
        <v>782</v>
      </c>
      <c r="H16" s="79" t="s">
        <v>783</v>
      </c>
      <c r="I16" s="63" t="s">
        <v>784</v>
      </c>
      <c r="J16" s="44" t="s">
        <v>30</v>
      </c>
      <c r="K16" s="51"/>
      <c r="L16" s="52"/>
      <c r="M16" s="65">
        <v>200.0</v>
      </c>
      <c r="N16" s="66"/>
      <c r="O16" s="53"/>
      <c r="P16" s="54"/>
      <c r="Q16" s="55"/>
      <c r="R16" s="67"/>
      <c r="S16" s="57">
        <v>50.0</v>
      </c>
      <c r="T16" s="81" t="s">
        <v>15</v>
      </c>
      <c r="U16" s="82">
        <f>SUM(P7:P92)</f>
        <v>594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785</v>
      </c>
      <c r="E17" s="47" t="s">
        <v>326</v>
      </c>
      <c r="F17" s="44" t="s">
        <v>39</v>
      </c>
      <c r="G17" s="230" t="s">
        <v>786</v>
      </c>
      <c r="H17" s="62"/>
      <c r="I17" s="69" t="s">
        <v>787</v>
      </c>
      <c r="J17" s="44" t="s">
        <v>30</v>
      </c>
      <c r="K17" s="51">
        <v>294.0</v>
      </c>
      <c r="L17" s="84"/>
      <c r="M17" s="85"/>
      <c r="N17" s="86"/>
      <c r="O17" s="53"/>
      <c r="P17" s="87"/>
      <c r="Q17" s="88"/>
      <c r="R17" s="89"/>
      <c r="S17" s="57">
        <v>100.0</v>
      </c>
      <c r="T17" s="91" t="s">
        <v>20</v>
      </c>
      <c r="U17" s="92">
        <f>SUM(U15:U16)</f>
        <v>2882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788</v>
      </c>
      <c r="E18" s="47" t="s">
        <v>326</v>
      </c>
      <c r="F18" s="44" t="s">
        <v>39</v>
      </c>
      <c r="G18" s="232" t="s">
        <v>789</v>
      </c>
      <c r="H18" s="79" t="s">
        <v>790</v>
      </c>
      <c r="I18" s="63" t="s">
        <v>791</v>
      </c>
      <c r="J18" s="44" t="s">
        <v>30</v>
      </c>
      <c r="K18" s="51"/>
      <c r="L18" s="84"/>
      <c r="M18" s="65">
        <v>300.0</v>
      </c>
      <c r="N18" s="66"/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109</v>
      </c>
      <c r="B19" s="44" t="s">
        <v>36</v>
      </c>
      <c r="C19" s="45"/>
      <c r="D19" s="46" t="s">
        <v>792</v>
      </c>
      <c r="E19" s="47" t="s">
        <v>202</v>
      </c>
      <c r="F19" s="44" t="s">
        <v>61</v>
      </c>
      <c r="G19" s="230" t="s">
        <v>793</v>
      </c>
      <c r="H19" s="62" t="s">
        <v>794</v>
      </c>
      <c r="I19" s="50" t="s">
        <v>795</v>
      </c>
      <c r="J19" s="44" t="s">
        <v>48</v>
      </c>
      <c r="K19" s="51"/>
      <c r="L19" s="52"/>
      <c r="M19" s="65"/>
      <c r="N19" s="66"/>
      <c r="O19" s="53"/>
      <c r="P19" s="54"/>
      <c r="Q19" s="55">
        <v>450.0</v>
      </c>
      <c r="R19" s="67"/>
      <c r="S19" s="57">
        <v>100.0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796</v>
      </c>
      <c r="E20" s="47" t="s">
        <v>30</v>
      </c>
      <c r="F20" s="44" t="s">
        <v>39</v>
      </c>
      <c r="G20" s="230" t="s">
        <v>797</v>
      </c>
      <c r="H20" s="62"/>
      <c r="I20" s="69" t="s">
        <v>798</v>
      </c>
      <c r="J20" s="44" t="s">
        <v>30</v>
      </c>
      <c r="K20" s="51"/>
      <c r="L20" s="52"/>
      <c r="M20" s="65"/>
      <c r="N20" s="66">
        <v>350.0</v>
      </c>
      <c r="O20" s="53"/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799</v>
      </c>
      <c r="E21" s="47" t="s">
        <v>66</v>
      </c>
      <c r="F21" s="44" t="s">
        <v>61</v>
      </c>
      <c r="G21" s="230" t="s">
        <v>800</v>
      </c>
      <c r="H21" s="62"/>
      <c r="I21" s="69" t="s">
        <v>801</v>
      </c>
      <c r="J21" s="44" t="s">
        <v>48</v>
      </c>
      <c r="K21" s="51"/>
      <c r="L21" s="52"/>
      <c r="M21" s="65"/>
      <c r="N21" s="66"/>
      <c r="O21" s="53"/>
      <c r="P21" s="54">
        <v>300.0</v>
      </c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802</v>
      </c>
      <c r="E22" s="47" t="s">
        <v>44</v>
      </c>
      <c r="F22" s="44" t="s">
        <v>78</v>
      </c>
      <c r="G22" s="230" t="s">
        <v>803</v>
      </c>
      <c r="H22" s="62" t="s">
        <v>804</v>
      </c>
      <c r="I22" s="50" t="s">
        <v>805</v>
      </c>
      <c r="J22" s="44" t="s">
        <v>48</v>
      </c>
      <c r="K22" s="51"/>
      <c r="L22" s="52"/>
      <c r="M22" s="65"/>
      <c r="N22" s="66"/>
      <c r="O22" s="53"/>
      <c r="P22" s="54">
        <v>294.0</v>
      </c>
      <c r="Q22" s="55"/>
      <c r="R22" s="67"/>
      <c r="S22" s="57">
        <v>50.0</v>
      </c>
      <c r="T22" s="237" t="s">
        <v>104</v>
      </c>
      <c r="U22" s="82">
        <f>SUM(Q7:Q92)</f>
        <v>450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806</v>
      </c>
      <c r="E23" s="47" t="s">
        <v>30</v>
      </c>
      <c r="F23" s="44" t="s">
        <v>39</v>
      </c>
      <c r="G23" s="230" t="s">
        <v>807</v>
      </c>
      <c r="H23" s="62" t="s">
        <v>808</v>
      </c>
      <c r="I23" s="69" t="s">
        <v>809</v>
      </c>
      <c r="J23" s="44" t="s">
        <v>30</v>
      </c>
      <c r="K23" s="95"/>
      <c r="L23" s="52"/>
      <c r="M23" s="65">
        <v>400.0</v>
      </c>
      <c r="N23" s="66"/>
      <c r="O23" s="53"/>
      <c r="P23" s="54"/>
      <c r="Q23" s="55"/>
      <c r="R23" s="67"/>
      <c r="S23" s="57">
        <v>100.0</v>
      </c>
      <c r="T23" s="91" t="s">
        <v>109</v>
      </c>
      <c r="U23" s="238">
        <f>SUM(U22)</f>
        <v>450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810</v>
      </c>
      <c r="E24" s="47" t="s">
        <v>74</v>
      </c>
      <c r="F24" s="44" t="s">
        <v>39</v>
      </c>
      <c r="G24" s="230" t="s">
        <v>811</v>
      </c>
      <c r="H24" s="62" t="s">
        <v>812</v>
      </c>
      <c r="I24" s="50" t="s">
        <v>813</v>
      </c>
      <c r="J24" s="44" t="s">
        <v>30</v>
      </c>
      <c r="K24" s="51"/>
      <c r="L24" s="72"/>
      <c r="M24" s="65"/>
      <c r="N24" s="66"/>
      <c r="O24" s="53">
        <v>350.0</v>
      </c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58</v>
      </c>
      <c r="C25" s="70"/>
      <c r="D25" s="46" t="s">
        <v>59</v>
      </c>
      <c r="E25" s="47" t="s">
        <v>30</v>
      </c>
      <c r="F25" s="44" t="s">
        <v>39</v>
      </c>
      <c r="G25" s="230" t="s">
        <v>814</v>
      </c>
      <c r="H25" s="62" t="s">
        <v>488</v>
      </c>
      <c r="I25" s="48" t="s">
        <v>489</v>
      </c>
      <c r="J25" s="44" t="s">
        <v>30</v>
      </c>
      <c r="K25" s="64"/>
      <c r="L25" s="52"/>
      <c r="M25" s="65" t="s">
        <v>65</v>
      </c>
      <c r="N25" s="86"/>
      <c r="O25" s="53"/>
      <c r="P25" s="96"/>
      <c r="Q25" s="97"/>
      <c r="R25" s="89"/>
      <c r="S25" s="57" t="s">
        <v>59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255" t="s">
        <v>815</v>
      </c>
      <c r="E26" s="47" t="s">
        <v>326</v>
      </c>
      <c r="F26" s="44" t="s">
        <v>39</v>
      </c>
      <c r="G26" s="243" t="s">
        <v>816</v>
      </c>
      <c r="H26" s="62" t="s">
        <v>817</v>
      </c>
      <c r="I26" s="48" t="s">
        <v>818</v>
      </c>
      <c r="J26" s="44" t="s">
        <v>30</v>
      </c>
      <c r="K26" s="98"/>
      <c r="L26" s="84"/>
      <c r="M26" s="65">
        <v>350.0</v>
      </c>
      <c r="N26" s="66"/>
      <c r="O26" s="53"/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60"/>
      <c r="E27" s="47"/>
      <c r="F27" s="44" t="s">
        <v>39</v>
      </c>
      <c r="G27" s="48" t="s">
        <v>819</v>
      </c>
      <c r="H27" s="62" t="s">
        <v>820</v>
      </c>
      <c r="I27" s="63" t="s">
        <v>821</v>
      </c>
      <c r="J27" s="44"/>
      <c r="K27" s="98"/>
      <c r="L27" s="52"/>
      <c r="M27" s="65"/>
      <c r="N27" s="66"/>
      <c r="O27" s="53">
        <v>300.0</v>
      </c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822</v>
      </c>
      <c r="E28" s="47" t="s">
        <v>74</v>
      </c>
      <c r="F28" s="44" t="s">
        <v>39</v>
      </c>
      <c r="G28" s="230" t="s">
        <v>823</v>
      </c>
      <c r="H28" s="62"/>
      <c r="I28" s="63" t="s">
        <v>824</v>
      </c>
      <c r="J28" s="44" t="s">
        <v>30</v>
      </c>
      <c r="K28" s="51"/>
      <c r="L28" s="52"/>
      <c r="M28" s="65"/>
      <c r="N28" s="66">
        <v>300.0</v>
      </c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825</v>
      </c>
      <c r="E29" s="47" t="s">
        <v>74</v>
      </c>
      <c r="F29" s="44" t="s">
        <v>39</v>
      </c>
      <c r="G29" s="230" t="s">
        <v>826</v>
      </c>
      <c r="H29" s="62"/>
      <c r="I29" s="48" t="s">
        <v>827</v>
      </c>
      <c r="J29" s="44" t="s">
        <v>30</v>
      </c>
      <c r="K29" s="51"/>
      <c r="L29" s="52"/>
      <c r="M29" s="65"/>
      <c r="N29" s="66">
        <v>300.0</v>
      </c>
      <c r="O29" s="53"/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828</v>
      </c>
      <c r="E30" s="47" t="s">
        <v>44</v>
      </c>
      <c r="F30" s="44" t="s">
        <v>78</v>
      </c>
      <c r="G30" s="230" t="s">
        <v>829</v>
      </c>
      <c r="H30" s="62" t="s">
        <v>320</v>
      </c>
      <c r="I30" s="48" t="s">
        <v>830</v>
      </c>
      <c r="J30" s="44" t="s">
        <v>48</v>
      </c>
      <c r="K30" s="51"/>
      <c r="L30" s="52"/>
      <c r="M30" s="37">
        <v>147.0</v>
      </c>
      <c r="N30" s="38"/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831</v>
      </c>
      <c r="E31" s="47" t="s">
        <v>74</v>
      </c>
      <c r="F31" s="44" t="s">
        <v>39</v>
      </c>
      <c r="G31" s="240" t="s">
        <v>832</v>
      </c>
      <c r="H31" s="103"/>
      <c r="I31" s="48" t="s">
        <v>833</v>
      </c>
      <c r="J31" s="44" t="s">
        <v>30</v>
      </c>
      <c r="K31" s="51"/>
      <c r="L31" s="104"/>
      <c r="M31" s="65"/>
      <c r="N31" s="66">
        <v>350.0</v>
      </c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10920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834</v>
      </c>
      <c r="E32" s="47" t="s">
        <v>30</v>
      </c>
      <c r="F32" s="44" t="s">
        <v>39</v>
      </c>
      <c r="G32" s="230" t="s">
        <v>835</v>
      </c>
      <c r="H32" s="62" t="s">
        <v>320</v>
      </c>
      <c r="I32" s="48" t="s">
        <v>836</v>
      </c>
      <c r="J32" s="44" t="s">
        <v>30</v>
      </c>
      <c r="K32" s="51"/>
      <c r="L32" s="104"/>
      <c r="M32" s="65">
        <v>350.0</v>
      </c>
      <c r="N32" s="66"/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837</v>
      </c>
      <c r="E33" s="47" t="s">
        <v>74</v>
      </c>
      <c r="F33" s="44" t="s">
        <v>39</v>
      </c>
      <c r="G33" s="230" t="s">
        <v>838</v>
      </c>
      <c r="H33" s="62" t="s">
        <v>839</v>
      </c>
      <c r="I33" s="48" t="s">
        <v>840</v>
      </c>
      <c r="J33" s="44" t="s">
        <v>30</v>
      </c>
      <c r="K33" s="51"/>
      <c r="L33" s="84"/>
      <c r="M33" s="85"/>
      <c r="N33" s="66">
        <v>350.0</v>
      </c>
      <c r="O33" s="53"/>
      <c r="P33" s="87"/>
      <c r="Q33" s="88"/>
      <c r="R33" s="89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841</v>
      </c>
      <c r="E34" s="47" t="s">
        <v>74</v>
      </c>
      <c r="F34" s="44" t="s">
        <v>39</v>
      </c>
      <c r="G34" s="230" t="s">
        <v>842</v>
      </c>
      <c r="H34" s="62"/>
      <c r="I34" s="62" t="s">
        <v>843</v>
      </c>
      <c r="J34" s="44" t="s">
        <v>30</v>
      </c>
      <c r="K34" s="51"/>
      <c r="L34" s="72"/>
      <c r="M34" s="37"/>
      <c r="N34" s="38">
        <v>350.0</v>
      </c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281" t="s">
        <v>844</v>
      </c>
      <c r="E35" s="47" t="s">
        <v>44</v>
      </c>
      <c r="F35" s="44" t="s">
        <v>39</v>
      </c>
      <c r="G35" s="243" t="s">
        <v>845</v>
      </c>
      <c r="H35" s="62" t="s">
        <v>846</v>
      </c>
      <c r="I35" s="62" t="s">
        <v>847</v>
      </c>
      <c r="J35" s="44" t="s">
        <v>48</v>
      </c>
      <c r="K35" s="64"/>
      <c r="L35" s="52"/>
      <c r="M35" s="65"/>
      <c r="N35" s="66"/>
      <c r="O35" s="53">
        <v>350.0</v>
      </c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848</v>
      </c>
      <c r="E36" s="47" t="s">
        <v>74</v>
      </c>
      <c r="F36" s="44" t="s">
        <v>39</v>
      </c>
      <c r="G36" s="241" t="s">
        <v>849</v>
      </c>
      <c r="H36" s="49" t="s">
        <v>850</v>
      </c>
      <c r="I36" s="62" t="s">
        <v>851</v>
      </c>
      <c r="J36" s="44" t="s">
        <v>30</v>
      </c>
      <c r="K36" s="64"/>
      <c r="L36" s="52">
        <v>300.0</v>
      </c>
      <c r="M36" s="65"/>
      <c r="N36" s="66"/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852</v>
      </c>
      <c r="E37" s="47" t="s">
        <v>326</v>
      </c>
      <c r="F37" s="44" t="s">
        <v>853</v>
      </c>
      <c r="G37" s="242" t="s">
        <v>854</v>
      </c>
      <c r="H37" s="113"/>
      <c r="I37" s="48" t="s">
        <v>855</v>
      </c>
      <c r="J37" s="44" t="s">
        <v>30</v>
      </c>
      <c r="K37" s="51"/>
      <c r="L37" s="52"/>
      <c r="M37" s="85"/>
      <c r="N37" s="66">
        <v>200.0</v>
      </c>
      <c r="O37" s="53"/>
      <c r="P37" s="54"/>
      <c r="Q37" s="55"/>
      <c r="R37" s="89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257" t="s">
        <v>856</v>
      </c>
      <c r="E38" s="47" t="s">
        <v>88</v>
      </c>
      <c r="F38" s="44" t="s">
        <v>39</v>
      </c>
      <c r="G38" s="243" t="s">
        <v>857</v>
      </c>
      <c r="H38" s="62" t="s">
        <v>858</v>
      </c>
      <c r="I38" s="48" t="s">
        <v>859</v>
      </c>
      <c r="J38" s="44" t="s">
        <v>30</v>
      </c>
      <c r="K38" s="51"/>
      <c r="L38" s="52"/>
      <c r="M38" s="37">
        <v>350.0</v>
      </c>
      <c r="N38" s="115"/>
      <c r="O38" s="53"/>
      <c r="P38" s="54"/>
      <c r="Q38" s="55"/>
      <c r="R38" s="11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860</v>
      </c>
      <c r="E39" s="47" t="s">
        <v>52</v>
      </c>
      <c r="F39" s="44" t="s">
        <v>78</v>
      </c>
      <c r="G39" s="230" t="s">
        <v>861</v>
      </c>
      <c r="H39" s="62" t="s">
        <v>862</v>
      </c>
      <c r="I39" s="47" t="s">
        <v>760</v>
      </c>
      <c r="J39" s="44" t="s">
        <v>30</v>
      </c>
      <c r="K39" s="98"/>
      <c r="L39" s="52">
        <v>147.0</v>
      </c>
      <c r="M39" s="65"/>
      <c r="N39" s="66"/>
      <c r="O39" s="53"/>
      <c r="P39" s="54"/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863</v>
      </c>
      <c r="E40" s="47" t="s">
        <v>52</v>
      </c>
      <c r="F40" s="44" t="s">
        <v>39</v>
      </c>
      <c r="G40" s="230" t="s">
        <v>864</v>
      </c>
      <c r="H40" s="62" t="s">
        <v>865</v>
      </c>
      <c r="I40" s="48" t="s">
        <v>866</v>
      </c>
      <c r="J40" s="44" t="s">
        <v>30</v>
      </c>
      <c r="K40" s="51"/>
      <c r="L40" s="72"/>
      <c r="M40" s="65">
        <v>300.0</v>
      </c>
      <c r="N40" s="66"/>
      <c r="O40" s="53"/>
      <c r="P40" s="73"/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867</v>
      </c>
      <c r="E41" s="47" t="s">
        <v>74</v>
      </c>
      <c r="F41" s="44" t="s">
        <v>39</v>
      </c>
      <c r="G41" s="230" t="s">
        <v>868</v>
      </c>
      <c r="H41" s="62" t="s">
        <v>869</v>
      </c>
      <c r="I41" s="48" t="s">
        <v>870</v>
      </c>
      <c r="J41" s="44" t="s">
        <v>30</v>
      </c>
      <c r="K41" s="51"/>
      <c r="L41" s="52"/>
      <c r="M41" s="65"/>
      <c r="N41" s="66"/>
      <c r="O41" s="53">
        <v>294.0</v>
      </c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58</v>
      </c>
      <c r="C42" s="70"/>
      <c r="D42" s="258" t="s">
        <v>59</v>
      </c>
      <c r="E42" s="47" t="s">
        <v>52</v>
      </c>
      <c r="F42" s="44" t="s">
        <v>78</v>
      </c>
      <c r="G42" s="259" t="s">
        <v>871</v>
      </c>
      <c r="H42" s="119" t="s">
        <v>872</v>
      </c>
      <c r="I42" s="113" t="s">
        <v>873</v>
      </c>
      <c r="J42" s="44" t="s">
        <v>30</v>
      </c>
      <c r="K42" s="64" t="s">
        <v>719</v>
      </c>
      <c r="L42" s="52"/>
      <c r="M42" s="65"/>
      <c r="N42" s="66"/>
      <c r="O42" s="53"/>
      <c r="P42" s="54"/>
      <c r="Q42" s="55"/>
      <c r="R42" s="67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58</v>
      </c>
      <c r="C43" s="70"/>
      <c r="D43" s="46" t="s">
        <v>59</v>
      </c>
      <c r="E43" s="47" t="s">
        <v>249</v>
      </c>
      <c r="F43" s="44" t="s">
        <v>267</v>
      </c>
      <c r="G43" s="230" t="s">
        <v>874</v>
      </c>
      <c r="H43" s="62" t="s">
        <v>875</v>
      </c>
      <c r="I43" s="48" t="s">
        <v>876</v>
      </c>
      <c r="J43" s="44" t="s">
        <v>48</v>
      </c>
      <c r="K43" s="51"/>
      <c r="L43" s="52"/>
      <c r="M43" s="65" t="s">
        <v>65</v>
      </c>
      <c r="N43" s="66"/>
      <c r="O43" s="53"/>
      <c r="P43" s="54"/>
      <c r="Q43" s="55"/>
      <c r="R43" s="67"/>
      <c r="S43" s="47" t="s">
        <v>59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877</v>
      </c>
      <c r="E44" s="47" t="s">
        <v>52</v>
      </c>
      <c r="F44" s="44" t="s">
        <v>39</v>
      </c>
      <c r="G44" s="230" t="s">
        <v>878</v>
      </c>
      <c r="H44" s="62" t="s">
        <v>41</v>
      </c>
      <c r="I44" s="48" t="s">
        <v>879</v>
      </c>
      <c r="J44" s="44" t="s">
        <v>30</v>
      </c>
      <c r="K44" s="64"/>
      <c r="L44" s="52"/>
      <c r="M44" s="65"/>
      <c r="N44" s="66">
        <v>300.0</v>
      </c>
      <c r="O44" s="53"/>
      <c r="P44" s="54"/>
      <c r="Q44" s="55"/>
      <c r="R44" s="67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/>
      <c r="E45" s="47" t="s">
        <v>93</v>
      </c>
      <c r="F45" s="44" t="s">
        <v>39</v>
      </c>
      <c r="G45" s="230" t="s">
        <v>880</v>
      </c>
      <c r="H45" s="62" t="s">
        <v>865</v>
      </c>
      <c r="I45" s="48" t="s">
        <v>866</v>
      </c>
      <c r="J45" s="44" t="s">
        <v>30</v>
      </c>
      <c r="K45" s="51"/>
      <c r="L45" s="52"/>
      <c r="M45" s="65">
        <v>300.0</v>
      </c>
      <c r="N45" s="66"/>
      <c r="O45" s="53"/>
      <c r="P45" s="54"/>
      <c r="Q45" s="55"/>
      <c r="R45" s="67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61"/>
      <c r="F46" s="44"/>
      <c r="G46" s="122"/>
      <c r="H46" s="123"/>
      <c r="I46" s="48"/>
      <c r="J46" s="78"/>
      <c r="K46" s="51"/>
      <c r="L46" s="104"/>
      <c r="M46" s="85"/>
      <c r="N46" s="86"/>
      <c r="O46" s="53"/>
      <c r="P46" s="105"/>
      <c r="Q46" s="106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61"/>
      <c r="F47" s="44"/>
      <c r="G47" s="48"/>
      <c r="H47" s="62"/>
      <c r="I47" s="62"/>
      <c r="J47" s="78"/>
      <c r="K47" s="51"/>
      <c r="L47" s="124"/>
      <c r="M47" s="65"/>
      <c r="N47" s="66"/>
      <c r="O47" s="53"/>
      <c r="P47" s="125"/>
      <c r="Q47" s="126"/>
      <c r="R47" s="67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61"/>
      <c r="F48" s="44"/>
      <c r="G48" s="48"/>
      <c r="H48" s="62"/>
      <c r="I48" s="62"/>
      <c r="J48" s="78"/>
      <c r="K48" s="51"/>
      <c r="L48" s="124"/>
      <c r="M48" s="37"/>
      <c r="N48" s="38"/>
      <c r="O48" s="53"/>
      <c r="P48" s="125"/>
      <c r="Q48" s="126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8"/>
      <c r="E49" s="47"/>
      <c r="F49" s="44"/>
      <c r="G49" s="48"/>
      <c r="H49" s="62"/>
      <c r="I49" s="127"/>
      <c r="J49" s="44"/>
      <c r="K49" s="64"/>
      <c r="L49" s="124"/>
      <c r="M49" s="85"/>
      <c r="N49" s="86"/>
      <c r="O49" s="53"/>
      <c r="P49" s="125"/>
      <c r="Q49" s="126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8"/>
      <c r="E50" s="61"/>
      <c r="F50" s="44"/>
      <c r="G50" s="48"/>
      <c r="H50" s="62"/>
      <c r="I50" s="48"/>
      <c r="J50" s="78"/>
      <c r="K50" s="64"/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61"/>
      <c r="F51" s="44"/>
      <c r="G51" s="48"/>
      <c r="H51" s="62"/>
      <c r="I51" s="48"/>
      <c r="J51" s="78"/>
      <c r="K51" s="51"/>
      <c r="L51" s="124"/>
      <c r="M51" s="65"/>
      <c r="N51" s="66"/>
      <c r="O51" s="53"/>
      <c r="P51" s="125"/>
      <c r="Q51" s="126"/>
      <c r="R51" s="67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61"/>
      <c r="F52" s="44"/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78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2250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294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SUM(K95*1%)</f>
        <v>2.94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741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7882</v>
      </c>
      <c r="I98" s="5"/>
      <c r="J98" s="2"/>
      <c r="K98" s="7"/>
      <c r="L98" s="60">
        <f>SUM(L97*1%)</f>
        <v>7.41</v>
      </c>
      <c r="M98" s="16">
        <f>SUM(M6:M91)</f>
        <v>3397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SUM(O100,P104)</f>
        <v>2882</v>
      </c>
      <c r="I99" s="5"/>
      <c r="J99" s="2"/>
      <c r="K99" s="7"/>
      <c r="L99" s="17"/>
      <c r="M99" s="60">
        <f>SUM(M98*2%)</f>
        <v>67.94</v>
      </c>
      <c r="N99" s="16">
        <f>SUM(N6:N92)</f>
        <v>3450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SUM(R106)</f>
        <v>0</v>
      </c>
      <c r="I100" s="5"/>
      <c r="J100" s="2"/>
      <c r="K100" s="7"/>
      <c r="L100" s="2"/>
      <c r="M100" s="2"/>
      <c r="N100" s="60">
        <f>SUM(N99*2%)</f>
        <v>69</v>
      </c>
      <c r="O100" s="16">
        <f>SUM(O6:O93)</f>
        <v>2288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SUM(Q105)</f>
        <v>450</v>
      </c>
      <c r="I101" s="5"/>
      <c r="J101" s="2"/>
      <c r="K101" s="7"/>
      <c r="L101" s="2"/>
      <c r="M101" s="2"/>
      <c r="N101" s="2"/>
      <c r="O101" s="60">
        <f>SUM(O100*2%)</f>
        <v>45.76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72" t="s">
        <v>104</v>
      </c>
      <c r="H103" s="273">
        <v>0.0</v>
      </c>
      <c r="I103" s="252">
        <f>SUM(N56)</f>
        <v>0</v>
      </c>
      <c r="J103" s="2"/>
      <c r="K103" s="7"/>
      <c r="L103" s="2"/>
      <c r="M103" s="2"/>
      <c r="N103" s="2"/>
      <c r="O103" s="2"/>
      <c r="P103" s="275"/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51">
        <f>SUM(N8,M9,O12,N13,M14,Q19,P21,P22,M30,O35)</f>
        <v>3135</v>
      </c>
      <c r="I104" s="267">
        <f>SUM(O35)</f>
        <v>350</v>
      </c>
      <c r="J104" s="2"/>
      <c r="K104" s="7"/>
      <c r="L104" s="2"/>
      <c r="M104" s="2"/>
      <c r="N104" s="2"/>
      <c r="O104" s="2"/>
      <c r="P104" s="16">
        <f>SUM(P6:P91)</f>
        <v>594</v>
      </c>
      <c r="Q104" s="41" t="s">
        <v>34</v>
      </c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251">
        <f>SUM(N7,L10,O11,O15,M16,K17,M18,N20,M23,O24,M26,N28,N29,N31,M32,N33,N34,L36,N37,M38,L39,M40,O41,N44)</f>
        <v>7479</v>
      </c>
      <c r="I105" s="252">
        <f>SUM(N7,M26,M38,M45)</f>
        <v>1350</v>
      </c>
      <c r="J105" s="2"/>
      <c r="K105" s="7"/>
      <c r="L105" s="2"/>
      <c r="M105" s="2"/>
      <c r="N105" s="2"/>
      <c r="O105" s="2"/>
      <c r="P105" s="60">
        <f>SUM(P104*1%)</f>
        <v>5.94</v>
      </c>
      <c r="Q105" s="16">
        <f>SUM(Q6:Q91)</f>
        <v>450</v>
      </c>
      <c r="R105" s="22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60">
        <f>SUM(Q105*1%)</f>
        <v>4.5</v>
      </c>
      <c r="R106" s="149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53">
        <f>SUM(N7,M26,O35,M38)</f>
        <v>1400</v>
      </c>
      <c r="I107" s="5"/>
      <c r="J107" s="2"/>
      <c r="K107" s="7"/>
      <c r="L107" s="2"/>
      <c r="M107" s="2"/>
      <c r="N107" s="2"/>
      <c r="O107" s="2"/>
      <c r="P107" s="2"/>
      <c r="Q107" s="2"/>
      <c r="R107" s="149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77">
        <f>SUM(S7,S26,S35,S38)</f>
        <v>200</v>
      </c>
      <c r="I108" s="5"/>
      <c r="J108" s="2"/>
      <c r="K108" s="7"/>
      <c r="L108" s="2"/>
      <c r="M108" s="2"/>
      <c r="N108" s="2"/>
      <c r="O108" s="2"/>
      <c r="P108" s="2"/>
      <c r="Q108" s="2"/>
      <c r="R108" s="16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270">
        <f>SUM(S27,S45)</f>
        <v>100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228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Y1001" s="7"/>
      <c r="Z1001" s="7"/>
      <c r="AA1001" s="7"/>
      <c r="AB1001" s="7"/>
    </row>
    <row r="1002">
      <c r="L1002" s="228"/>
      <c r="M1002" s="228"/>
      <c r="N1002" s="228"/>
      <c r="O1002" s="228"/>
      <c r="P1002" s="228"/>
      <c r="Q1002" s="228"/>
      <c r="R1002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10:F1001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"Nobre,Publicidade,INFLUENZI"</formula1>
    </dataValidation>
    <dataValidation type="list" allowBlank="1" showErrorMessage="1" sqref="J7:J92">
      <formula1>"Mel,Drieli,Fernanda,Carla,FLAVIA"</formula1>
    </dataValidation>
    <dataValidation type="list" allowBlank="1" showErrorMessage="1" sqref="F7:F92">
      <formula1>"White board,Cartoon ,3D ,3D personalizado,3D Premium,VSL,Logo,Post,Influencer Laura,Influencer Natalia,Influencer Nayara,3D Estatico ,3D Realista,Edição audio,Pov,Flow,Dia dos Pais VSL,Dia dos Pais 3D,Dia dos Pais Influencer,Mascote,locução,Influencer  JO"&amp;"ÃO,Influencer   VINICIUS"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255" t="s">
        <v>881</v>
      </c>
      <c r="E7" s="47" t="s">
        <v>38</v>
      </c>
      <c r="F7" s="44" t="s">
        <v>39</v>
      </c>
      <c r="G7" s="230" t="s">
        <v>882</v>
      </c>
      <c r="H7" s="49" t="s">
        <v>883</v>
      </c>
      <c r="I7" s="50" t="s">
        <v>884</v>
      </c>
      <c r="J7" s="44" t="s">
        <v>30</v>
      </c>
      <c r="K7" s="51"/>
      <c r="L7" s="52"/>
      <c r="M7" s="37"/>
      <c r="N7" s="38">
        <v>350.0</v>
      </c>
      <c r="O7" s="53"/>
      <c r="P7" s="54"/>
      <c r="Q7" s="55"/>
      <c r="R7" s="56"/>
      <c r="S7" s="57">
        <v>50.0</v>
      </c>
      <c r="T7" s="58" t="s">
        <v>885</v>
      </c>
      <c r="U7" s="59">
        <f>SUM(K7:K91)</f>
        <v>2029</v>
      </c>
      <c r="V7" s="7"/>
      <c r="Y7" s="7"/>
      <c r="Z7" s="7"/>
      <c r="AA7" s="7"/>
      <c r="AB7" s="7"/>
    </row>
    <row r="8">
      <c r="A8" s="44" t="s">
        <v>109</v>
      </c>
      <c r="B8" s="44" t="s">
        <v>36</v>
      </c>
      <c r="C8" s="45"/>
      <c r="D8" s="46" t="s">
        <v>886</v>
      </c>
      <c r="E8" s="47" t="s">
        <v>202</v>
      </c>
      <c r="F8" s="44" t="s">
        <v>267</v>
      </c>
      <c r="G8" s="230" t="s">
        <v>887</v>
      </c>
      <c r="H8" s="62" t="s">
        <v>888</v>
      </c>
      <c r="I8" s="63" t="s">
        <v>889</v>
      </c>
      <c r="J8" s="44" t="s">
        <v>48</v>
      </c>
      <c r="K8" s="64"/>
      <c r="L8" s="52"/>
      <c r="M8" s="65"/>
      <c r="N8" s="66"/>
      <c r="O8" s="53"/>
      <c r="P8" s="54"/>
      <c r="Q8" s="55">
        <v>350.0</v>
      </c>
      <c r="R8" s="67"/>
      <c r="S8" s="57">
        <v>50.0</v>
      </c>
      <c r="T8" s="58" t="s">
        <v>11</v>
      </c>
      <c r="U8" s="59">
        <f>SUM(L96)</f>
        <v>949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890</v>
      </c>
      <c r="E9" s="47" t="s">
        <v>326</v>
      </c>
      <c r="F9" s="44" t="s">
        <v>39</v>
      </c>
      <c r="G9" s="230" t="s">
        <v>891</v>
      </c>
      <c r="H9" s="62" t="s">
        <v>892</v>
      </c>
      <c r="I9" s="69" t="s">
        <v>893</v>
      </c>
      <c r="J9" s="44" t="s">
        <v>30</v>
      </c>
      <c r="K9" s="64"/>
      <c r="L9" s="52"/>
      <c r="M9" s="65"/>
      <c r="N9" s="66">
        <v>294.0</v>
      </c>
      <c r="O9" s="53"/>
      <c r="P9" s="54"/>
      <c r="Q9" s="55"/>
      <c r="R9" s="67"/>
      <c r="S9" s="57">
        <v>50.0</v>
      </c>
      <c r="T9" s="58" t="s">
        <v>12</v>
      </c>
      <c r="U9" s="59">
        <f>SUM(M97)</f>
        <v>1550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894</v>
      </c>
      <c r="E10" s="47" t="s">
        <v>44</v>
      </c>
      <c r="F10" s="44" t="s">
        <v>39</v>
      </c>
      <c r="G10" s="230" t="s">
        <v>895</v>
      </c>
      <c r="H10" s="49" t="s">
        <v>896</v>
      </c>
      <c r="I10" s="50" t="s">
        <v>897</v>
      </c>
      <c r="J10" s="44" t="s">
        <v>48</v>
      </c>
      <c r="K10" s="51"/>
      <c r="L10" s="72"/>
      <c r="M10" s="37"/>
      <c r="N10" s="38"/>
      <c r="O10" s="53">
        <v>294.0</v>
      </c>
      <c r="P10" s="73"/>
      <c r="Q10" s="74"/>
      <c r="R10" s="56"/>
      <c r="S10" s="57">
        <v>50.0</v>
      </c>
      <c r="T10" s="75" t="s">
        <v>13</v>
      </c>
      <c r="U10" s="59">
        <f>SUM(N98)</f>
        <v>4232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898</v>
      </c>
      <c r="E11" s="47" t="s">
        <v>44</v>
      </c>
      <c r="F11" s="44" t="s">
        <v>78</v>
      </c>
      <c r="G11" s="230" t="s">
        <v>899</v>
      </c>
      <c r="H11" s="49"/>
      <c r="I11" s="63" t="s">
        <v>900</v>
      </c>
      <c r="J11" s="44" t="s">
        <v>48</v>
      </c>
      <c r="K11" s="51">
        <v>147.0</v>
      </c>
      <c r="L11" s="52"/>
      <c r="M11" s="37"/>
      <c r="N11" s="38"/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8760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901</v>
      </c>
      <c r="E12" s="47" t="s">
        <v>30</v>
      </c>
      <c r="F12" s="44" t="s">
        <v>39</v>
      </c>
      <c r="G12" s="230" t="s">
        <v>902</v>
      </c>
      <c r="H12" s="49"/>
      <c r="I12" s="69" t="s">
        <v>903</v>
      </c>
      <c r="J12" s="44" t="s">
        <v>30</v>
      </c>
      <c r="K12" s="51">
        <v>294.0</v>
      </c>
      <c r="L12" s="52"/>
      <c r="M12" s="65"/>
      <c r="N12" s="66"/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904</v>
      </c>
      <c r="E13" s="47" t="s">
        <v>44</v>
      </c>
      <c r="F13" s="44" t="s">
        <v>78</v>
      </c>
      <c r="G13" s="230" t="s">
        <v>905</v>
      </c>
      <c r="H13" s="62"/>
      <c r="I13" s="50" t="s">
        <v>906</v>
      </c>
      <c r="J13" s="44" t="s">
        <v>48</v>
      </c>
      <c r="K13" s="51">
        <v>147.0</v>
      </c>
      <c r="L13" s="52"/>
      <c r="M13" s="65"/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907</v>
      </c>
      <c r="E14" s="47" t="s">
        <v>88</v>
      </c>
      <c r="F14" s="44" t="s">
        <v>39</v>
      </c>
      <c r="G14" s="230" t="s">
        <v>908</v>
      </c>
      <c r="H14" s="62" t="s">
        <v>909</v>
      </c>
      <c r="I14" s="50" t="s">
        <v>910</v>
      </c>
      <c r="J14" s="44" t="s">
        <v>30</v>
      </c>
      <c r="K14" s="51"/>
      <c r="L14" s="52"/>
      <c r="M14" s="37"/>
      <c r="N14" s="38"/>
      <c r="O14" s="53">
        <v>350.0</v>
      </c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911</v>
      </c>
      <c r="E15" s="47" t="s">
        <v>30</v>
      </c>
      <c r="F15" s="44" t="s">
        <v>39</v>
      </c>
      <c r="G15" s="232" t="s">
        <v>912</v>
      </c>
      <c r="H15" s="79"/>
      <c r="I15" s="63" t="s">
        <v>913</v>
      </c>
      <c r="J15" s="44" t="s">
        <v>104</v>
      </c>
      <c r="K15" s="51"/>
      <c r="L15" s="52"/>
      <c r="M15" s="65"/>
      <c r="N15" s="66"/>
      <c r="O15" s="53">
        <v>350.0</v>
      </c>
      <c r="P15" s="54"/>
      <c r="Q15" s="55"/>
      <c r="R15" s="67"/>
      <c r="S15" s="235">
        <v>350.0</v>
      </c>
      <c r="T15" s="80" t="s">
        <v>14</v>
      </c>
      <c r="U15" s="46">
        <f>SUM(O99)</f>
        <v>2638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914</v>
      </c>
      <c r="E16" s="47" t="s">
        <v>38</v>
      </c>
      <c r="F16" s="44" t="s">
        <v>39</v>
      </c>
      <c r="G16" s="232" t="s">
        <v>915</v>
      </c>
      <c r="H16" s="79" t="s">
        <v>916</v>
      </c>
      <c r="I16" s="63" t="s">
        <v>917</v>
      </c>
      <c r="J16" s="44" t="s">
        <v>30</v>
      </c>
      <c r="K16" s="51"/>
      <c r="L16" s="52"/>
      <c r="M16" s="65"/>
      <c r="N16" s="66">
        <v>600.0</v>
      </c>
      <c r="O16" s="53"/>
      <c r="P16" s="54"/>
      <c r="Q16" s="55"/>
      <c r="R16" s="67"/>
      <c r="S16" s="57">
        <v>100.0</v>
      </c>
      <c r="T16" s="81" t="s">
        <v>15</v>
      </c>
      <c r="U16" s="82">
        <f>SUM(P7:P91)</f>
        <v>1388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58</v>
      </c>
      <c r="C17" s="45"/>
      <c r="D17" s="46" t="s">
        <v>59</v>
      </c>
      <c r="E17" s="47" t="s">
        <v>52</v>
      </c>
      <c r="F17" s="44" t="s">
        <v>78</v>
      </c>
      <c r="G17" s="230" t="s">
        <v>918</v>
      </c>
      <c r="H17" s="62" t="s">
        <v>872</v>
      </c>
      <c r="I17" s="69" t="s">
        <v>919</v>
      </c>
      <c r="J17" s="44" t="s">
        <v>30</v>
      </c>
      <c r="K17" s="51" t="s">
        <v>719</v>
      </c>
      <c r="L17" s="84"/>
      <c r="M17" s="85"/>
      <c r="N17" s="86"/>
      <c r="O17" s="53"/>
      <c r="P17" s="87"/>
      <c r="Q17" s="88"/>
      <c r="R17" s="89"/>
      <c r="S17" s="57" t="s">
        <v>59</v>
      </c>
      <c r="T17" s="91" t="s">
        <v>20</v>
      </c>
      <c r="U17" s="92">
        <f>SUM(U15:U16)</f>
        <v>4026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920</v>
      </c>
      <c r="E18" s="47" t="s">
        <v>52</v>
      </c>
      <c r="F18" s="44" t="s">
        <v>39</v>
      </c>
      <c r="G18" s="278" t="s">
        <v>921</v>
      </c>
      <c r="H18" s="79" t="s">
        <v>922</v>
      </c>
      <c r="I18" s="63" t="s">
        <v>923</v>
      </c>
      <c r="J18" s="44" t="s">
        <v>30</v>
      </c>
      <c r="K18" s="51"/>
      <c r="L18" s="84"/>
      <c r="M18" s="65"/>
      <c r="N18" s="66"/>
      <c r="O18" s="53"/>
      <c r="P18" s="87">
        <v>294.0</v>
      </c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924</v>
      </c>
      <c r="E19" s="47" t="s">
        <v>93</v>
      </c>
      <c r="F19" s="44" t="s">
        <v>415</v>
      </c>
      <c r="G19" s="230" t="s">
        <v>925</v>
      </c>
      <c r="H19" s="62" t="s">
        <v>926</v>
      </c>
      <c r="I19" s="50" t="s">
        <v>927</v>
      </c>
      <c r="J19" s="44" t="s">
        <v>48</v>
      </c>
      <c r="K19" s="51"/>
      <c r="L19" s="52"/>
      <c r="M19" s="65"/>
      <c r="N19" s="66"/>
      <c r="O19" s="53">
        <v>250.0</v>
      </c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928</v>
      </c>
      <c r="E20" s="47" t="s">
        <v>30</v>
      </c>
      <c r="F20" s="44" t="s">
        <v>39</v>
      </c>
      <c r="G20" s="230" t="s">
        <v>929</v>
      </c>
      <c r="H20" s="62" t="s">
        <v>930</v>
      </c>
      <c r="I20" s="69" t="s">
        <v>931</v>
      </c>
      <c r="J20" s="44" t="s">
        <v>30</v>
      </c>
      <c r="K20" s="51"/>
      <c r="L20" s="52"/>
      <c r="M20" s="65">
        <v>250.0</v>
      </c>
      <c r="N20" s="66"/>
      <c r="O20" s="53"/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932</v>
      </c>
      <c r="E21" s="47" t="s">
        <v>93</v>
      </c>
      <c r="F21" s="44" t="s">
        <v>39</v>
      </c>
      <c r="G21" s="230" t="s">
        <v>933</v>
      </c>
      <c r="H21" s="62"/>
      <c r="I21" s="50" t="s">
        <v>934</v>
      </c>
      <c r="J21" s="44" t="s">
        <v>30</v>
      </c>
      <c r="K21" s="51">
        <v>500.0</v>
      </c>
      <c r="L21" s="52"/>
      <c r="M21" s="65"/>
      <c r="N21" s="66"/>
      <c r="O21" s="53"/>
      <c r="P21" s="54"/>
      <c r="Q21" s="55"/>
      <c r="R21" s="67"/>
      <c r="S21" s="57">
        <v>100.0</v>
      </c>
      <c r="T21" s="237" t="s">
        <v>104</v>
      </c>
      <c r="U21" s="82">
        <f>SUM(Q7:Q91)</f>
        <v>850</v>
      </c>
      <c r="V21" s="7"/>
      <c r="W21" s="7"/>
      <c r="X21" s="7"/>
      <c r="Y21" s="7"/>
      <c r="Z21" s="7"/>
      <c r="AA21" s="7"/>
      <c r="AB21" s="7"/>
    </row>
    <row r="22" ht="17.25" customHeight="1">
      <c r="A22" s="44" t="s">
        <v>109</v>
      </c>
      <c r="B22" s="44" t="s">
        <v>36</v>
      </c>
      <c r="C22" s="45"/>
      <c r="D22" s="101" t="s">
        <v>935</v>
      </c>
      <c r="E22" s="47" t="s">
        <v>202</v>
      </c>
      <c r="F22" s="44"/>
      <c r="G22" s="230" t="s">
        <v>936</v>
      </c>
      <c r="H22" s="62" t="s">
        <v>937</v>
      </c>
      <c r="I22" s="69" t="s">
        <v>938</v>
      </c>
      <c r="J22" s="44" t="s">
        <v>48</v>
      </c>
      <c r="K22" s="95"/>
      <c r="L22" s="52"/>
      <c r="M22" s="65"/>
      <c r="N22" s="66"/>
      <c r="O22" s="53"/>
      <c r="P22" s="54"/>
      <c r="Q22" s="55">
        <v>500.0</v>
      </c>
      <c r="R22" s="67"/>
      <c r="S22" s="57">
        <v>100.0</v>
      </c>
      <c r="T22" s="91" t="s">
        <v>109</v>
      </c>
      <c r="U22" s="238">
        <f>SUM(U21)</f>
        <v>850</v>
      </c>
      <c r="V22" s="7"/>
      <c r="W22" s="7"/>
      <c r="X22" s="7"/>
      <c r="Y22" s="7"/>
      <c r="Z22" s="7"/>
      <c r="AA22" s="7"/>
      <c r="AB22" s="7"/>
    </row>
    <row r="23" ht="15.75" customHeight="1">
      <c r="A23" s="44" t="s">
        <v>35</v>
      </c>
      <c r="B23" s="44" t="s">
        <v>36</v>
      </c>
      <c r="C23" s="45"/>
      <c r="D23" s="101" t="s">
        <v>939</v>
      </c>
      <c r="E23" s="47" t="s">
        <v>52</v>
      </c>
      <c r="F23" s="44" t="s">
        <v>39</v>
      </c>
      <c r="G23" s="230" t="s">
        <v>940</v>
      </c>
      <c r="H23" s="62" t="s">
        <v>941</v>
      </c>
      <c r="I23" s="50" t="s">
        <v>942</v>
      </c>
      <c r="J23" s="44" t="s">
        <v>30</v>
      </c>
      <c r="K23" s="51">
        <v>300.0</v>
      </c>
      <c r="L23" s="72"/>
      <c r="M23" s="65"/>
      <c r="N23" s="66"/>
      <c r="O23" s="53"/>
      <c r="P23" s="73"/>
      <c r="Q23" s="74"/>
      <c r="R23" s="67"/>
      <c r="S23" s="57">
        <v>50.0</v>
      </c>
      <c r="V23" s="7"/>
      <c r="W23" s="7"/>
      <c r="X23" s="7"/>
      <c r="Y23" s="7"/>
      <c r="Z23" s="7"/>
      <c r="AA23" s="7"/>
      <c r="AB23" s="7"/>
    </row>
    <row r="24">
      <c r="A24" s="44" t="s">
        <v>35</v>
      </c>
      <c r="B24" s="44" t="s">
        <v>36</v>
      </c>
      <c r="C24" s="70"/>
      <c r="D24" s="46" t="s">
        <v>943</v>
      </c>
      <c r="E24" s="47" t="s">
        <v>30</v>
      </c>
      <c r="F24" s="44" t="s">
        <v>39</v>
      </c>
      <c r="G24" s="230" t="s">
        <v>944</v>
      </c>
      <c r="H24" s="62" t="s">
        <v>492</v>
      </c>
      <c r="I24" s="48" t="s">
        <v>945</v>
      </c>
      <c r="J24" s="44" t="s">
        <v>30</v>
      </c>
      <c r="K24" s="64"/>
      <c r="L24" s="52"/>
      <c r="M24" s="65"/>
      <c r="N24" s="66">
        <v>300.0</v>
      </c>
      <c r="O24" s="53"/>
      <c r="P24" s="96"/>
      <c r="Q24" s="97"/>
      <c r="R24" s="89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946</v>
      </c>
      <c r="E25" s="47" t="s">
        <v>106</v>
      </c>
      <c r="F25" s="44" t="s">
        <v>39</v>
      </c>
      <c r="G25" s="230" t="s">
        <v>947</v>
      </c>
      <c r="H25" s="62" t="s">
        <v>948</v>
      </c>
      <c r="I25" s="48" t="s">
        <v>949</v>
      </c>
      <c r="J25" s="44" t="s">
        <v>48</v>
      </c>
      <c r="K25" s="98"/>
      <c r="L25" s="84"/>
      <c r="M25" s="65"/>
      <c r="N25" s="66">
        <v>350.0</v>
      </c>
      <c r="O25" s="53"/>
      <c r="P25" s="87"/>
      <c r="Q25" s="88"/>
      <c r="R25" s="67"/>
      <c r="S25" s="57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950</v>
      </c>
      <c r="E26" s="47" t="s">
        <v>106</v>
      </c>
      <c r="F26" s="44" t="s">
        <v>39</v>
      </c>
      <c r="G26" s="230" t="s">
        <v>951</v>
      </c>
      <c r="H26" s="62"/>
      <c r="I26" s="63" t="s">
        <v>952</v>
      </c>
      <c r="J26" s="44" t="s">
        <v>48</v>
      </c>
      <c r="K26" s="98"/>
      <c r="L26" s="52"/>
      <c r="M26" s="65"/>
      <c r="N26" s="66">
        <v>350.0</v>
      </c>
      <c r="O26" s="53"/>
      <c r="P26" s="54"/>
      <c r="Q26" s="55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99" t="s">
        <v>953</v>
      </c>
      <c r="E27" s="47" t="s">
        <v>106</v>
      </c>
      <c r="F27" s="44" t="s">
        <v>39</v>
      </c>
      <c r="G27" s="230" t="s">
        <v>954</v>
      </c>
      <c r="H27" s="62" t="s">
        <v>954</v>
      </c>
      <c r="I27" s="63" t="s">
        <v>955</v>
      </c>
      <c r="J27" s="44" t="s">
        <v>48</v>
      </c>
      <c r="K27" s="51"/>
      <c r="L27" s="52">
        <v>350.0</v>
      </c>
      <c r="M27" s="65"/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45"/>
      <c r="D28" s="99" t="s">
        <v>956</v>
      </c>
      <c r="E28" s="47" t="s">
        <v>93</v>
      </c>
      <c r="F28" s="44" t="s">
        <v>415</v>
      </c>
      <c r="G28" s="230" t="s">
        <v>957</v>
      </c>
      <c r="H28" s="62" t="s">
        <v>958</v>
      </c>
      <c r="I28" s="48" t="s">
        <v>959</v>
      </c>
      <c r="J28" s="44" t="s">
        <v>48</v>
      </c>
      <c r="K28" s="51"/>
      <c r="L28" s="52"/>
      <c r="M28" s="65"/>
      <c r="N28" s="66"/>
      <c r="O28" s="53">
        <v>250.0</v>
      </c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101"/>
      <c r="D29" s="99" t="s">
        <v>960</v>
      </c>
      <c r="E29" s="47" t="s">
        <v>106</v>
      </c>
      <c r="F29" s="44" t="s">
        <v>39</v>
      </c>
      <c r="G29" s="230" t="s">
        <v>961</v>
      </c>
      <c r="H29" s="62" t="s">
        <v>962</v>
      </c>
      <c r="I29" s="48" t="s">
        <v>963</v>
      </c>
      <c r="J29" s="44" t="s">
        <v>48</v>
      </c>
      <c r="K29" s="51"/>
      <c r="L29" s="52"/>
      <c r="M29" s="37">
        <v>350.0</v>
      </c>
      <c r="N29" s="38"/>
      <c r="O29" s="53"/>
      <c r="P29" s="54"/>
      <c r="Q29" s="55"/>
      <c r="R29" s="56"/>
      <c r="S29" s="235">
        <v>350.0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45"/>
      <c r="D30" s="99" t="s">
        <v>964</v>
      </c>
      <c r="E30" s="47" t="s">
        <v>106</v>
      </c>
      <c r="F30" s="44" t="s">
        <v>39</v>
      </c>
      <c r="G30" s="240" t="s">
        <v>965</v>
      </c>
      <c r="H30" s="103" t="s">
        <v>966</v>
      </c>
      <c r="I30" s="48" t="s">
        <v>967</v>
      </c>
      <c r="J30" s="44" t="s">
        <v>48</v>
      </c>
      <c r="K30" s="51"/>
      <c r="L30" s="104"/>
      <c r="M30" s="65">
        <v>350.0</v>
      </c>
      <c r="N30" s="66"/>
      <c r="O30" s="53"/>
      <c r="P30" s="105"/>
      <c r="Q30" s="106"/>
      <c r="R30" s="67"/>
      <c r="S30" s="57">
        <v>50.0</v>
      </c>
      <c r="T30" s="91" t="s">
        <v>22</v>
      </c>
      <c r="U30" s="100">
        <f>SUM(U11,U17,U22)</f>
        <v>13636</v>
      </c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107"/>
      <c r="D31" s="46" t="s">
        <v>968</v>
      </c>
      <c r="E31" s="47"/>
      <c r="F31" s="44" t="s">
        <v>39</v>
      </c>
      <c r="G31" s="48" t="s">
        <v>969</v>
      </c>
      <c r="H31" s="62" t="s">
        <v>970</v>
      </c>
      <c r="I31" s="48" t="s">
        <v>971</v>
      </c>
      <c r="J31" s="78"/>
      <c r="K31" s="51"/>
      <c r="L31" s="104"/>
      <c r="M31" s="65">
        <v>600.0</v>
      </c>
      <c r="N31" s="66"/>
      <c r="O31" s="53"/>
      <c r="P31" s="105"/>
      <c r="Q31" s="106"/>
      <c r="R31" s="67"/>
      <c r="S31" s="47">
        <v>100.0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45"/>
      <c r="D32" s="121" t="s">
        <v>972</v>
      </c>
      <c r="E32" s="47" t="s">
        <v>74</v>
      </c>
      <c r="F32" s="44" t="s">
        <v>39</v>
      </c>
      <c r="G32" s="230" t="s">
        <v>973</v>
      </c>
      <c r="H32" s="62" t="s">
        <v>974</v>
      </c>
      <c r="I32" s="48" t="s">
        <v>975</v>
      </c>
      <c r="J32" s="44" t="s">
        <v>30</v>
      </c>
      <c r="K32" s="51"/>
      <c r="L32" s="84"/>
      <c r="M32" s="85"/>
      <c r="N32" s="66">
        <v>350.0</v>
      </c>
      <c r="O32" s="53"/>
      <c r="P32" s="87"/>
      <c r="Q32" s="88"/>
      <c r="R32" s="89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976</v>
      </c>
      <c r="E33" s="47" t="s">
        <v>44</v>
      </c>
      <c r="F33" s="44" t="s">
        <v>39</v>
      </c>
      <c r="G33" s="230" t="s">
        <v>977</v>
      </c>
      <c r="H33" s="62" t="s">
        <v>978</v>
      </c>
      <c r="I33" s="62" t="s">
        <v>979</v>
      </c>
      <c r="J33" s="44" t="s">
        <v>48</v>
      </c>
      <c r="K33" s="51"/>
      <c r="L33" s="72"/>
      <c r="M33" s="37"/>
      <c r="N33" s="38">
        <v>350.0</v>
      </c>
      <c r="O33" s="53"/>
      <c r="P33" s="73"/>
      <c r="Q33" s="74"/>
      <c r="R33" s="56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70"/>
      <c r="D34" s="121" t="s">
        <v>980</v>
      </c>
      <c r="E34" s="47" t="s">
        <v>74</v>
      </c>
      <c r="F34" s="44" t="s">
        <v>39</v>
      </c>
      <c r="G34" s="230" t="s">
        <v>981</v>
      </c>
      <c r="H34" s="62"/>
      <c r="I34" s="62" t="s">
        <v>982</v>
      </c>
      <c r="J34" s="44" t="s">
        <v>30</v>
      </c>
      <c r="K34" s="64"/>
      <c r="L34" s="52"/>
      <c r="M34" s="65"/>
      <c r="N34" s="66">
        <v>294.0</v>
      </c>
      <c r="O34" s="53"/>
      <c r="P34" s="54"/>
      <c r="Q34" s="55"/>
      <c r="R34" s="67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257" t="s">
        <v>983</v>
      </c>
      <c r="E35" s="47" t="s">
        <v>74</v>
      </c>
      <c r="F35" s="44" t="s">
        <v>39</v>
      </c>
      <c r="G35" s="282" t="s">
        <v>984</v>
      </c>
      <c r="H35" s="111"/>
      <c r="I35" s="62" t="s">
        <v>985</v>
      </c>
      <c r="J35" s="44" t="s">
        <v>30</v>
      </c>
      <c r="K35" s="64"/>
      <c r="L35" s="52"/>
      <c r="M35" s="65"/>
      <c r="N35" s="66">
        <v>350.0</v>
      </c>
      <c r="O35" s="53"/>
      <c r="P35" s="54"/>
      <c r="Q35" s="55"/>
      <c r="R35" s="67"/>
      <c r="S35" s="47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986</v>
      </c>
      <c r="E36" s="47" t="s">
        <v>44</v>
      </c>
      <c r="F36" s="44" t="s">
        <v>78</v>
      </c>
      <c r="G36" s="242" t="s">
        <v>987</v>
      </c>
      <c r="H36" s="113" t="s">
        <v>988</v>
      </c>
      <c r="I36" s="48" t="s">
        <v>989</v>
      </c>
      <c r="J36" s="44" t="s">
        <v>48</v>
      </c>
      <c r="K36" s="51"/>
      <c r="L36" s="52"/>
      <c r="M36" s="85"/>
      <c r="N36" s="86"/>
      <c r="O36" s="53"/>
      <c r="P36" s="54">
        <v>294.0</v>
      </c>
      <c r="Q36" s="55"/>
      <c r="R36" s="89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45"/>
      <c r="D37" s="99" t="s">
        <v>990</v>
      </c>
      <c r="E37" s="47" t="s">
        <v>74</v>
      </c>
      <c r="F37" s="44" t="s">
        <v>991</v>
      </c>
      <c r="G37" s="230" t="s">
        <v>992</v>
      </c>
      <c r="H37" s="62" t="s">
        <v>992</v>
      </c>
      <c r="I37" s="48" t="s">
        <v>993</v>
      </c>
      <c r="J37" s="44" t="s">
        <v>30</v>
      </c>
      <c r="K37" s="51"/>
      <c r="L37" s="52">
        <v>100.0</v>
      </c>
      <c r="M37" s="114"/>
      <c r="N37" s="115"/>
      <c r="O37" s="53"/>
      <c r="P37" s="54"/>
      <c r="Q37" s="55"/>
      <c r="R37" s="116"/>
      <c r="S37" s="256">
        <v>100.0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994</v>
      </c>
      <c r="E38" s="47" t="s">
        <v>60</v>
      </c>
      <c r="F38" s="44" t="s">
        <v>61</v>
      </c>
      <c r="G38" s="230" t="s">
        <v>995</v>
      </c>
      <c r="H38" s="62" t="s">
        <v>996</v>
      </c>
      <c r="I38" s="47" t="s">
        <v>997</v>
      </c>
      <c r="J38" s="44" t="s">
        <v>48</v>
      </c>
      <c r="K38" s="98"/>
      <c r="L38" s="52"/>
      <c r="M38" s="65"/>
      <c r="N38" s="66"/>
      <c r="O38" s="53"/>
      <c r="P38" s="54">
        <v>300.0</v>
      </c>
      <c r="Q38" s="55"/>
      <c r="R38" s="67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128</v>
      </c>
      <c r="C39" s="45"/>
      <c r="D39" s="46" t="s">
        <v>998</v>
      </c>
      <c r="E39" s="47" t="s">
        <v>93</v>
      </c>
      <c r="F39" s="44" t="s">
        <v>39</v>
      </c>
      <c r="G39" s="230" t="s">
        <v>999</v>
      </c>
      <c r="H39" s="62"/>
      <c r="I39" s="48" t="s">
        <v>1000</v>
      </c>
      <c r="J39" s="44" t="s">
        <v>48</v>
      </c>
      <c r="K39" s="51"/>
      <c r="L39" s="72"/>
      <c r="M39" s="65"/>
      <c r="N39" s="66"/>
      <c r="O39" s="53"/>
      <c r="P39" s="54">
        <v>500.0</v>
      </c>
      <c r="Q39" s="74"/>
      <c r="R39" s="67"/>
      <c r="S39" s="256">
        <v>500.0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99" t="s">
        <v>1001</v>
      </c>
      <c r="E40" s="47" t="s">
        <v>66</v>
      </c>
      <c r="F40" s="44" t="s">
        <v>78</v>
      </c>
      <c r="G40" s="283" t="s">
        <v>1002</v>
      </c>
      <c r="H40" s="62" t="s">
        <v>1003</v>
      </c>
      <c r="I40" s="48" t="s">
        <v>1004</v>
      </c>
      <c r="J40" s="44" t="s">
        <v>48</v>
      </c>
      <c r="K40" s="51"/>
      <c r="L40" s="52">
        <v>149.0</v>
      </c>
      <c r="M40" s="65"/>
      <c r="N40" s="66"/>
      <c r="O40" s="53"/>
      <c r="P40" s="54"/>
      <c r="Q40" s="55"/>
      <c r="R40" s="67"/>
      <c r="S40" s="256">
        <v>149.0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70"/>
      <c r="D41" s="258" t="s">
        <v>1005</v>
      </c>
      <c r="E41" s="47" t="s">
        <v>44</v>
      </c>
      <c r="F41" s="44" t="s">
        <v>39</v>
      </c>
      <c r="G41" s="259" t="s">
        <v>1006</v>
      </c>
      <c r="H41" s="119" t="s">
        <v>1007</v>
      </c>
      <c r="I41" s="113" t="s">
        <v>1008</v>
      </c>
      <c r="J41" s="44" t="s">
        <v>48</v>
      </c>
      <c r="K41" s="64">
        <v>294.0</v>
      </c>
      <c r="L41" s="52"/>
      <c r="M41" s="65"/>
      <c r="N41" s="66"/>
      <c r="O41" s="53"/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46" t="s">
        <v>1009</v>
      </c>
      <c r="E42" s="47" t="s">
        <v>93</v>
      </c>
      <c r="F42" s="44" t="s">
        <v>1010</v>
      </c>
      <c r="G42" s="230" t="s">
        <v>1011</v>
      </c>
      <c r="H42" s="62" t="s">
        <v>1011</v>
      </c>
      <c r="I42" s="48" t="s">
        <v>1012</v>
      </c>
      <c r="J42" s="44" t="s">
        <v>48</v>
      </c>
      <c r="K42" s="51"/>
      <c r="L42" s="52">
        <v>350.0</v>
      </c>
      <c r="M42" s="65"/>
      <c r="N42" s="66"/>
      <c r="O42" s="53"/>
      <c r="P42" s="54"/>
      <c r="Q42" s="55"/>
      <c r="R42" s="67"/>
      <c r="S42" s="256">
        <v>350.0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45"/>
      <c r="D43" s="46" t="s">
        <v>1013</v>
      </c>
      <c r="E43" s="47" t="s">
        <v>74</v>
      </c>
      <c r="F43" s="44" t="s">
        <v>39</v>
      </c>
      <c r="G43" s="230" t="s">
        <v>1014</v>
      </c>
      <c r="H43" s="62" t="s">
        <v>1015</v>
      </c>
      <c r="I43" s="48" t="s">
        <v>1016</v>
      </c>
      <c r="J43" s="44" t="s">
        <v>30</v>
      </c>
      <c r="K43" s="64"/>
      <c r="L43" s="52"/>
      <c r="M43" s="65"/>
      <c r="N43" s="66"/>
      <c r="O43" s="53">
        <v>250.0</v>
      </c>
      <c r="P43" s="54"/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121" t="s">
        <v>1017</v>
      </c>
      <c r="E44" s="47" t="s">
        <v>44</v>
      </c>
      <c r="F44" s="44" t="s">
        <v>78</v>
      </c>
      <c r="G44" s="230" t="s">
        <v>1018</v>
      </c>
      <c r="H44" s="62" t="s">
        <v>1019</v>
      </c>
      <c r="I44" s="48" t="s">
        <v>1020</v>
      </c>
      <c r="J44" s="44" t="s">
        <v>48</v>
      </c>
      <c r="K44" s="51">
        <v>147.0</v>
      </c>
      <c r="L44" s="52"/>
      <c r="M44" s="65"/>
      <c r="N44" s="66"/>
      <c r="O44" s="53"/>
      <c r="P44" s="54"/>
      <c r="Q44" s="55"/>
      <c r="R44" s="67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99" t="s">
        <v>1021</v>
      </c>
      <c r="E45" s="47" t="s">
        <v>93</v>
      </c>
      <c r="F45" s="44" t="s">
        <v>39</v>
      </c>
      <c r="G45" s="260" t="s">
        <v>1022</v>
      </c>
      <c r="H45" s="123" t="s">
        <v>1023</v>
      </c>
      <c r="I45" s="48" t="s">
        <v>1024</v>
      </c>
      <c r="J45" s="44" t="s">
        <v>48</v>
      </c>
      <c r="K45" s="51"/>
      <c r="L45" s="104"/>
      <c r="M45" s="85"/>
      <c r="N45" s="86"/>
      <c r="O45" s="53">
        <v>294.0</v>
      </c>
      <c r="P45" s="105"/>
      <c r="Q45" s="106"/>
      <c r="R45" s="89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264</v>
      </c>
      <c r="B46" s="44" t="s">
        <v>58</v>
      </c>
      <c r="C46" s="70"/>
      <c r="D46" s="99" t="s">
        <v>59</v>
      </c>
      <c r="E46" s="47" t="s">
        <v>52</v>
      </c>
      <c r="F46" s="44" t="s">
        <v>78</v>
      </c>
      <c r="G46" s="230" t="s">
        <v>1025</v>
      </c>
      <c r="H46" s="62"/>
      <c r="I46" s="62" t="s">
        <v>1026</v>
      </c>
      <c r="J46" s="44" t="s">
        <v>30</v>
      </c>
      <c r="K46" s="51"/>
      <c r="L46" s="124"/>
      <c r="M46" s="65"/>
      <c r="N46" s="66"/>
      <c r="O46" s="53"/>
      <c r="P46" s="125" t="s">
        <v>147</v>
      </c>
      <c r="Q46" s="126"/>
      <c r="R46" s="67"/>
      <c r="S46" s="47" t="s">
        <v>59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264</v>
      </c>
      <c r="B47" s="44" t="s">
        <v>58</v>
      </c>
      <c r="C47" s="45"/>
      <c r="D47" s="99" t="s">
        <v>59</v>
      </c>
      <c r="E47" s="47" t="s">
        <v>88</v>
      </c>
      <c r="F47" s="44" t="s">
        <v>39</v>
      </c>
      <c r="G47" s="230" t="s">
        <v>1027</v>
      </c>
      <c r="H47" s="62"/>
      <c r="I47" s="62" t="s">
        <v>1028</v>
      </c>
      <c r="J47" s="44" t="s">
        <v>30</v>
      </c>
      <c r="K47" s="51"/>
      <c r="L47" s="124"/>
      <c r="M47" s="37"/>
      <c r="N47" s="38"/>
      <c r="O47" s="53"/>
      <c r="P47" s="125" t="s">
        <v>147</v>
      </c>
      <c r="Q47" s="126"/>
      <c r="R47" s="56"/>
      <c r="S47" s="47" t="s">
        <v>59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121" t="s">
        <v>1029</v>
      </c>
      <c r="E48" s="47" t="s">
        <v>93</v>
      </c>
      <c r="F48" s="44" t="s">
        <v>415</v>
      </c>
      <c r="G48" s="230" t="s">
        <v>1030</v>
      </c>
      <c r="H48" s="62" t="s">
        <v>1031</v>
      </c>
      <c r="I48" s="127" t="s">
        <v>1032</v>
      </c>
      <c r="J48" s="44" t="s">
        <v>48</v>
      </c>
      <c r="K48" s="64"/>
      <c r="L48" s="124"/>
      <c r="M48" s="85"/>
      <c r="N48" s="86"/>
      <c r="O48" s="53">
        <v>250.0</v>
      </c>
      <c r="P48" s="125"/>
      <c r="Q48" s="126"/>
      <c r="R48" s="89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261" t="s">
        <v>1033</v>
      </c>
      <c r="E49" s="47" t="s">
        <v>88</v>
      </c>
      <c r="F49" s="44" t="s">
        <v>39</v>
      </c>
      <c r="G49" s="230" t="s">
        <v>1034</v>
      </c>
      <c r="H49" s="62" t="s">
        <v>1035</v>
      </c>
      <c r="I49" s="48" t="s">
        <v>1036</v>
      </c>
      <c r="J49" s="44" t="s">
        <v>30</v>
      </c>
      <c r="K49" s="64"/>
      <c r="L49" s="129"/>
      <c r="M49" s="85"/>
      <c r="N49" s="86"/>
      <c r="O49" s="53">
        <v>350.0</v>
      </c>
      <c r="P49" s="130"/>
      <c r="Q49" s="131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58</v>
      </c>
      <c r="C50" s="45"/>
      <c r="D50" s="101" t="s">
        <v>59</v>
      </c>
      <c r="E50" s="61"/>
      <c r="F50" s="44" t="s">
        <v>61</v>
      </c>
      <c r="G50" s="230" t="s">
        <v>1037</v>
      </c>
      <c r="H50" s="62"/>
      <c r="I50" s="48" t="s">
        <v>1038</v>
      </c>
      <c r="J50" s="44" t="s">
        <v>48</v>
      </c>
      <c r="K50" s="51"/>
      <c r="L50" s="124"/>
      <c r="M50" s="65"/>
      <c r="N50" s="66" t="s">
        <v>65</v>
      </c>
      <c r="O50" s="53"/>
      <c r="P50" s="125"/>
      <c r="Q50" s="126"/>
      <c r="R50" s="67"/>
      <c r="S50" s="47" t="s">
        <v>59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58</v>
      </c>
      <c r="C51" s="45"/>
      <c r="D51" s="101" t="s">
        <v>59</v>
      </c>
      <c r="E51" s="47" t="s">
        <v>38</v>
      </c>
      <c r="F51" s="44" t="s">
        <v>39</v>
      </c>
      <c r="G51" s="241" t="s">
        <v>1039</v>
      </c>
      <c r="H51" s="49"/>
      <c r="I51" s="48" t="s">
        <v>455</v>
      </c>
      <c r="J51" s="44" t="s">
        <v>30</v>
      </c>
      <c r="K51" s="120"/>
      <c r="L51" s="124"/>
      <c r="M51" s="85"/>
      <c r="N51" s="86"/>
      <c r="O51" s="53"/>
      <c r="P51" s="125" t="s">
        <v>147</v>
      </c>
      <c r="Q51" s="126"/>
      <c r="R51" s="89"/>
      <c r="S51" s="47" t="s">
        <v>59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1040</v>
      </c>
      <c r="E52" s="133" t="s">
        <v>52</v>
      </c>
      <c r="F52" s="44" t="s">
        <v>78</v>
      </c>
      <c r="G52" s="230" t="s">
        <v>1041</v>
      </c>
      <c r="H52" s="62" t="s">
        <v>1042</v>
      </c>
      <c r="I52" s="48" t="s">
        <v>1043</v>
      </c>
      <c r="J52" s="44" t="s">
        <v>30</v>
      </c>
      <c r="K52" s="51">
        <v>200.0</v>
      </c>
      <c r="L52" s="124"/>
      <c r="M52" s="65"/>
      <c r="N52" s="66"/>
      <c r="O52" s="53"/>
      <c r="P52" s="125"/>
      <c r="Q52" s="126"/>
      <c r="R52" s="67"/>
      <c r="S52" s="57">
        <v>100.0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1044</v>
      </c>
      <c r="E53" s="133" t="s">
        <v>88</v>
      </c>
      <c r="F53" s="44" t="s">
        <v>39</v>
      </c>
      <c r="G53" s="263" t="s">
        <v>1045</v>
      </c>
      <c r="H53" s="135" t="s">
        <v>1046</v>
      </c>
      <c r="I53" s="48" t="s">
        <v>1047</v>
      </c>
      <c r="J53" s="44" t="s">
        <v>30</v>
      </c>
      <c r="K53" s="51"/>
      <c r="L53" s="124"/>
      <c r="M53" s="65"/>
      <c r="N53" s="66">
        <v>350.0</v>
      </c>
      <c r="O53" s="53"/>
      <c r="P53" s="125"/>
      <c r="Q53" s="126"/>
      <c r="R53" s="67"/>
      <c r="S53" s="47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58</v>
      </c>
      <c r="C54" s="45"/>
      <c r="D54" s="101" t="s">
        <v>59</v>
      </c>
      <c r="E54" s="133" t="s">
        <v>88</v>
      </c>
      <c r="F54" s="44" t="s">
        <v>39</v>
      </c>
      <c r="G54" s="230" t="s">
        <v>1048</v>
      </c>
      <c r="H54" s="62"/>
      <c r="I54" s="48" t="s">
        <v>455</v>
      </c>
      <c r="J54" s="44" t="s">
        <v>30</v>
      </c>
      <c r="K54" s="136"/>
      <c r="L54" s="124"/>
      <c r="M54" s="114"/>
      <c r="N54" s="115"/>
      <c r="O54" s="53"/>
      <c r="P54" s="125" t="s">
        <v>65</v>
      </c>
      <c r="Q54" s="126"/>
      <c r="R54" s="116"/>
      <c r="S54" s="47" t="s">
        <v>59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45"/>
      <c r="E55" s="133" t="s">
        <v>1049</v>
      </c>
      <c r="F55" s="44" t="s">
        <v>39</v>
      </c>
      <c r="G55" s="230" t="s">
        <v>1050</v>
      </c>
      <c r="H55" s="62"/>
      <c r="I55" s="48" t="s">
        <v>1051</v>
      </c>
      <c r="J55" s="44" t="s">
        <v>104</v>
      </c>
      <c r="K55" s="137"/>
      <c r="L55" s="124"/>
      <c r="M55" s="114"/>
      <c r="N55" s="38">
        <v>294.0</v>
      </c>
      <c r="O55" s="53"/>
      <c r="P55" s="125"/>
      <c r="Q55" s="126"/>
      <c r="R55" s="116"/>
      <c r="S55" s="47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6"/>
      <c r="L56" s="138"/>
      <c r="M56" s="65"/>
      <c r="N56" s="66"/>
      <c r="O56" s="53"/>
      <c r="P56" s="139"/>
      <c r="Q56" s="140"/>
      <c r="R56" s="67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101"/>
      <c r="E57" s="23"/>
      <c r="F57" s="44"/>
      <c r="G57" s="48"/>
      <c r="H57" s="62"/>
      <c r="I57" s="48"/>
      <c r="J57" s="78"/>
      <c r="K57" s="136"/>
      <c r="L57" s="124"/>
      <c r="M57" s="85"/>
      <c r="N57" s="86"/>
      <c r="O57" s="53"/>
      <c r="P57" s="125"/>
      <c r="Q57" s="126"/>
      <c r="R57" s="89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70"/>
      <c r="D58" s="45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45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9"/>
      <c r="M61" s="65"/>
      <c r="N61" s="66"/>
      <c r="O61" s="53"/>
      <c r="P61" s="130"/>
      <c r="Q61" s="131"/>
      <c r="R61" s="67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85"/>
      <c r="N62" s="86"/>
      <c r="O62" s="53"/>
      <c r="P62" s="130"/>
      <c r="Q62" s="131"/>
      <c r="R62" s="89"/>
      <c r="S62" s="141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7"/>
      <c r="L63" s="124"/>
      <c r="M63" s="65"/>
      <c r="N63" s="66"/>
      <c r="O63" s="53"/>
      <c r="P63" s="125"/>
      <c r="Q63" s="126"/>
      <c r="R63" s="67"/>
      <c r="S63" s="4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9"/>
      <c r="M64" s="85"/>
      <c r="N64" s="86"/>
      <c r="O64" s="53"/>
      <c r="P64" s="130"/>
      <c r="Q64" s="131"/>
      <c r="R64" s="89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6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142"/>
      <c r="F66" s="44"/>
      <c r="G66" s="48"/>
      <c r="H66" s="62"/>
      <c r="I66" s="48"/>
      <c r="J66" s="78"/>
      <c r="K66" s="143"/>
      <c r="L66" s="124"/>
      <c r="M66" s="65"/>
      <c r="N66" s="66"/>
      <c r="O66" s="53"/>
      <c r="P66" s="125"/>
      <c r="Q66" s="126"/>
      <c r="R66" s="67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4"/>
      <c r="L67" s="129"/>
      <c r="M67" s="85"/>
      <c r="N67" s="86"/>
      <c r="O67" s="53"/>
      <c r="P67" s="130"/>
      <c r="Q67" s="131"/>
      <c r="R67" s="89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36"/>
      <c r="L68" s="145"/>
      <c r="M68" s="85"/>
      <c r="N68" s="86"/>
      <c r="O68" s="53"/>
      <c r="P68" s="146"/>
      <c r="Q68" s="147"/>
      <c r="R68" s="89"/>
      <c r="S68" s="5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43"/>
      <c r="L69" s="129"/>
      <c r="M69" s="85"/>
      <c r="N69" s="86"/>
      <c r="O69" s="53"/>
      <c r="P69" s="130"/>
      <c r="Q69" s="131"/>
      <c r="R69" s="89"/>
      <c r="S69" s="4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148"/>
      <c r="D70" s="149"/>
      <c r="E70" s="142"/>
      <c r="F70" s="44"/>
      <c r="G70" s="48"/>
      <c r="H70" s="62"/>
      <c r="I70" s="48"/>
      <c r="J70" s="78"/>
      <c r="K70" s="150"/>
      <c r="L70" s="151"/>
      <c r="M70" s="85"/>
      <c r="N70" s="86"/>
      <c r="O70" s="53"/>
      <c r="P70" s="152"/>
      <c r="Q70" s="153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45"/>
      <c r="E71" s="142"/>
      <c r="F71" s="44"/>
      <c r="G71" s="48"/>
      <c r="H71" s="62"/>
      <c r="I71" s="48"/>
      <c r="J71" s="78"/>
      <c r="K71" s="154"/>
      <c r="L71" s="151"/>
      <c r="M71" s="114"/>
      <c r="N71" s="115"/>
      <c r="O71" s="53"/>
      <c r="P71" s="152"/>
      <c r="Q71" s="153"/>
      <c r="R71" s="116"/>
      <c r="S71" s="141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60"/>
      <c r="E72" s="142"/>
      <c r="F72" s="44"/>
      <c r="G72" s="48"/>
      <c r="H72" s="62"/>
      <c r="I72" s="62"/>
      <c r="J72" s="78"/>
      <c r="K72" s="150"/>
      <c r="L72" s="155"/>
      <c r="M72" s="85"/>
      <c r="N72" s="86"/>
      <c r="O72" s="53"/>
      <c r="P72" s="156"/>
      <c r="Q72" s="157"/>
      <c r="R72" s="89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45"/>
      <c r="E73" s="142"/>
      <c r="F73" s="44"/>
      <c r="G73" s="48"/>
      <c r="H73" s="62"/>
      <c r="I73" s="62"/>
      <c r="J73" s="78"/>
      <c r="K73" s="150"/>
      <c r="L73" s="151"/>
      <c r="M73" s="85"/>
      <c r="N73" s="86"/>
      <c r="O73" s="53"/>
      <c r="P73" s="152"/>
      <c r="Q73" s="153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4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23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41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8"/>
      <c r="B77" s="44"/>
      <c r="C77" s="148"/>
      <c r="D77" s="45"/>
      <c r="E77" s="23"/>
      <c r="F77" s="44"/>
      <c r="G77" s="159"/>
      <c r="H77" s="160"/>
      <c r="I77" s="160"/>
      <c r="J77" s="78"/>
      <c r="K77" s="150"/>
      <c r="L77" s="151"/>
      <c r="M77" s="85"/>
      <c r="N77" s="86"/>
      <c r="O77" s="53"/>
      <c r="P77" s="152"/>
      <c r="Q77" s="153"/>
      <c r="R77" s="89"/>
      <c r="S77" s="16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63"/>
      <c r="L80" s="164"/>
      <c r="M80" s="165"/>
      <c r="N80" s="166"/>
      <c r="O80" s="53"/>
      <c r="P80" s="167"/>
      <c r="Q80" s="168"/>
      <c r="R80" s="16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70"/>
      <c r="L83" s="171"/>
      <c r="M83" s="172"/>
      <c r="N83" s="173"/>
      <c r="O83" s="53"/>
      <c r="P83" s="174"/>
      <c r="Q83" s="175"/>
      <c r="R83" s="176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142"/>
      <c r="F84" s="44"/>
      <c r="G84" s="159"/>
      <c r="H84" s="160"/>
      <c r="I84" s="160"/>
      <c r="J84" s="78"/>
      <c r="K84" s="163"/>
      <c r="L84" s="164"/>
      <c r="M84" s="177"/>
      <c r="N84" s="178"/>
      <c r="O84" s="53"/>
      <c r="P84" s="167"/>
      <c r="Q84" s="168"/>
      <c r="R84" s="179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244"/>
      <c r="R92" s="188"/>
      <c r="S92" s="189">
        <f>SUM(S7:S91)</f>
        <v>3899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10</v>
      </c>
      <c r="L93" s="195"/>
      <c r="M93" s="195"/>
      <c r="N93" s="195"/>
      <c r="O93" s="196"/>
      <c r="P93" s="196"/>
      <c r="Q93" s="245"/>
      <c r="R93" s="19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49">
        <f>SUM(K7:K91)</f>
        <v>2029</v>
      </c>
      <c r="L94" s="201" t="s">
        <v>23</v>
      </c>
      <c r="O94" s="202" t="s">
        <v>24</v>
      </c>
      <c r="Q94" s="246" t="s">
        <v>109</v>
      </c>
      <c r="R94" s="204" t="s">
        <v>25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49">
        <f>SUM(K94*2%)</f>
        <v>40.58</v>
      </c>
      <c r="L95" s="36" t="s">
        <v>11</v>
      </c>
      <c r="M95" s="205"/>
      <c r="N95" s="205"/>
      <c r="O95" s="206"/>
      <c r="P95" s="207"/>
      <c r="Q95" s="246"/>
      <c r="R95" s="208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9"/>
      <c r="L96" s="210">
        <f>SUM(L6:L90)</f>
        <v>949</v>
      </c>
      <c r="M96" s="37" t="s">
        <v>12</v>
      </c>
      <c r="N96" s="205"/>
      <c r="O96" s="206"/>
      <c r="P96" s="206"/>
      <c r="Q96" s="247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11" t="s">
        <v>26</v>
      </c>
      <c r="H97" s="212">
        <f>SUM(K94,L96,M97,N98)</f>
        <v>8760</v>
      </c>
      <c r="I97" s="5"/>
      <c r="J97" s="2"/>
      <c r="K97" s="7"/>
      <c r="L97" s="60">
        <f>SUM(L96*1%)</f>
        <v>9.49</v>
      </c>
      <c r="M97" s="16">
        <f>SUM(M6:M90)</f>
        <v>1550</v>
      </c>
      <c r="N97" s="38" t="s">
        <v>13</v>
      </c>
      <c r="O97" s="206"/>
      <c r="P97" s="206"/>
      <c r="Q97" s="247"/>
      <c r="R97" s="18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13"/>
      <c r="G98" s="214" t="s">
        <v>27</v>
      </c>
      <c r="H98" s="212">
        <f>SUM(O99,P103)</f>
        <v>4026</v>
      </c>
      <c r="I98" s="5"/>
      <c r="J98" s="2"/>
      <c r="K98" s="7"/>
      <c r="L98" s="17"/>
      <c r="M98" s="60">
        <f>SUM(M97*1%)</f>
        <v>15.5</v>
      </c>
      <c r="N98" s="16">
        <f>SUM(N6:N91)</f>
        <v>4232</v>
      </c>
      <c r="O98" s="39" t="s">
        <v>14</v>
      </c>
      <c r="P98" s="206"/>
      <c r="Q98" s="247"/>
      <c r="R98" s="215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6" t="s">
        <v>28</v>
      </c>
      <c r="H99" s="212">
        <f>SUM(R105)</f>
        <v>0</v>
      </c>
      <c r="I99" s="5"/>
      <c r="J99" s="2"/>
      <c r="K99" s="7"/>
      <c r="L99" s="2"/>
      <c r="M99" s="2"/>
      <c r="N99" s="60">
        <f>SUM(N98*2%)</f>
        <v>84.64</v>
      </c>
      <c r="O99" s="16">
        <f>SUM(O6:O92)</f>
        <v>2638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248" t="s">
        <v>109</v>
      </c>
      <c r="H100" s="212">
        <f>SUM(Q104)</f>
        <v>850</v>
      </c>
      <c r="I100" s="5"/>
      <c r="J100" s="2"/>
      <c r="K100" s="7"/>
      <c r="L100" s="2"/>
      <c r="M100" s="2"/>
      <c r="N100" s="2"/>
      <c r="O100" s="60">
        <f>SUM(O99*2%)</f>
        <v>52.76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40" t="s">
        <v>15</v>
      </c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72" t="s">
        <v>104</v>
      </c>
      <c r="H102" s="266">
        <f>SUM(O15)</f>
        <v>350</v>
      </c>
      <c r="I102" s="252">
        <f>SUM(N55)</f>
        <v>294</v>
      </c>
      <c r="J102" s="2"/>
      <c r="K102" s="7"/>
      <c r="L102" s="2"/>
      <c r="M102" s="2"/>
      <c r="N102" s="2"/>
      <c r="O102" s="2"/>
      <c r="P102" s="275"/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29</v>
      </c>
      <c r="H103" s="266">
        <f>SUM(Q8,O10,K11,K13,O19,Q22,N25,N26,L27,O28,M29,M30,N33,P36,P38,P39,L40,K41,L42,K44,O45,O48)</f>
        <v>6616</v>
      </c>
      <c r="I103" s="284"/>
      <c r="J103" s="2"/>
      <c r="K103" s="7"/>
      <c r="L103" s="2"/>
      <c r="M103" s="2"/>
      <c r="N103" s="2"/>
      <c r="O103" s="2"/>
      <c r="P103" s="16">
        <f>SUM(P6:P90)</f>
        <v>1388</v>
      </c>
      <c r="Q103" s="41" t="s">
        <v>34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9" t="s">
        <v>30</v>
      </c>
      <c r="H104" s="251">
        <f>SUM(N7,N9,K12,O14,N16,P18,M20,K21,K23,N24,N32,N34,N35,L37,O43,O49,K52,N53)</f>
        <v>5776</v>
      </c>
      <c r="I104" s="252">
        <f>SUM(N7,N35)</f>
        <v>700</v>
      </c>
      <c r="J104" s="2"/>
      <c r="K104" s="7"/>
      <c r="L104" s="2"/>
      <c r="M104" s="2"/>
      <c r="N104" s="2"/>
      <c r="O104" s="2"/>
      <c r="P104" s="60">
        <f>SUM(P103*1%)</f>
        <v>13.88</v>
      </c>
      <c r="Q104" s="16">
        <f>SUM(Q6:Q90)</f>
        <v>850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60">
        <f>SUM(Q104*1%)</f>
        <v>8.5</v>
      </c>
      <c r="R105" s="149">
        <f>SUM(R7:R92)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25" t="s">
        <v>32</v>
      </c>
      <c r="H106" s="253">
        <f>SUM(N7,N35)</f>
        <v>700</v>
      </c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154</v>
      </c>
      <c r="H107" s="277">
        <f>SUM(S7,S35,S55)</f>
        <v>150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33</v>
      </c>
      <c r="H108" s="270">
        <f>SUM(S31)</f>
        <v>100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228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4:N94"/>
    <mergeCell ref="O94:P94"/>
  </mergeCells>
  <dataValidations>
    <dataValidation type="list" allowBlank="1" showErrorMessage="1" sqref="B7:B91">
      <formula1>"Pix,Cartão,Pacote ,Pago "</formula1>
    </dataValidation>
    <dataValidation type="list" allowBlank="1" showErrorMessage="1" sqref="A7:A91">
      <formula1>"Nobre,Publicidade,INFLUENZI"</formula1>
    </dataValidation>
    <dataValidation type="list" allowBlank="1" showErrorMessage="1" sqref="F7:F91">
      <formula1>"White board,Cartoon ,3D ,3D personalizado,3D Premium,VSL,Logo,Post,Influencer Nayara,3D Estatico ,3D Realista,Edição audio,Pov,Flow,Dia dos Pais VSL,Dia dos Pais 3D,Dia dos Pais Influencer,Mascote,locução,Influencer  JOÃO,Influencer   VINICIUS,vinheta 3 s"&amp;"egundos"</formula1>
    </dataValidation>
    <dataValidation type="list" allowBlank="1" showErrorMessage="1" sqref="J7:J91">
      <formula1>"Mel,Drieli,Fernanda,Carla,FLAVIA"</formula1>
    </dataValidation>
    <dataValidation type="list" allowBlank="1" showErrorMessage="1" sqref="E7:E91 E209:F1000">
      <formula1>"Vinicius,Kaua,Caio,Julia,Thiago,Jhonatas,Diogo,Caio Ferreira,Pamelah,Caio Alves,Camila,Wiliam ,Gabriel ,Fernanda,Kaua novo,Marco ,Gustavo Pereira"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3.25"/>
    <col customWidth="1" min="8" max="8" width="23.88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4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6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5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1052</v>
      </c>
      <c r="E7" s="47" t="s">
        <v>93</v>
      </c>
      <c r="F7" s="44" t="s">
        <v>39</v>
      </c>
      <c r="G7" s="285" t="s">
        <v>1053</v>
      </c>
      <c r="H7" s="132" t="s">
        <v>1054</v>
      </c>
      <c r="I7" s="50" t="s">
        <v>1055</v>
      </c>
      <c r="J7" s="44" t="s">
        <v>48</v>
      </c>
      <c r="K7" s="51"/>
      <c r="L7" s="52"/>
      <c r="M7" s="37"/>
      <c r="N7" s="38">
        <v>350.0</v>
      </c>
      <c r="O7" s="53"/>
      <c r="P7" s="54"/>
      <c r="Q7" s="55"/>
      <c r="R7" s="56"/>
      <c r="S7" s="57">
        <v>50.0</v>
      </c>
      <c r="T7" s="58" t="s">
        <v>10</v>
      </c>
      <c r="U7" s="59">
        <f>SUM(K93)</f>
        <v>4280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1056</v>
      </c>
      <c r="E8" s="47" t="s">
        <v>93</v>
      </c>
      <c r="F8" s="44" t="s">
        <v>39</v>
      </c>
      <c r="G8" s="230" t="s">
        <v>1057</v>
      </c>
      <c r="H8" s="48" t="s">
        <v>1058</v>
      </c>
      <c r="I8" s="63" t="s">
        <v>1059</v>
      </c>
      <c r="J8" s="44" t="s">
        <v>48</v>
      </c>
      <c r="K8" s="64"/>
      <c r="L8" s="52"/>
      <c r="M8" s="65"/>
      <c r="N8" s="66"/>
      <c r="O8" s="53"/>
      <c r="P8" s="54">
        <v>358.0</v>
      </c>
      <c r="Q8" s="55"/>
      <c r="R8" s="67"/>
      <c r="S8" s="57">
        <v>50.0</v>
      </c>
      <c r="T8" s="58" t="s">
        <v>11</v>
      </c>
      <c r="U8" s="59">
        <f>SUM(L95)</f>
        <v>2058.3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60"/>
      <c r="E9" s="47" t="s">
        <v>30</v>
      </c>
      <c r="F9" s="44" t="s">
        <v>39</v>
      </c>
      <c r="G9" s="230" t="s">
        <v>1060</v>
      </c>
      <c r="H9" s="48" t="s">
        <v>1061</v>
      </c>
      <c r="I9" s="69" t="s">
        <v>1062</v>
      </c>
      <c r="J9" s="44" t="s">
        <v>104</v>
      </c>
      <c r="K9" s="64"/>
      <c r="L9" s="52"/>
      <c r="M9" s="65"/>
      <c r="N9" s="66"/>
      <c r="O9" s="53"/>
      <c r="P9" s="54">
        <v>294.0</v>
      </c>
      <c r="Q9" s="55"/>
      <c r="R9" s="67"/>
      <c r="S9" s="57">
        <v>147.0</v>
      </c>
      <c r="T9" s="58" t="s">
        <v>12</v>
      </c>
      <c r="U9" s="59">
        <f>SUM(M96)</f>
        <v>4814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71"/>
      <c r="E10" s="47" t="s">
        <v>93</v>
      </c>
      <c r="F10" s="44" t="s">
        <v>39</v>
      </c>
      <c r="G10" s="233" t="s">
        <v>1063</v>
      </c>
      <c r="H10" s="132" t="s">
        <v>1064</v>
      </c>
      <c r="I10" s="50" t="s">
        <v>1065</v>
      </c>
      <c r="J10" s="44" t="s">
        <v>48</v>
      </c>
      <c r="K10" s="51"/>
      <c r="L10" s="52">
        <v>294.0</v>
      </c>
      <c r="M10" s="37"/>
      <c r="N10" s="38"/>
      <c r="O10" s="53"/>
      <c r="P10" s="73"/>
      <c r="Q10" s="74"/>
      <c r="R10" s="56"/>
      <c r="S10" s="57">
        <v>50.0</v>
      </c>
      <c r="T10" s="75" t="s">
        <v>13</v>
      </c>
      <c r="U10" s="59">
        <f>SUM(N97)</f>
        <v>4450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1066</v>
      </c>
      <c r="E11" s="47" t="s">
        <v>106</v>
      </c>
      <c r="F11" s="44" t="s">
        <v>39</v>
      </c>
      <c r="G11" s="230" t="s">
        <v>1067</v>
      </c>
      <c r="H11" s="132" t="s">
        <v>1068</v>
      </c>
      <c r="I11" s="63" t="s">
        <v>1069</v>
      </c>
      <c r="J11" s="44" t="s">
        <v>48</v>
      </c>
      <c r="K11" s="51">
        <v>294.0</v>
      </c>
      <c r="L11" s="52"/>
      <c r="M11" s="37"/>
      <c r="N11" s="38"/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15602.3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/>
      <c r="E12" s="47" t="s">
        <v>44</v>
      </c>
      <c r="F12" s="44" t="s">
        <v>39</v>
      </c>
      <c r="G12" s="233" t="s">
        <v>1070</v>
      </c>
      <c r="H12" s="132" t="s">
        <v>1071</v>
      </c>
      <c r="I12" s="69" t="s">
        <v>1065</v>
      </c>
      <c r="J12" s="44" t="s">
        <v>48</v>
      </c>
      <c r="K12" s="51"/>
      <c r="L12" s="52">
        <v>294.0</v>
      </c>
      <c r="M12" s="65"/>
      <c r="N12" s="66"/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1072</v>
      </c>
      <c r="E13" s="47" t="s">
        <v>74</v>
      </c>
      <c r="F13" s="44" t="s">
        <v>39</v>
      </c>
      <c r="G13" s="230" t="s">
        <v>1073</v>
      </c>
      <c r="H13" s="48" t="s">
        <v>1074</v>
      </c>
      <c r="I13" s="50" t="s">
        <v>1075</v>
      </c>
      <c r="J13" s="44" t="s">
        <v>30</v>
      </c>
      <c r="K13" s="51"/>
      <c r="L13" s="52"/>
      <c r="M13" s="65">
        <v>600.0</v>
      </c>
      <c r="N13" s="66"/>
      <c r="O13" s="53"/>
      <c r="P13" s="54"/>
      <c r="Q13" s="55"/>
      <c r="R13" s="67"/>
      <c r="S13" s="57">
        <v>100.0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1076</v>
      </c>
      <c r="E14" s="47" t="s">
        <v>106</v>
      </c>
      <c r="F14" s="44" t="s">
        <v>39</v>
      </c>
      <c r="G14" s="230" t="s">
        <v>1077</v>
      </c>
      <c r="H14" s="48" t="s">
        <v>1078</v>
      </c>
      <c r="I14" s="50" t="s">
        <v>1079</v>
      </c>
      <c r="J14" s="44" t="s">
        <v>48</v>
      </c>
      <c r="K14" s="51"/>
      <c r="L14" s="52"/>
      <c r="M14" s="37">
        <v>300.0</v>
      </c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1076</v>
      </c>
      <c r="E15" s="47" t="s">
        <v>44</v>
      </c>
      <c r="F15" s="44" t="s">
        <v>78</v>
      </c>
      <c r="G15" s="232" t="s">
        <v>1080</v>
      </c>
      <c r="H15" s="79" t="s">
        <v>1078</v>
      </c>
      <c r="I15" s="63" t="s">
        <v>1079</v>
      </c>
      <c r="J15" s="44" t="s">
        <v>48</v>
      </c>
      <c r="K15" s="51"/>
      <c r="L15" s="52"/>
      <c r="M15" s="65">
        <v>120.0</v>
      </c>
      <c r="N15" s="66"/>
      <c r="O15" s="53"/>
      <c r="P15" s="54"/>
      <c r="Q15" s="55"/>
      <c r="R15" s="67"/>
      <c r="S15" s="57">
        <v>50.0</v>
      </c>
      <c r="T15" s="80" t="s">
        <v>14</v>
      </c>
      <c r="U15" s="46">
        <f>SUM(O98)</f>
        <v>3026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1081</v>
      </c>
      <c r="E16" s="47" t="s">
        <v>106</v>
      </c>
      <c r="F16" s="44" t="s">
        <v>39</v>
      </c>
      <c r="G16" s="232" t="s">
        <v>1082</v>
      </c>
      <c r="H16" s="79" t="s">
        <v>1083</v>
      </c>
      <c r="I16" s="63" t="s">
        <v>1084</v>
      </c>
      <c r="J16" s="44" t="s">
        <v>48</v>
      </c>
      <c r="K16" s="51"/>
      <c r="L16" s="52"/>
      <c r="M16" s="65">
        <v>350.0</v>
      </c>
      <c r="N16" s="66"/>
      <c r="O16" s="53"/>
      <c r="P16" s="54"/>
      <c r="Q16" s="55"/>
      <c r="R16" s="67"/>
      <c r="S16" s="57">
        <v>50.0</v>
      </c>
      <c r="T16" s="81" t="s">
        <v>15</v>
      </c>
      <c r="U16" s="82">
        <f>SUM(P7:P90)</f>
        <v>2719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109</v>
      </c>
      <c r="B17" s="44" t="s">
        <v>36</v>
      </c>
      <c r="C17" s="45"/>
      <c r="D17" s="46" t="s">
        <v>1085</v>
      </c>
      <c r="E17" s="47" t="s">
        <v>202</v>
      </c>
      <c r="F17" s="44"/>
      <c r="G17" s="243" t="s">
        <v>1086</v>
      </c>
      <c r="H17" s="48" t="s">
        <v>1087</v>
      </c>
      <c r="I17" s="69" t="s">
        <v>1088</v>
      </c>
      <c r="J17" s="44" t="s">
        <v>48</v>
      </c>
      <c r="K17" s="51"/>
      <c r="L17" s="84"/>
      <c r="M17" s="85"/>
      <c r="N17" s="86"/>
      <c r="O17" s="53"/>
      <c r="P17" s="87"/>
      <c r="Q17" s="88">
        <v>650.0</v>
      </c>
      <c r="R17" s="89"/>
      <c r="S17" s="57">
        <v>100.0</v>
      </c>
      <c r="T17" s="91" t="s">
        <v>20</v>
      </c>
      <c r="U17" s="92">
        <f>SUM(U15:U16)</f>
        <v>5745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1089</v>
      </c>
      <c r="E18" s="47" t="s">
        <v>106</v>
      </c>
      <c r="F18" s="44" t="s">
        <v>39</v>
      </c>
      <c r="G18" s="232" t="s">
        <v>1090</v>
      </c>
      <c r="H18" s="79" t="s">
        <v>1091</v>
      </c>
      <c r="I18" s="63" t="s">
        <v>1092</v>
      </c>
      <c r="J18" s="44" t="s">
        <v>48</v>
      </c>
      <c r="K18" s="51"/>
      <c r="L18" s="84"/>
      <c r="M18" s="65">
        <v>350.0</v>
      </c>
      <c r="N18" s="66"/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1093</v>
      </c>
      <c r="E19" s="47" t="s">
        <v>66</v>
      </c>
      <c r="F19" s="44" t="s">
        <v>39</v>
      </c>
      <c r="G19" s="230" t="s">
        <v>1094</v>
      </c>
      <c r="H19" s="48"/>
      <c r="I19" s="50" t="s">
        <v>1095</v>
      </c>
      <c r="J19" s="44" t="s">
        <v>48</v>
      </c>
      <c r="K19" s="51"/>
      <c r="L19" s="52"/>
      <c r="M19" s="65"/>
      <c r="N19" s="66">
        <v>300.0</v>
      </c>
      <c r="O19" s="53"/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1096</v>
      </c>
      <c r="E20" s="47" t="s">
        <v>106</v>
      </c>
      <c r="F20" s="44" t="s">
        <v>39</v>
      </c>
      <c r="G20" s="230" t="s">
        <v>1097</v>
      </c>
      <c r="H20" s="48" t="s">
        <v>1098</v>
      </c>
      <c r="I20" s="69" t="s">
        <v>1099</v>
      </c>
      <c r="J20" s="44" t="s">
        <v>48</v>
      </c>
      <c r="K20" s="51"/>
      <c r="L20" s="52"/>
      <c r="M20" s="65"/>
      <c r="N20" s="66">
        <v>300.0</v>
      </c>
      <c r="O20" s="53"/>
      <c r="P20" s="54"/>
      <c r="Q20" s="55"/>
      <c r="R20" s="67"/>
      <c r="S20" s="57">
        <v>150.0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1100</v>
      </c>
      <c r="E21" s="47" t="s">
        <v>106</v>
      </c>
      <c r="F21" s="44" t="s">
        <v>39</v>
      </c>
      <c r="G21" s="230" t="s">
        <v>1101</v>
      </c>
      <c r="H21" s="48" t="s">
        <v>1102</v>
      </c>
      <c r="I21" s="69" t="s">
        <v>1103</v>
      </c>
      <c r="J21" s="44" t="s">
        <v>48</v>
      </c>
      <c r="K21" s="51"/>
      <c r="L21" s="52"/>
      <c r="M21" s="65">
        <v>350.0</v>
      </c>
      <c r="N21" s="66"/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1104</v>
      </c>
      <c r="E22" s="47" t="s">
        <v>326</v>
      </c>
      <c r="F22" s="44" t="s">
        <v>39</v>
      </c>
      <c r="G22" s="230" t="s">
        <v>1105</v>
      </c>
      <c r="H22" s="48"/>
      <c r="I22" s="50" t="s">
        <v>1106</v>
      </c>
      <c r="J22" s="44" t="s">
        <v>30</v>
      </c>
      <c r="K22" s="51"/>
      <c r="L22" s="52"/>
      <c r="M22" s="65"/>
      <c r="N22" s="66">
        <v>350.0</v>
      </c>
      <c r="O22" s="53"/>
      <c r="P22" s="54"/>
      <c r="Q22" s="55"/>
      <c r="R22" s="67"/>
      <c r="S22" s="57">
        <v>100.0</v>
      </c>
      <c r="T22" s="237" t="s">
        <v>104</v>
      </c>
      <c r="U22" s="82">
        <f>SUM(Q7:Q90)</f>
        <v>1250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1107</v>
      </c>
      <c r="E23" s="47" t="s">
        <v>326</v>
      </c>
      <c r="F23" s="44" t="s">
        <v>39</v>
      </c>
      <c r="G23" s="230" t="s">
        <v>1108</v>
      </c>
      <c r="H23" s="48" t="s">
        <v>1109</v>
      </c>
      <c r="I23" s="69" t="s">
        <v>1110</v>
      </c>
      <c r="J23" s="44" t="s">
        <v>30</v>
      </c>
      <c r="K23" s="95"/>
      <c r="L23" s="52"/>
      <c r="M23" s="65"/>
      <c r="N23" s="66"/>
      <c r="O23" s="53">
        <v>450.0</v>
      </c>
      <c r="P23" s="54"/>
      <c r="Q23" s="55"/>
      <c r="R23" s="67"/>
      <c r="S23" s="57">
        <v>50.0</v>
      </c>
      <c r="T23" s="91" t="s">
        <v>109</v>
      </c>
      <c r="U23" s="238">
        <f>SUM(U22)</f>
        <v>1250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1111</v>
      </c>
      <c r="E24" s="47" t="s">
        <v>30</v>
      </c>
      <c r="F24" s="44" t="s">
        <v>39</v>
      </c>
      <c r="G24" s="230" t="s">
        <v>1112</v>
      </c>
      <c r="H24" s="48" t="s">
        <v>1113</v>
      </c>
      <c r="I24" s="50" t="s">
        <v>1114</v>
      </c>
      <c r="J24" s="44" t="s">
        <v>30</v>
      </c>
      <c r="K24" s="51"/>
      <c r="L24" s="72"/>
      <c r="M24" s="65"/>
      <c r="N24" s="66"/>
      <c r="O24" s="53">
        <v>350.0</v>
      </c>
      <c r="P24" s="73"/>
      <c r="Q24" s="74"/>
      <c r="R24" s="67"/>
      <c r="S24" s="57">
        <v>140.0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255" t="s">
        <v>1115</v>
      </c>
      <c r="E25" s="47" t="s">
        <v>326</v>
      </c>
      <c r="F25" s="44" t="s">
        <v>39</v>
      </c>
      <c r="G25" s="286" t="s">
        <v>1116</v>
      </c>
      <c r="H25" s="48"/>
      <c r="I25" s="48" t="s">
        <v>1117</v>
      </c>
      <c r="J25" s="44" t="s">
        <v>30</v>
      </c>
      <c r="K25" s="64">
        <v>294.0</v>
      </c>
      <c r="L25" s="52"/>
      <c r="M25" s="65"/>
      <c r="N25" s="86"/>
      <c r="O25" s="53"/>
      <c r="P25" s="96"/>
      <c r="Q25" s="97"/>
      <c r="R25" s="89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1085</v>
      </c>
      <c r="E26" s="47" t="s">
        <v>326</v>
      </c>
      <c r="F26" s="44" t="s">
        <v>39</v>
      </c>
      <c r="G26" s="233" t="s">
        <v>1118</v>
      </c>
      <c r="H26" s="48"/>
      <c r="I26" s="48" t="s">
        <v>1119</v>
      </c>
      <c r="J26" s="44" t="s">
        <v>30</v>
      </c>
      <c r="K26" s="98"/>
      <c r="L26" s="84"/>
      <c r="M26" s="65"/>
      <c r="N26" s="66"/>
      <c r="O26" s="53">
        <v>294.0</v>
      </c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1120</v>
      </c>
      <c r="E27" s="47" t="s">
        <v>30</v>
      </c>
      <c r="F27" s="44" t="s">
        <v>39</v>
      </c>
      <c r="G27" s="230" t="s">
        <v>1121</v>
      </c>
      <c r="H27" s="48"/>
      <c r="I27" s="63" t="s">
        <v>1122</v>
      </c>
      <c r="J27" s="44" t="s">
        <v>30</v>
      </c>
      <c r="K27" s="98"/>
      <c r="L27" s="52"/>
      <c r="M27" s="65"/>
      <c r="N27" s="66">
        <v>350.0</v>
      </c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1123</v>
      </c>
      <c r="E28" s="47" t="s">
        <v>88</v>
      </c>
      <c r="F28" s="44" t="s">
        <v>39</v>
      </c>
      <c r="G28" s="230" t="s">
        <v>1124</v>
      </c>
      <c r="H28" s="48" t="s">
        <v>1125</v>
      </c>
      <c r="I28" s="63" t="s">
        <v>1126</v>
      </c>
      <c r="J28" s="44" t="s">
        <v>30</v>
      </c>
      <c r="K28" s="51"/>
      <c r="L28" s="52"/>
      <c r="M28" s="65"/>
      <c r="N28" s="66"/>
      <c r="O28" s="53">
        <v>350.0</v>
      </c>
      <c r="P28" s="54"/>
      <c r="Q28" s="55"/>
      <c r="R28" s="67"/>
      <c r="S28" s="57">
        <v>100.0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1127</v>
      </c>
      <c r="E29" s="47" t="s">
        <v>30</v>
      </c>
      <c r="F29" s="44" t="s">
        <v>39</v>
      </c>
      <c r="G29" s="230" t="s">
        <v>1128</v>
      </c>
      <c r="H29" s="48" t="s">
        <v>1129</v>
      </c>
      <c r="I29" s="48" t="s">
        <v>1130</v>
      </c>
      <c r="J29" s="44" t="s">
        <v>30</v>
      </c>
      <c r="K29" s="51"/>
      <c r="L29" s="52"/>
      <c r="M29" s="65">
        <v>350.0</v>
      </c>
      <c r="N29" s="66"/>
      <c r="O29" s="53"/>
      <c r="P29" s="54"/>
      <c r="Q29" s="55"/>
      <c r="R29" s="67"/>
      <c r="S29" s="57">
        <v>175.0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1131</v>
      </c>
      <c r="E30" s="47"/>
      <c r="F30" s="44" t="s">
        <v>39</v>
      </c>
      <c r="G30" s="230" t="s">
        <v>1132</v>
      </c>
      <c r="H30" s="48"/>
      <c r="I30" s="48" t="s">
        <v>1133</v>
      </c>
      <c r="J30" s="44" t="s">
        <v>48</v>
      </c>
      <c r="K30" s="51">
        <v>350.0</v>
      </c>
      <c r="L30" s="52"/>
      <c r="M30" s="37"/>
      <c r="N30" s="38"/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1134</v>
      </c>
      <c r="E31" s="47" t="s">
        <v>38</v>
      </c>
      <c r="F31" s="44" t="s">
        <v>39</v>
      </c>
      <c r="G31" s="240" t="s">
        <v>1135</v>
      </c>
      <c r="H31" s="102"/>
      <c r="I31" s="48" t="s">
        <v>1136</v>
      </c>
      <c r="J31" s="44" t="s">
        <v>30</v>
      </c>
      <c r="K31" s="51"/>
      <c r="L31" s="104"/>
      <c r="M31" s="65"/>
      <c r="N31" s="66">
        <v>350.0</v>
      </c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22597.3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1137</v>
      </c>
      <c r="E32" s="47" t="s">
        <v>38</v>
      </c>
      <c r="F32" s="44" t="s">
        <v>39</v>
      </c>
      <c r="G32" s="230" t="s">
        <v>1138</v>
      </c>
      <c r="H32" s="48"/>
      <c r="I32" s="48" t="s">
        <v>1139</v>
      </c>
      <c r="J32" s="44" t="s">
        <v>30</v>
      </c>
      <c r="K32" s="51"/>
      <c r="L32" s="104"/>
      <c r="M32" s="65"/>
      <c r="N32" s="66">
        <v>350.0</v>
      </c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1140</v>
      </c>
      <c r="E33" s="47" t="s">
        <v>30</v>
      </c>
      <c r="F33" s="44" t="s">
        <v>39</v>
      </c>
      <c r="G33" s="230" t="s">
        <v>1141</v>
      </c>
      <c r="H33" s="48" t="s">
        <v>1142</v>
      </c>
      <c r="I33" s="48" t="s">
        <v>1143</v>
      </c>
      <c r="J33" s="44" t="s">
        <v>30</v>
      </c>
      <c r="K33" s="51"/>
      <c r="L33" s="84"/>
      <c r="M33" s="65">
        <v>350.0</v>
      </c>
      <c r="N33" s="86"/>
      <c r="O33" s="53"/>
      <c r="P33" s="87"/>
      <c r="Q33" s="88"/>
      <c r="R33" s="89"/>
      <c r="S33" s="47">
        <v>150.0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1144</v>
      </c>
      <c r="E34" s="47" t="s">
        <v>38</v>
      </c>
      <c r="F34" s="44" t="s">
        <v>39</v>
      </c>
      <c r="G34" s="230" t="s">
        <v>1145</v>
      </c>
      <c r="H34" s="48" t="s">
        <v>333</v>
      </c>
      <c r="I34" s="62" t="s">
        <v>1146</v>
      </c>
      <c r="J34" s="44" t="s">
        <v>30</v>
      </c>
      <c r="K34" s="51">
        <v>294.0</v>
      </c>
      <c r="L34" s="72"/>
      <c r="M34" s="37"/>
      <c r="N34" s="38"/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1147</v>
      </c>
      <c r="E35" s="47" t="s">
        <v>52</v>
      </c>
      <c r="F35" s="44" t="s">
        <v>39</v>
      </c>
      <c r="G35" s="230" t="s">
        <v>1148</v>
      </c>
      <c r="H35" s="48"/>
      <c r="I35" s="62" t="s">
        <v>1149</v>
      </c>
      <c r="J35" s="44" t="s">
        <v>30</v>
      </c>
      <c r="K35" s="64"/>
      <c r="L35" s="52"/>
      <c r="M35" s="65"/>
      <c r="N35" s="66">
        <v>350.0</v>
      </c>
      <c r="O35" s="53"/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1150</v>
      </c>
      <c r="E36" s="47" t="s">
        <v>52</v>
      </c>
      <c r="F36" s="44" t="s">
        <v>39</v>
      </c>
      <c r="G36" s="241" t="s">
        <v>1151</v>
      </c>
      <c r="H36" s="132" t="s">
        <v>1152</v>
      </c>
      <c r="I36" s="62" t="s">
        <v>1153</v>
      </c>
      <c r="J36" s="44" t="s">
        <v>30</v>
      </c>
      <c r="K36" s="64"/>
      <c r="L36" s="52"/>
      <c r="M36" s="65"/>
      <c r="N36" s="66">
        <v>400.0</v>
      </c>
      <c r="O36" s="53"/>
      <c r="P36" s="54"/>
      <c r="Q36" s="55"/>
      <c r="R36" s="67"/>
      <c r="S36" s="47">
        <v>100.0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1085</v>
      </c>
      <c r="E37" s="47" t="s">
        <v>52</v>
      </c>
      <c r="F37" s="44" t="s">
        <v>39</v>
      </c>
      <c r="G37" s="242" t="s">
        <v>1154</v>
      </c>
      <c r="H37" s="112" t="s">
        <v>1155</v>
      </c>
      <c r="I37" s="48" t="s">
        <v>1156</v>
      </c>
      <c r="J37" s="44" t="s">
        <v>30</v>
      </c>
      <c r="K37" s="51">
        <v>294.0</v>
      </c>
      <c r="L37" s="52"/>
      <c r="M37" s="85"/>
      <c r="N37" s="86"/>
      <c r="O37" s="53"/>
      <c r="P37" s="54"/>
      <c r="Q37" s="55"/>
      <c r="R37" s="89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1157</v>
      </c>
      <c r="E38" s="47" t="s">
        <v>74</v>
      </c>
      <c r="F38" s="44" t="s">
        <v>39</v>
      </c>
      <c r="G38" s="230" t="s">
        <v>1158</v>
      </c>
      <c r="H38" s="48" t="s">
        <v>1159</v>
      </c>
      <c r="I38" s="48" t="s">
        <v>1160</v>
      </c>
      <c r="J38" s="44" t="s">
        <v>30</v>
      </c>
      <c r="K38" s="51"/>
      <c r="L38" s="52"/>
      <c r="M38" s="114"/>
      <c r="N38" s="38"/>
      <c r="O38" s="53">
        <v>294.0</v>
      </c>
      <c r="P38" s="54"/>
      <c r="Q38" s="55"/>
      <c r="R38" s="11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128</v>
      </c>
      <c r="C39" s="45"/>
      <c r="D39" s="99" t="s">
        <v>1161</v>
      </c>
      <c r="E39" s="47" t="s">
        <v>60</v>
      </c>
      <c r="F39" s="44" t="s">
        <v>61</v>
      </c>
      <c r="G39" s="230" t="s">
        <v>1162</v>
      </c>
      <c r="H39" s="228"/>
      <c r="I39" s="47" t="s">
        <v>1163</v>
      </c>
      <c r="J39" s="44" t="s">
        <v>48</v>
      </c>
      <c r="K39" s="51">
        <v>990.0</v>
      </c>
      <c r="L39" s="52"/>
      <c r="M39" s="65"/>
      <c r="N39" s="66"/>
      <c r="O39" s="53"/>
      <c r="P39" s="54"/>
      <c r="Q39" s="55"/>
      <c r="R39" s="67"/>
      <c r="S39" s="256">
        <v>990.0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60"/>
      <c r="E40" s="61"/>
      <c r="F40" s="44" t="s">
        <v>39</v>
      </c>
      <c r="G40" s="48" t="s">
        <v>1164</v>
      </c>
      <c r="H40" s="48" t="s">
        <v>1165</v>
      </c>
      <c r="I40" s="48" t="s">
        <v>1166</v>
      </c>
      <c r="J40" s="78"/>
      <c r="K40" s="51"/>
      <c r="L40" s="52">
        <v>294.0</v>
      </c>
      <c r="M40" s="65"/>
      <c r="N40" s="66"/>
      <c r="O40" s="53"/>
      <c r="P40" s="73"/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70"/>
      <c r="D41" s="258" t="s">
        <v>1167</v>
      </c>
      <c r="E41" s="47" t="s">
        <v>44</v>
      </c>
      <c r="F41" s="44" t="s">
        <v>39</v>
      </c>
      <c r="G41" s="259" t="s">
        <v>1168</v>
      </c>
      <c r="H41" s="118" t="s">
        <v>1169</v>
      </c>
      <c r="I41" s="113" t="s">
        <v>1166</v>
      </c>
      <c r="J41" s="44" t="s">
        <v>48</v>
      </c>
      <c r="K41" s="120"/>
      <c r="L41" s="52">
        <v>294.0</v>
      </c>
      <c r="M41" s="65"/>
      <c r="N41" s="66"/>
      <c r="O41" s="53"/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46" t="s">
        <v>1170</v>
      </c>
      <c r="E42" s="47" t="s">
        <v>52</v>
      </c>
      <c r="F42" s="44" t="s">
        <v>39</v>
      </c>
      <c r="G42" s="230" t="s">
        <v>1171</v>
      </c>
      <c r="H42" s="48" t="s">
        <v>1172</v>
      </c>
      <c r="I42" s="48" t="s">
        <v>1173</v>
      </c>
      <c r="J42" s="44" t="s">
        <v>30</v>
      </c>
      <c r="K42" s="51"/>
      <c r="L42" s="52"/>
      <c r="M42" s="65"/>
      <c r="N42" s="66"/>
      <c r="O42" s="53">
        <v>350.0</v>
      </c>
      <c r="P42" s="54"/>
      <c r="Q42" s="55"/>
      <c r="R42" s="67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45"/>
      <c r="D43" s="46" t="s">
        <v>1174</v>
      </c>
      <c r="E43" s="47" t="s">
        <v>66</v>
      </c>
      <c r="F43" s="44" t="s">
        <v>39</v>
      </c>
      <c r="G43" s="230" t="s">
        <v>1175</v>
      </c>
      <c r="H43" s="48" t="s">
        <v>1176</v>
      </c>
      <c r="I43" s="48" t="s">
        <v>1177</v>
      </c>
      <c r="J43" s="44" t="s">
        <v>48</v>
      </c>
      <c r="K43" s="64">
        <v>294.0</v>
      </c>
      <c r="L43" s="52"/>
      <c r="M43" s="65"/>
      <c r="N43" s="66"/>
      <c r="O43" s="53"/>
      <c r="P43" s="54"/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121" t="s">
        <v>1178</v>
      </c>
      <c r="E44" s="47" t="s">
        <v>38</v>
      </c>
      <c r="F44" s="44" t="s">
        <v>39</v>
      </c>
      <c r="G44" s="230" t="s">
        <v>1179</v>
      </c>
      <c r="H44" s="48" t="s">
        <v>1180</v>
      </c>
      <c r="I44" s="48" t="s">
        <v>1181</v>
      </c>
      <c r="J44" s="44" t="s">
        <v>30</v>
      </c>
      <c r="K44" s="51">
        <v>294.0</v>
      </c>
      <c r="L44" s="52"/>
      <c r="M44" s="65"/>
      <c r="N44" s="66"/>
      <c r="O44" s="53"/>
      <c r="P44" s="54"/>
      <c r="Q44" s="55"/>
      <c r="R44" s="67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99" t="s">
        <v>1182</v>
      </c>
      <c r="E45" s="47" t="s">
        <v>44</v>
      </c>
      <c r="F45" s="44" t="s">
        <v>39</v>
      </c>
      <c r="G45" s="260" t="s">
        <v>1183</v>
      </c>
      <c r="H45" s="122" t="s">
        <v>1184</v>
      </c>
      <c r="I45" s="48" t="s">
        <v>1185</v>
      </c>
      <c r="J45" s="44" t="s">
        <v>48</v>
      </c>
      <c r="K45" s="51">
        <v>294.0</v>
      </c>
      <c r="L45" s="104"/>
      <c r="M45" s="85"/>
      <c r="N45" s="86"/>
      <c r="O45" s="53"/>
      <c r="P45" s="105"/>
      <c r="Q45" s="106"/>
      <c r="R45" s="89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70"/>
      <c r="D46" s="99" t="s">
        <v>1186</v>
      </c>
      <c r="E46" s="47" t="s">
        <v>44</v>
      </c>
      <c r="F46" s="44" t="s">
        <v>39</v>
      </c>
      <c r="G46" s="230" t="s">
        <v>1187</v>
      </c>
      <c r="H46" s="48" t="s">
        <v>1188</v>
      </c>
      <c r="I46" s="287" t="s">
        <v>1189</v>
      </c>
      <c r="J46" s="44" t="s">
        <v>48</v>
      </c>
      <c r="K46" s="51"/>
      <c r="L46" s="124"/>
      <c r="M46" s="65">
        <v>350.0</v>
      </c>
      <c r="N46" s="66"/>
      <c r="O46" s="53"/>
      <c r="P46" s="125"/>
      <c r="Q46" s="126"/>
      <c r="R46" s="67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45"/>
      <c r="D47" s="99" t="s">
        <v>1190</v>
      </c>
      <c r="E47" s="47" t="s">
        <v>326</v>
      </c>
      <c r="F47" s="44" t="s">
        <v>39</v>
      </c>
      <c r="G47" s="230" t="s">
        <v>1191</v>
      </c>
      <c r="H47" s="48" t="s">
        <v>1192</v>
      </c>
      <c r="I47" s="62" t="s">
        <v>1193</v>
      </c>
      <c r="J47" s="44" t="s">
        <v>30</v>
      </c>
      <c r="K47" s="51"/>
      <c r="L47" s="124">
        <v>266.15</v>
      </c>
      <c r="M47" s="37"/>
      <c r="N47" s="38"/>
      <c r="O47" s="53"/>
      <c r="P47" s="125"/>
      <c r="Q47" s="126"/>
      <c r="R47" s="56"/>
      <c r="S47" s="256">
        <v>266.15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121" t="s">
        <v>1190</v>
      </c>
      <c r="E48" s="47" t="s">
        <v>326</v>
      </c>
      <c r="F48" s="44" t="s">
        <v>39</v>
      </c>
      <c r="G48" s="230" t="s">
        <v>1194</v>
      </c>
      <c r="H48" s="48" t="s">
        <v>1192</v>
      </c>
      <c r="I48" s="127" t="s">
        <v>1193</v>
      </c>
      <c r="J48" s="44" t="s">
        <v>30</v>
      </c>
      <c r="K48" s="64"/>
      <c r="L48" s="124">
        <v>266.15</v>
      </c>
      <c r="M48" s="85"/>
      <c r="N48" s="86"/>
      <c r="O48" s="53"/>
      <c r="P48" s="125"/>
      <c r="Q48" s="126"/>
      <c r="R48" s="89"/>
      <c r="S48" s="256">
        <v>266.15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288" t="s">
        <v>1195</v>
      </c>
      <c r="E49" s="47" t="s">
        <v>88</v>
      </c>
      <c r="F49" s="44" t="s">
        <v>39</v>
      </c>
      <c r="G49" s="243" t="s">
        <v>1196</v>
      </c>
      <c r="H49" s="48" t="s">
        <v>1197</v>
      </c>
      <c r="I49" s="48" t="s">
        <v>1198</v>
      </c>
      <c r="J49" s="44" t="s">
        <v>30</v>
      </c>
      <c r="K49" s="64"/>
      <c r="L49" s="129"/>
      <c r="M49" s="85"/>
      <c r="N49" s="86"/>
      <c r="O49" s="53"/>
      <c r="P49" s="125">
        <v>294.0</v>
      </c>
      <c r="Q49" s="131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101" t="s">
        <v>1199</v>
      </c>
      <c r="E50" s="47" t="s">
        <v>88</v>
      </c>
      <c r="F50" s="44" t="s">
        <v>39</v>
      </c>
      <c r="G50" s="230" t="s">
        <v>1200</v>
      </c>
      <c r="H50" s="48" t="s">
        <v>1201</v>
      </c>
      <c r="I50" s="48" t="s">
        <v>1202</v>
      </c>
      <c r="J50" s="44" t="s">
        <v>30</v>
      </c>
      <c r="K50" s="51"/>
      <c r="L50" s="124"/>
      <c r="M50" s="65"/>
      <c r="N50" s="66"/>
      <c r="O50" s="53"/>
      <c r="P50" s="125">
        <v>444.0</v>
      </c>
      <c r="Q50" s="126"/>
      <c r="R50" s="67"/>
      <c r="S50" s="47">
        <v>100.0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1203</v>
      </c>
      <c r="E51" s="47" t="s">
        <v>44</v>
      </c>
      <c r="F51" s="44" t="s">
        <v>78</v>
      </c>
      <c r="G51" s="289" t="s">
        <v>1204</v>
      </c>
      <c r="H51" s="132" t="s">
        <v>492</v>
      </c>
      <c r="I51" s="48" t="s">
        <v>1205</v>
      </c>
      <c r="J51" s="44" t="s">
        <v>48</v>
      </c>
      <c r="K51" s="120"/>
      <c r="L51" s="124"/>
      <c r="M51" s="85"/>
      <c r="N51" s="86"/>
      <c r="O51" s="53"/>
      <c r="P51" s="125">
        <v>147.0</v>
      </c>
      <c r="Q51" s="126"/>
      <c r="R51" s="89"/>
      <c r="S51" s="256">
        <v>147.0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1206</v>
      </c>
      <c r="E52" s="133" t="s">
        <v>60</v>
      </c>
      <c r="F52" s="44" t="s">
        <v>61</v>
      </c>
      <c r="G52" s="230" t="s">
        <v>1207</v>
      </c>
      <c r="H52" s="48" t="s">
        <v>1207</v>
      </c>
      <c r="I52" s="48" t="s">
        <v>1208</v>
      </c>
      <c r="J52" s="44" t="s">
        <v>48</v>
      </c>
      <c r="K52" s="51"/>
      <c r="L52" s="124">
        <v>350.0</v>
      </c>
      <c r="M52" s="65"/>
      <c r="N52" s="66"/>
      <c r="O52" s="53"/>
      <c r="P52" s="125"/>
      <c r="Q52" s="126"/>
      <c r="R52" s="67"/>
      <c r="S52" s="57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1209</v>
      </c>
      <c r="E53" s="133" t="s">
        <v>93</v>
      </c>
      <c r="F53" s="44" t="s">
        <v>39</v>
      </c>
      <c r="G53" s="263" t="s">
        <v>1210</v>
      </c>
      <c r="H53" s="134" t="s">
        <v>1211</v>
      </c>
      <c r="I53" s="48" t="s">
        <v>1212</v>
      </c>
      <c r="J53" s="44" t="s">
        <v>48</v>
      </c>
      <c r="K53" s="51"/>
      <c r="L53" s="124"/>
      <c r="M53" s="65"/>
      <c r="N53" s="66"/>
      <c r="O53" s="53">
        <v>294.0</v>
      </c>
      <c r="P53" s="125"/>
      <c r="Q53" s="126"/>
      <c r="R53" s="67"/>
      <c r="S53" s="57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290" t="s">
        <v>1213</v>
      </c>
      <c r="E54" s="133" t="s">
        <v>106</v>
      </c>
      <c r="F54" s="44" t="s">
        <v>39</v>
      </c>
      <c r="G54" s="243" t="s">
        <v>1214</v>
      </c>
      <c r="H54" s="48" t="s">
        <v>396</v>
      </c>
      <c r="I54" s="48" t="s">
        <v>1215</v>
      </c>
      <c r="J54" s="44" t="s">
        <v>48</v>
      </c>
      <c r="K54" s="136"/>
      <c r="L54" s="124"/>
      <c r="M54" s="37">
        <v>350.0</v>
      </c>
      <c r="N54" s="115"/>
      <c r="O54" s="53"/>
      <c r="P54" s="125"/>
      <c r="Q54" s="126"/>
      <c r="R54" s="116"/>
      <c r="S54" s="47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101" t="s">
        <v>1216</v>
      </c>
      <c r="E55" s="133" t="s">
        <v>106</v>
      </c>
      <c r="F55" s="44" t="s">
        <v>39</v>
      </c>
      <c r="G55" s="230" t="s">
        <v>1217</v>
      </c>
      <c r="H55" s="48"/>
      <c r="I55" s="48" t="s">
        <v>1218</v>
      </c>
      <c r="J55" s="44" t="s">
        <v>48</v>
      </c>
      <c r="K55" s="137"/>
      <c r="L55" s="124"/>
      <c r="M55" s="114"/>
      <c r="N55" s="38">
        <v>350.0</v>
      </c>
      <c r="O55" s="53"/>
      <c r="P55" s="125"/>
      <c r="Q55" s="126"/>
      <c r="R55" s="116"/>
      <c r="S55" s="47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1219</v>
      </c>
      <c r="E56" s="133" t="s">
        <v>30</v>
      </c>
      <c r="F56" s="44" t="s">
        <v>39</v>
      </c>
      <c r="G56" s="230" t="s">
        <v>1220</v>
      </c>
      <c r="H56" s="48" t="s">
        <v>1221</v>
      </c>
      <c r="I56" s="48" t="s">
        <v>1222</v>
      </c>
      <c r="J56" s="44" t="s">
        <v>30</v>
      </c>
      <c r="K56" s="136"/>
      <c r="L56" s="138"/>
      <c r="M56" s="65"/>
      <c r="N56" s="66"/>
      <c r="O56" s="53">
        <v>350.0</v>
      </c>
      <c r="P56" s="139"/>
      <c r="Q56" s="140"/>
      <c r="R56" s="67"/>
      <c r="S56" s="47">
        <v>100.0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 t="s">
        <v>36</v>
      </c>
      <c r="C57" s="45"/>
      <c r="D57" s="101" t="s">
        <v>1223</v>
      </c>
      <c r="E57" s="133" t="s">
        <v>30</v>
      </c>
      <c r="F57" s="44" t="s">
        <v>39</v>
      </c>
      <c r="G57" s="230" t="s">
        <v>1224</v>
      </c>
      <c r="H57" s="48" t="s">
        <v>1225</v>
      </c>
      <c r="I57" s="48" t="s">
        <v>1226</v>
      </c>
      <c r="J57" s="44" t="s">
        <v>30</v>
      </c>
      <c r="K57" s="136"/>
      <c r="L57" s="124"/>
      <c r="M57" s="65">
        <v>350.0</v>
      </c>
      <c r="N57" s="86"/>
      <c r="O57" s="53"/>
      <c r="P57" s="125"/>
      <c r="Q57" s="126"/>
      <c r="R57" s="89"/>
      <c r="S57" s="47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35</v>
      </c>
      <c r="B58" s="44" t="s">
        <v>36</v>
      </c>
      <c r="C58" s="45"/>
      <c r="D58" s="45"/>
      <c r="E58" s="133" t="s">
        <v>30</v>
      </c>
      <c r="F58" s="44" t="s">
        <v>39</v>
      </c>
      <c r="G58" s="231" t="s">
        <v>1227</v>
      </c>
      <c r="H58" s="48"/>
      <c r="I58" s="48" t="s">
        <v>1228</v>
      </c>
      <c r="J58" s="44" t="s">
        <v>30</v>
      </c>
      <c r="K58" s="136"/>
      <c r="L58" s="124"/>
      <c r="M58" s="85"/>
      <c r="N58" s="86"/>
      <c r="O58" s="53"/>
      <c r="P58" s="125">
        <v>294.0</v>
      </c>
      <c r="Q58" s="126"/>
      <c r="R58" s="89"/>
      <c r="S58" s="47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36</v>
      </c>
      <c r="C59" s="45"/>
      <c r="D59" s="101" t="s">
        <v>1229</v>
      </c>
      <c r="E59" s="133" t="s">
        <v>30</v>
      </c>
      <c r="F59" s="44" t="s">
        <v>39</v>
      </c>
      <c r="G59" s="230" t="s">
        <v>1230</v>
      </c>
      <c r="H59" s="48" t="s">
        <v>1231</v>
      </c>
      <c r="I59" s="48" t="s">
        <v>1232</v>
      </c>
      <c r="J59" s="44" t="s">
        <v>30</v>
      </c>
      <c r="K59" s="136">
        <v>294.0</v>
      </c>
      <c r="L59" s="124"/>
      <c r="M59" s="85"/>
      <c r="N59" s="86"/>
      <c r="O59" s="53"/>
      <c r="P59" s="125"/>
      <c r="Q59" s="126"/>
      <c r="R59" s="89"/>
      <c r="S59" s="47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 t="s">
        <v>35</v>
      </c>
      <c r="B60" s="44" t="s">
        <v>36</v>
      </c>
      <c r="C60" s="45"/>
      <c r="D60" s="101" t="s">
        <v>1233</v>
      </c>
      <c r="E60" s="133" t="s">
        <v>52</v>
      </c>
      <c r="F60" s="44" t="s">
        <v>39</v>
      </c>
      <c r="G60" s="230" t="s">
        <v>1234</v>
      </c>
      <c r="H60" s="48" t="s">
        <v>1235</v>
      </c>
      <c r="I60" s="48" t="s">
        <v>1236</v>
      </c>
      <c r="J60" s="44" t="s">
        <v>30</v>
      </c>
      <c r="K60" s="136"/>
      <c r="L60" s="129"/>
      <c r="M60" s="65"/>
      <c r="N60" s="66">
        <v>400.0</v>
      </c>
      <c r="O60" s="53"/>
      <c r="P60" s="130"/>
      <c r="Q60" s="131"/>
      <c r="R60" s="67"/>
      <c r="S60" s="47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 t="s">
        <v>35</v>
      </c>
      <c r="B61" s="44" t="s">
        <v>36</v>
      </c>
      <c r="C61" s="45"/>
      <c r="D61" s="101" t="s">
        <v>1237</v>
      </c>
      <c r="E61" s="133" t="s">
        <v>60</v>
      </c>
      <c r="F61" s="44" t="s">
        <v>61</v>
      </c>
      <c r="G61" s="230" t="s">
        <v>1238</v>
      </c>
      <c r="H61" s="48"/>
      <c r="I61" s="48" t="s">
        <v>1239</v>
      </c>
      <c r="J61" s="44" t="s">
        <v>30</v>
      </c>
      <c r="K61" s="136"/>
      <c r="L61" s="129"/>
      <c r="M61" s="85"/>
      <c r="N61" s="86"/>
      <c r="O61" s="53"/>
      <c r="P61" s="125">
        <v>300.0</v>
      </c>
      <c r="Q61" s="131"/>
      <c r="R61" s="89"/>
      <c r="S61" s="141">
        <v>100.0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 t="s">
        <v>35</v>
      </c>
      <c r="B62" s="44" t="s">
        <v>36</v>
      </c>
      <c r="C62" s="45"/>
      <c r="D62" s="101" t="s">
        <v>1240</v>
      </c>
      <c r="E62" s="133" t="s">
        <v>52</v>
      </c>
      <c r="F62" s="44" t="s">
        <v>39</v>
      </c>
      <c r="G62" s="230" t="s">
        <v>1241</v>
      </c>
      <c r="H62" s="48" t="s">
        <v>1176</v>
      </c>
      <c r="I62" s="48" t="s">
        <v>1242</v>
      </c>
      <c r="J62" s="44" t="s">
        <v>30</v>
      </c>
      <c r="K62" s="136">
        <v>294.0</v>
      </c>
      <c r="L62" s="124"/>
      <c r="M62" s="65"/>
      <c r="N62" s="66"/>
      <c r="O62" s="53"/>
      <c r="P62" s="125"/>
      <c r="Q62" s="126"/>
      <c r="R62" s="67"/>
      <c r="S62" s="47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 t="s">
        <v>35</v>
      </c>
      <c r="B63" s="44" t="s">
        <v>36</v>
      </c>
      <c r="C63" s="45"/>
      <c r="D63" s="101" t="s">
        <v>1243</v>
      </c>
      <c r="E63" s="133" t="s">
        <v>88</v>
      </c>
      <c r="F63" s="44" t="s">
        <v>39</v>
      </c>
      <c r="G63" s="230" t="s">
        <v>1244</v>
      </c>
      <c r="H63" s="48" t="s">
        <v>1245</v>
      </c>
      <c r="I63" s="48" t="s">
        <v>1246</v>
      </c>
      <c r="J63" s="44" t="s">
        <v>30</v>
      </c>
      <c r="K63" s="137"/>
      <c r="L63" s="129"/>
      <c r="M63" s="85"/>
      <c r="N63" s="86"/>
      <c r="O63" s="53"/>
      <c r="P63" s="125">
        <v>294.0</v>
      </c>
      <c r="Q63" s="131"/>
      <c r="R63" s="89"/>
      <c r="S63" s="47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 t="s">
        <v>109</v>
      </c>
      <c r="B64" s="44" t="s">
        <v>36</v>
      </c>
      <c r="C64" s="45"/>
      <c r="D64" s="101" t="s">
        <v>1247</v>
      </c>
      <c r="E64" s="133" t="s">
        <v>202</v>
      </c>
      <c r="F64" s="44" t="s">
        <v>267</v>
      </c>
      <c r="G64" s="230" t="s">
        <v>1248</v>
      </c>
      <c r="H64" s="48" t="s">
        <v>1249</v>
      </c>
      <c r="I64" s="48" t="s">
        <v>1250</v>
      </c>
      <c r="J64" s="44" t="s">
        <v>48</v>
      </c>
      <c r="K64" s="136"/>
      <c r="L64" s="129"/>
      <c r="M64" s="85"/>
      <c r="N64" s="86"/>
      <c r="O64" s="53"/>
      <c r="P64" s="130"/>
      <c r="Q64" s="126">
        <v>350.0</v>
      </c>
      <c r="R64" s="89"/>
      <c r="S64" s="47">
        <v>100.0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 t="s">
        <v>35</v>
      </c>
      <c r="B65" s="44" t="s">
        <v>36</v>
      </c>
      <c r="C65" s="45"/>
      <c r="D65" s="101" t="s">
        <v>1251</v>
      </c>
      <c r="E65" s="291" t="s">
        <v>44</v>
      </c>
      <c r="F65" s="44" t="s">
        <v>78</v>
      </c>
      <c r="G65" s="230" t="s">
        <v>1252</v>
      </c>
      <c r="H65" s="48" t="s">
        <v>747</v>
      </c>
      <c r="I65" s="48" t="s">
        <v>1253</v>
      </c>
      <c r="J65" s="44" t="s">
        <v>48</v>
      </c>
      <c r="K65" s="143"/>
      <c r="L65" s="124"/>
      <c r="M65" s="65">
        <v>294.0</v>
      </c>
      <c r="N65" s="66"/>
      <c r="O65" s="53"/>
      <c r="P65" s="125"/>
      <c r="Q65" s="126"/>
      <c r="R65" s="67"/>
      <c r="S65" s="47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 t="s">
        <v>35</v>
      </c>
      <c r="B66" s="44" t="s">
        <v>36</v>
      </c>
      <c r="C66" s="45"/>
      <c r="D66" s="101" t="s">
        <v>1254</v>
      </c>
      <c r="E66" s="291" t="s">
        <v>38</v>
      </c>
      <c r="F66" s="44" t="s">
        <v>39</v>
      </c>
      <c r="G66" s="230" t="s">
        <v>1255</v>
      </c>
      <c r="H66" s="48" t="s">
        <v>747</v>
      </c>
      <c r="I66" s="48" t="s">
        <v>1256</v>
      </c>
      <c r="J66" s="44" t="s">
        <v>104</v>
      </c>
      <c r="K66" s="144"/>
      <c r="L66" s="129"/>
      <c r="M66" s="65">
        <v>350.0</v>
      </c>
      <c r="N66" s="86"/>
      <c r="O66" s="53"/>
      <c r="P66" s="130"/>
      <c r="Q66" s="131"/>
      <c r="R66" s="89"/>
      <c r="S66" s="47">
        <v>100.0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 t="s">
        <v>35</v>
      </c>
      <c r="B67" s="44" t="s">
        <v>36</v>
      </c>
      <c r="C67" s="45"/>
      <c r="D67" s="45"/>
      <c r="E67" s="291" t="s">
        <v>88</v>
      </c>
      <c r="F67" s="44" t="s">
        <v>39</v>
      </c>
      <c r="G67" s="243" t="s">
        <v>1257</v>
      </c>
      <c r="H67" s="48" t="s">
        <v>1258</v>
      </c>
      <c r="I67" s="48" t="s">
        <v>1259</v>
      </c>
      <c r="J67" s="44" t="s">
        <v>30</v>
      </c>
      <c r="K67" s="136"/>
      <c r="L67" s="145"/>
      <c r="M67" s="85"/>
      <c r="N67" s="66">
        <v>300.0</v>
      </c>
      <c r="O67" s="53"/>
      <c r="P67" s="146"/>
      <c r="Q67" s="147"/>
      <c r="R67" s="89"/>
      <c r="S67" s="57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 t="s">
        <v>35</v>
      </c>
      <c r="B68" s="44" t="s">
        <v>36</v>
      </c>
      <c r="C68" s="45"/>
      <c r="D68" s="101" t="s">
        <v>1260</v>
      </c>
      <c r="E68" s="291" t="s">
        <v>88</v>
      </c>
      <c r="F68" s="44" t="s">
        <v>39</v>
      </c>
      <c r="G68" s="230" t="s">
        <v>1261</v>
      </c>
      <c r="H68" s="48" t="s">
        <v>1262</v>
      </c>
      <c r="I68" s="48" t="s">
        <v>1263</v>
      </c>
      <c r="J68" s="44" t="s">
        <v>30</v>
      </c>
      <c r="K68" s="144">
        <v>294.0</v>
      </c>
      <c r="L68" s="129"/>
      <c r="M68" s="85"/>
      <c r="N68" s="86"/>
      <c r="O68" s="53"/>
      <c r="P68" s="130"/>
      <c r="Q68" s="131"/>
      <c r="R68" s="89"/>
      <c r="S68" s="47">
        <v>50.0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 t="s">
        <v>35</v>
      </c>
      <c r="B69" s="44" t="s">
        <v>36</v>
      </c>
      <c r="C69" s="148"/>
      <c r="D69" s="149"/>
      <c r="E69" s="142"/>
      <c r="F69" s="44" t="s">
        <v>78</v>
      </c>
      <c r="G69" s="48" t="s">
        <v>1264</v>
      </c>
      <c r="H69" s="48" t="s">
        <v>1264</v>
      </c>
      <c r="I69" s="48" t="s">
        <v>1265</v>
      </c>
      <c r="J69" s="78"/>
      <c r="K69" s="150"/>
      <c r="L69" s="151"/>
      <c r="M69" s="85"/>
      <c r="N69" s="66">
        <v>300.0</v>
      </c>
      <c r="O69" s="53"/>
      <c r="P69" s="152"/>
      <c r="Q69" s="153"/>
      <c r="R69" s="89"/>
      <c r="S69" s="47">
        <v>50.0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 t="s">
        <v>35</v>
      </c>
      <c r="B70" s="44" t="s">
        <v>36</v>
      </c>
      <c r="C70" s="148"/>
      <c r="D70" s="101" t="s">
        <v>1266</v>
      </c>
      <c r="E70" s="291" t="s">
        <v>30</v>
      </c>
      <c r="F70" s="44" t="s">
        <v>39</v>
      </c>
      <c r="G70" s="230" t="s">
        <v>1267</v>
      </c>
      <c r="H70" s="48" t="s">
        <v>1268</v>
      </c>
      <c r="I70" s="48" t="s">
        <v>1269</v>
      </c>
      <c r="J70" s="44" t="s">
        <v>30</v>
      </c>
      <c r="K70" s="154"/>
      <c r="L70" s="151"/>
      <c r="M70" s="37">
        <v>350.0</v>
      </c>
      <c r="N70" s="115"/>
      <c r="O70" s="53"/>
      <c r="P70" s="152"/>
      <c r="Q70" s="153"/>
      <c r="R70" s="116"/>
      <c r="S70" s="141">
        <v>50.0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 t="s">
        <v>35</v>
      </c>
      <c r="B71" s="44" t="s">
        <v>36</v>
      </c>
      <c r="C71" s="148"/>
      <c r="D71" s="46" t="s">
        <v>1270</v>
      </c>
      <c r="E71" s="291" t="s">
        <v>44</v>
      </c>
      <c r="F71" s="44" t="s">
        <v>39</v>
      </c>
      <c r="G71" s="230" t="s">
        <v>1271</v>
      </c>
      <c r="H71" s="48" t="s">
        <v>1272</v>
      </c>
      <c r="I71" s="62" t="s">
        <v>1273</v>
      </c>
      <c r="J71" s="44" t="s">
        <v>48</v>
      </c>
      <c r="K71" s="150"/>
      <c r="L71" s="155"/>
      <c r="M71" s="85"/>
      <c r="N71" s="86"/>
      <c r="O71" s="53">
        <v>294.0</v>
      </c>
      <c r="P71" s="156"/>
      <c r="Q71" s="157"/>
      <c r="R71" s="89"/>
      <c r="S71" s="141">
        <v>50.0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 t="s">
        <v>109</v>
      </c>
      <c r="B72" s="44" t="s">
        <v>36</v>
      </c>
      <c r="C72" s="148"/>
      <c r="D72" s="101" t="s">
        <v>1274</v>
      </c>
      <c r="E72" s="291" t="s">
        <v>202</v>
      </c>
      <c r="F72" s="44" t="s">
        <v>61</v>
      </c>
      <c r="G72" s="230" t="s">
        <v>1275</v>
      </c>
      <c r="H72" s="48"/>
      <c r="I72" s="62" t="s">
        <v>1276</v>
      </c>
      <c r="J72" s="44" t="s">
        <v>48</v>
      </c>
      <c r="K72" s="150"/>
      <c r="L72" s="151"/>
      <c r="M72" s="85"/>
      <c r="N72" s="86"/>
      <c r="O72" s="53"/>
      <c r="P72" s="152"/>
      <c r="Q72" s="157">
        <v>250.0</v>
      </c>
      <c r="R72" s="89"/>
      <c r="S72" s="141">
        <v>50.0</v>
      </c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 t="s">
        <v>35</v>
      </c>
      <c r="B73" s="44" t="s">
        <v>58</v>
      </c>
      <c r="C73" s="148"/>
      <c r="D73" s="101" t="s">
        <v>59</v>
      </c>
      <c r="E73" s="142"/>
      <c r="F73" s="44" t="s">
        <v>39</v>
      </c>
      <c r="G73" s="230" t="s">
        <v>1277</v>
      </c>
      <c r="H73" s="48" t="s">
        <v>320</v>
      </c>
      <c r="I73" s="62" t="s">
        <v>1278</v>
      </c>
      <c r="J73" s="44" t="s">
        <v>48</v>
      </c>
      <c r="K73" s="154"/>
      <c r="L73" s="151"/>
      <c r="M73" s="65" t="s">
        <v>65</v>
      </c>
      <c r="N73" s="86"/>
      <c r="O73" s="53"/>
      <c r="P73" s="152"/>
      <c r="Q73" s="153"/>
      <c r="R73" s="89"/>
      <c r="S73" s="141" t="s">
        <v>59</v>
      </c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 t="s">
        <v>35</v>
      </c>
      <c r="B74" s="44" t="s">
        <v>36</v>
      </c>
      <c r="C74" s="148"/>
      <c r="D74" s="45"/>
      <c r="E74" s="133" t="s">
        <v>1279</v>
      </c>
      <c r="F74" s="44" t="s">
        <v>39</v>
      </c>
      <c r="G74" s="230" t="s">
        <v>1280</v>
      </c>
      <c r="H74" s="48"/>
      <c r="I74" s="69" t="s">
        <v>1062</v>
      </c>
      <c r="J74" s="44" t="s">
        <v>104</v>
      </c>
      <c r="K74" s="154"/>
      <c r="L74" s="151"/>
      <c r="M74" s="85"/>
      <c r="N74" s="86"/>
      <c r="O74" s="53"/>
      <c r="P74" s="156">
        <v>294.0</v>
      </c>
      <c r="Q74" s="153"/>
      <c r="R74" s="89"/>
      <c r="S74" s="158">
        <v>147.0</v>
      </c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23"/>
      <c r="F75" s="44"/>
      <c r="G75" s="48"/>
      <c r="H75" s="48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8"/>
      <c r="B76" s="44"/>
      <c r="C76" s="148"/>
      <c r="D76" s="45"/>
      <c r="E76" s="23"/>
      <c r="F76" s="44"/>
      <c r="G76" s="159"/>
      <c r="H76" s="159"/>
      <c r="I76" s="160"/>
      <c r="J76" s="78"/>
      <c r="K76" s="150"/>
      <c r="L76" s="151"/>
      <c r="M76" s="85"/>
      <c r="N76" s="86"/>
      <c r="O76" s="53"/>
      <c r="P76" s="152"/>
      <c r="Q76" s="153"/>
      <c r="R76" s="89"/>
      <c r="S76" s="161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8"/>
      <c r="B77" s="44"/>
      <c r="C77" s="148"/>
      <c r="D77" s="45"/>
      <c r="E77" s="23"/>
      <c r="F77" s="44"/>
      <c r="G77" s="159"/>
      <c r="H77" s="159"/>
      <c r="I77" s="160"/>
      <c r="J77" s="78"/>
      <c r="K77" s="150"/>
      <c r="L77" s="151"/>
      <c r="M77" s="85"/>
      <c r="N77" s="86"/>
      <c r="O77" s="53"/>
      <c r="P77" s="152"/>
      <c r="Q77" s="153"/>
      <c r="R77" s="89"/>
      <c r="S77" s="162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59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59"/>
      <c r="I79" s="160"/>
      <c r="J79" s="78"/>
      <c r="K79" s="163"/>
      <c r="L79" s="164"/>
      <c r="M79" s="165"/>
      <c r="N79" s="166"/>
      <c r="O79" s="53"/>
      <c r="P79" s="167"/>
      <c r="Q79" s="168"/>
      <c r="R79" s="16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59"/>
      <c r="I80" s="160"/>
      <c r="J80" s="78"/>
      <c r="K80" s="163"/>
      <c r="L80" s="164"/>
      <c r="M80" s="165"/>
      <c r="N80" s="166"/>
      <c r="O80" s="53"/>
      <c r="P80" s="167"/>
      <c r="Q80" s="168"/>
      <c r="R80" s="16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59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59"/>
      <c r="I82" s="160"/>
      <c r="J82" s="78"/>
      <c r="K82" s="170"/>
      <c r="L82" s="171"/>
      <c r="M82" s="172"/>
      <c r="N82" s="173"/>
      <c r="O82" s="53"/>
      <c r="P82" s="174"/>
      <c r="Q82" s="175"/>
      <c r="R82" s="176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142"/>
      <c r="F83" s="44"/>
      <c r="G83" s="159"/>
      <c r="H83" s="159"/>
      <c r="I83" s="160"/>
      <c r="J83" s="78"/>
      <c r="K83" s="163"/>
      <c r="L83" s="164"/>
      <c r="M83" s="177"/>
      <c r="N83" s="178"/>
      <c r="O83" s="53"/>
      <c r="P83" s="167"/>
      <c r="Q83" s="168"/>
      <c r="R83" s="17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142"/>
      <c r="F84" s="44"/>
      <c r="G84" s="159"/>
      <c r="H84" s="159"/>
      <c r="I84" s="160"/>
      <c r="J84" s="78"/>
      <c r="K84" s="163"/>
      <c r="L84" s="164"/>
      <c r="M84" s="177"/>
      <c r="N84" s="178"/>
      <c r="O84" s="53"/>
      <c r="P84" s="167"/>
      <c r="Q84" s="168"/>
      <c r="R84" s="179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59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59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59"/>
      <c r="I87" s="160"/>
      <c r="J87" s="78"/>
      <c r="K87" s="163"/>
      <c r="L87" s="164"/>
      <c r="M87" s="177"/>
      <c r="N87" s="180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59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59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59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4"/>
      <c r="B91" s="4"/>
      <c r="C91" s="3"/>
      <c r="D91" s="181"/>
      <c r="E91" s="182"/>
      <c r="F91" s="4"/>
      <c r="G91" s="183"/>
      <c r="H91" s="292"/>
      <c r="I91" s="185"/>
      <c r="J91" s="4"/>
      <c r="K91" s="186"/>
      <c r="L91" s="186"/>
      <c r="M91" s="186"/>
      <c r="N91" s="186"/>
      <c r="O91" s="187"/>
      <c r="P91" s="187"/>
      <c r="Q91" s="244"/>
      <c r="R91" s="188"/>
      <c r="S91" s="189">
        <f>SUM(S7:S90)</f>
        <v>5928.3</v>
      </c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90"/>
      <c r="E92" s="191"/>
      <c r="F92" s="2"/>
      <c r="G92" s="192"/>
      <c r="H92" s="293"/>
      <c r="I92" s="194"/>
      <c r="J92" s="2"/>
      <c r="K92" s="35" t="s">
        <v>10</v>
      </c>
      <c r="L92" s="195"/>
      <c r="M92" s="195"/>
      <c r="N92" s="195"/>
      <c r="O92" s="196"/>
      <c r="P92" s="196"/>
      <c r="Q92" s="245"/>
      <c r="R92" s="19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198"/>
      <c r="D93" s="16"/>
      <c r="E93" s="199"/>
      <c r="F93" s="200"/>
      <c r="G93" s="183"/>
      <c r="H93" s="4"/>
      <c r="I93" s="5"/>
      <c r="J93" s="2"/>
      <c r="K93" s="149">
        <f>SUM(K7:K90)</f>
        <v>4280</v>
      </c>
      <c r="L93" s="201" t="s">
        <v>23</v>
      </c>
      <c r="O93" s="202" t="s">
        <v>24</v>
      </c>
      <c r="Q93" s="246" t="s">
        <v>109</v>
      </c>
      <c r="R93" s="204" t="s">
        <v>25</v>
      </c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2"/>
      <c r="B94" s="2"/>
      <c r="C94" s="3"/>
      <c r="D94" s="16"/>
      <c r="E94" s="2"/>
      <c r="F94" s="2"/>
      <c r="G94" s="183"/>
      <c r="H94" s="4"/>
      <c r="I94" s="5"/>
      <c r="J94" s="2"/>
      <c r="K94" s="149">
        <f>SUM(K93*2%)</f>
        <v>85.6</v>
      </c>
      <c r="L94" s="36" t="s">
        <v>11</v>
      </c>
      <c r="M94" s="205"/>
      <c r="N94" s="205"/>
      <c r="O94" s="206"/>
      <c r="P94" s="207"/>
      <c r="Q94" s="246"/>
      <c r="R94" s="208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4"/>
      <c r="H95" s="4"/>
      <c r="I95" s="5"/>
      <c r="J95" s="2"/>
      <c r="K95" s="209"/>
      <c r="L95" s="210">
        <f>SUM(L6:L89)</f>
        <v>2058.3</v>
      </c>
      <c r="M95" s="37" t="s">
        <v>12</v>
      </c>
      <c r="N95" s="205"/>
      <c r="O95" s="206"/>
      <c r="P95" s="206"/>
      <c r="Q95" s="247"/>
      <c r="R95" s="208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211" t="s">
        <v>26</v>
      </c>
      <c r="H96" s="212">
        <f>SUM(K93,L95,M96,N97)</f>
        <v>15602.3</v>
      </c>
      <c r="I96" s="5"/>
      <c r="J96" s="2"/>
      <c r="K96" s="7"/>
      <c r="L96" s="60">
        <f>SUM(L95*2%)</f>
        <v>41.166</v>
      </c>
      <c r="M96" s="16">
        <f>SUM(M6:M89)</f>
        <v>4814</v>
      </c>
      <c r="N96" s="38" t="s">
        <v>13</v>
      </c>
      <c r="O96" s="206"/>
      <c r="P96" s="206"/>
      <c r="Q96" s="247"/>
      <c r="R96" s="18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13"/>
      <c r="G97" s="214" t="s">
        <v>27</v>
      </c>
      <c r="H97" s="212">
        <f>SUM(O98,P102)</f>
        <v>5745</v>
      </c>
      <c r="I97" s="5"/>
      <c r="J97" s="2"/>
      <c r="K97" s="7"/>
      <c r="L97" s="17"/>
      <c r="M97" s="60">
        <f>SUM(M96*2%)</f>
        <v>96.28</v>
      </c>
      <c r="N97" s="16">
        <f>SUM(N6:N90)</f>
        <v>4450</v>
      </c>
      <c r="O97" s="39" t="s">
        <v>14</v>
      </c>
      <c r="P97" s="206"/>
      <c r="Q97" s="247"/>
      <c r="R97" s="215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13"/>
      <c r="G98" s="216" t="s">
        <v>28</v>
      </c>
      <c r="H98" s="212">
        <f>SUM(R104)</f>
        <v>0</v>
      </c>
      <c r="I98" s="5"/>
      <c r="J98" s="2"/>
      <c r="K98" s="7"/>
      <c r="L98" s="2"/>
      <c r="M98" s="2"/>
      <c r="N98" s="60">
        <f>SUM(N97*2%)</f>
        <v>89</v>
      </c>
      <c r="O98" s="16">
        <f>SUM(O6:O91)</f>
        <v>3026</v>
      </c>
      <c r="P98" s="206"/>
      <c r="Q98" s="247"/>
      <c r="R98" s="215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248" t="s">
        <v>109</v>
      </c>
      <c r="H99" s="212">
        <f>SUM(Q103)</f>
        <v>1250</v>
      </c>
      <c r="I99" s="5"/>
      <c r="J99" s="2"/>
      <c r="K99" s="7"/>
      <c r="L99" s="2"/>
      <c r="M99" s="2"/>
      <c r="N99" s="2"/>
      <c r="O99" s="60">
        <f>SUM(O98*2%)</f>
        <v>60.52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4"/>
      <c r="I100" s="5"/>
      <c r="J100" s="2"/>
      <c r="K100" s="7"/>
      <c r="L100" s="2"/>
      <c r="M100" s="2"/>
      <c r="N100" s="2"/>
      <c r="O100" s="2"/>
      <c r="P100" s="40" t="s">
        <v>15</v>
      </c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72" t="s">
        <v>104</v>
      </c>
      <c r="H101" s="294">
        <f>SUM(M66)</f>
        <v>350</v>
      </c>
      <c r="I101" s="295">
        <f>SUM(N54)</f>
        <v>0</v>
      </c>
      <c r="J101" s="2"/>
      <c r="K101" s="7"/>
      <c r="L101" s="2"/>
      <c r="M101" s="2"/>
      <c r="N101" s="2"/>
      <c r="O101" s="2"/>
      <c r="P101" s="275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7" t="s">
        <v>29</v>
      </c>
      <c r="H102" s="296">
        <f>SUM(N7,P8,L10,K11,L12,M14,M15,M16,Q17,M18,N19,N20,K30,K39,K43,K45,M46,P51,L52,O53,M54,N55,Q64,M65,O71,Q72,M21,L41)</f>
        <v>9561</v>
      </c>
      <c r="I102" s="267">
        <f>SUM(L10,L12,Q17,M54)</f>
        <v>1588</v>
      </c>
      <c r="J102" s="2"/>
      <c r="K102" s="7"/>
      <c r="L102" s="2"/>
      <c r="M102" s="2"/>
      <c r="N102" s="2"/>
      <c r="O102" s="2"/>
      <c r="P102" s="16">
        <f>SUM(P6:P89)</f>
        <v>2719</v>
      </c>
      <c r="Q102" s="41" t="s">
        <v>34</v>
      </c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9" t="s">
        <v>30</v>
      </c>
      <c r="H103" s="296">
        <f>SUM(M13,N22,O23,O24,K25,O26,N27,O28,M29,N31,N32,M33,K34,N35,N36,K37,O38,O42,K44,L47,L48,P49,P50,O56,M57,P58,K59,N60,P61,K62,M66,N67,K68,M70)</f>
        <v>11560.3</v>
      </c>
      <c r="I103" s="252">
        <f>SUM(K25,O26,K37,P49,P58,N67)</f>
        <v>1770</v>
      </c>
      <c r="J103" s="2"/>
      <c r="K103" s="7"/>
      <c r="L103" s="2"/>
      <c r="M103" s="2"/>
      <c r="N103" s="2"/>
      <c r="O103" s="2"/>
      <c r="P103" s="60">
        <f>SUM(P102*2%)</f>
        <v>54.38</v>
      </c>
      <c r="Q103" s="16">
        <f>SUM(Q6:Q89)</f>
        <v>1250</v>
      </c>
      <c r="R103" s="222" t="s">
        <v>17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4"/>
      <c r="H104" s="4"/>
      <c r="I104" s="5"/>
      <c r="J104" s="2"/>
      <c r="K104" s="7"/>
      <c r="L104" s="2"/>
      <c r="M104" s="2"/>
      <c r="N104" s="2"/>
      <c r="O104" s="2"/>
      <c r="P104" s="2"/>
      <c r="Q104" s="60">
        <f>SUM(Q103*1%)</f>
        <v>12.5</v>
      </c>
      <c r="R104" s="149">
        <f>SUM(R7:R91)</f>
        <v>0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25" t="s">
        <v>32</v>
      </c>
      <c r="H105" s="270">
        <f>SUM(L10,L12,Q17,K25,O26,K37,P49,M54,P58,N67)</f>
        <v>3358</v>
      </c>
      <c r="I105" s="5"/>
      <c r="J105" s="2"/>
      <c r="K105" s="7"/>
      <c r="L105" s="2"/>
      <c r="M105" s="2"/>
      <c r="N105" s="2"/>
      <c r="O105" s="2"/>
      <c r="P105" s="2"/>
      <c r="Q105" s="2"/>
      <c r="R105" s="149">
        <f>SUM(R104*2%)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25" t="s">
        <v>154</v>
      </c>
      <c r="H106" s="277">
        <f>SUM(S10,S12,S13,S17,S25,S26,S37,S49,S54,S58,S67)</f>
        <v>650</v>
      </c>
      <c r="I106" s="5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33</v>
      </c>
      <c r="H107" s="270">
        <f>SUM(L40,N69)</f>
        <v>594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4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4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4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4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4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4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4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4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4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4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4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4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4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4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4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4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4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4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4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4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4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4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4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4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4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4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4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4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4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4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4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4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4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4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4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4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4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4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4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4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4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4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4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4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4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4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4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4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4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4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4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4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4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4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4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4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4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4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4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4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4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4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4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4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4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4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4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4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4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4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4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4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4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4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4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4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4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4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4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4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4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4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4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4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4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4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4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4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4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4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4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4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4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4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4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4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4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4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4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4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4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4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4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4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4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4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4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4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4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4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4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4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4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4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4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4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4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27"/>
      <c r="D225" s="227"/>
      <c r="E225" s="2"/>
      <c r="F225" s="2"/>
      <c r="G225" s="4"/>
      <c r="H225" s="4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4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4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4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4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4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4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4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4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4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4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4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4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4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4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4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4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4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4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4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4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4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4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4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4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4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4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4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4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4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4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4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4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4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4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4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4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4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4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4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4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4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4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4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4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4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4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4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4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4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4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4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4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4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4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4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4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4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4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4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4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4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4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4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4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4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4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4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4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4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4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4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4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4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4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4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4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4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4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4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4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4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4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4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4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4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4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4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4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4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4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4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4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4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4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4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4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4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4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4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4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4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4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4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4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4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4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4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4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4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4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4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4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4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4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4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4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4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4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4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4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4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4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4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4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4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4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4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4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4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4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4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4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4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4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4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4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4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4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4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4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4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4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4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4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4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4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4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4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4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4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4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4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4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4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4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4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4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4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4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4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4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4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4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4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4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4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4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4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4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4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4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4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4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4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4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4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4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4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4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4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4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4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4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4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4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4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4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4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4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4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4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4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4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4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4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4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4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4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4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4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4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4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4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4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4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4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4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4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4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4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4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4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4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4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4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4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4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4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4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4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4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4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4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4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4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4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4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4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4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4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4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4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4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4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4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4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4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4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4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4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4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4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4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4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4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4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4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4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4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4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4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4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4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4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4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4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4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4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4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4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4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4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4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4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4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4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4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4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4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4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4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4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4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4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4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4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4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4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4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4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4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4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4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4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4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4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4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4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4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4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4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4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4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4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4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4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4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4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4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4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4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4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4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4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4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4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4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4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4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4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4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4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4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4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4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4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4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4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4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4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4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4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4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4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4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4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4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4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4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4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4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4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4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4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4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4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4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4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4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4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4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4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4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4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4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4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4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4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4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4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4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4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4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4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4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4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4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4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4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4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4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4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4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4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4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4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4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4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4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4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4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4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4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4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4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4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4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4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4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4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4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4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4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4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4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4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4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4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4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4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4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4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4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4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4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4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4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4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4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4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4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4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4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4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4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4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4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4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4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4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4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4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4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4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4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4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4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4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4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4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4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4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4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4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4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4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4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4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4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4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4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4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4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4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4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4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4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4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4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4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4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4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4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4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4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4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4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4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4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4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4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4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4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4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4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4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4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4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4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4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4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4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4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4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4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4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4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4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4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4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4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4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4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4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4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4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4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4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4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4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4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4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4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4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4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4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4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4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4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4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4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4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4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4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4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4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4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4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4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4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4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4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4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4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4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4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4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4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4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4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4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4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4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4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4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4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4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4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4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4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4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4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4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4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4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4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4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4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4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4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4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4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4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4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4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4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4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4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4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4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4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4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4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4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4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4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4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4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4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4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4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4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4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4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4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4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4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4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4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4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4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4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4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4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4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4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4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4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4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4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4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4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4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4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4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4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4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4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4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4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4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4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4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4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4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4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4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4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4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4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4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4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4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4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4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4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4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4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4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4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4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4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4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4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4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4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4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4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4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4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4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4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4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4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4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4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4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4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4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4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4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4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4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4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4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4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4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4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4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4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4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4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4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4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4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4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4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4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4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4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4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4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4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4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4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4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4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4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4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4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4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4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4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4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4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4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4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4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4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4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4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4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4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4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4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4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4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4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4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4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4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4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4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4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4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4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4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4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4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4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4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4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4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4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4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4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4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4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4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4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4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4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4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4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4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4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4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4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4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4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4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4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4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4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4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4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4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4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4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4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4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4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4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4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4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4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4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4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4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4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4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4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4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4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4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4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4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4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4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4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4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4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4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4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4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4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4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4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4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4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4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4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4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4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4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4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4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4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4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4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4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4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4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4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4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4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4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4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4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4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4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4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4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4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4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4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4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4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4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4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4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4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4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228"/>
      <c r="H999" s="228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G1000" s="228"/>
      <c r="H1000" s="228"/>
      <c r="L1000" s="228"/>
      <c r="M1000" s="228"/>
      <c r="N1000" s="228"/>
      <c r="O1000" s="228"/>
      <c r="P1000" s="228"/>
      <c r="Q1000" s="228"/>
      <c r="R1000" s="228"/>
    </row>
  </sheetData>
  <mergeCells count="5">
    <mergeCell ref="A2:J2"/>
    <mergeCell ref="A3:J3"/>
    <mergeCell ref="K3:R3"/>
    <mergeCell ref="L93:N93"/>
    <mergeCell ref="O93:P93"/>
  </mergeCells>
  <dataValidations>
    <dataValidation type="list" allowBlank="1" showErrorMessage="1" sqref="B7:B90">
      <formula1>"Pix,Cartão,Pacote ,Pago "</formula1>
    </dataValidation>
    <dataValidation type="list" allowBlank="1" showErrorMessage="1" sqref="E7:E90 E208:F999">
      <formula1>"Vinicius,Kaua,Caio,Julia,Thiago,Jhonatas,Diogo,Caio Ferreira,Pamelah,Caio Alves,Camila,Wiliam ,Gabriel ,Fernanda,Kaua novo,Marco "</formula1>
    </dataValidation>
    <dataValidation type="list" allowBlank="1" showErrorMessage="1" sqref="A7:A90">
      <formula1>"Nobre,Publicidade,INFLUENZI"</formula1>
    </dataValidation>
    <dataValidation type="list" allowBlank="1" showErrorMessage="1" sqref="F7:F90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J7:J90">
      <formula1>"Mel,Drieli,Fernanda,Carla,FLAVIA"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6.8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58</v>
      </c>
      <c r="C7" s="45"/>
      <c r="D7" s="46" t="s">
        <v>1161</v>
      </c>
      <c r="E7" s="47" t="s">
        <v>38</v>
      </c>
      <c r="F7" s="44" t="s">
        <v>39</v>
      </c>
      <c r="G7" s="230" t="s">
        <v>1281</v>
      </c>
      <c r="H7" s="49"/>
      <c r="I7" s="50" t="s">
        <v>1163</v>
      </c>
      <c r="J7" s="44" t="s">
        <v>30</v>
      </c>
      <c r="K7" s="51" t="s">
        <v>719</v>
      </c>
      <c r="L7" s="52"/>
      <c r="M7" s="37"/>
      <c r="N7" s="38"/>
      <c r="O7" s="53"/>
      <c r="P7" s="54"/>
      <c r="Q7" s="55"/>
      <c r="R7" s="56"/>
      <c r="S7" s="57" t="s">
        <v>59</v>
      </c>
      <c r="T7" s="58" t="s">
        <v>10</v>
      </c>
      <c r="U7" s="59">
        <f>SUM(K95)</f>
        <v>1176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1282</v>
      </c>
      <c r="E8" s="47" t="s">
        <v>44</v>
      </c>
      <c r="F8" s="44" t="s">
        <v>39</v>
      </c>
      <c r="G8" s="230" t="s">
        <v>1283</v>
      </c>
      <c r="H8" s="62" t="s">
        <v>1284</v>
      </c>
      <c r="I8" s="63" t="s">
        <v>1285</v>
      </c>
      <c r="J8" s="44" t="s">
        <v>48</v>
      </c>
      <c r="K8" s="64"/>
      <c r="L8" s="52"/>
      <c r="M8" s="65"/>
      <c r="N8" s="66"/>
      <c r="O8" s="53">
        <v>350.0</v>
      </c>
      <c r="P8" s="54"/>
      <c r="Q8" s="55"/>
      <c r="R8" s="67"/>
      <c r="S8" s="57">
        <v>50.0</v>
      </c>
      <c r="T8" s="58" t="s">
        <v>11</v>
      </c>
      <c r="U8" s="59">
        <f>SUM(L97)</f>
        <v>1729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1286</v>
      </c>
      <c r="E9" s="47" t="s">
        <v>106</v>
      </c>
      <c r="F9" s="44" t="s">
        <v>39</v>
      </c>
      <c r="G9" s="230" t="s">
        <v>1287</v>
      </c>
      <c r="H9" s="62"/>
      <c r="I9" s="69" t="s">
        <v>1288</v>
      </c>
      <c r="J9" s="44" t="s">
        <v>48</v>
      </c>
      <c r="K9" s="64"/>
      <c r="L9" s="52"/>
      <c r="M9" s="65"/>
      <c r="N9" s="66">
        <v>294.0</v>
      </c>
      <c r="O9" s="53"/>
      <c r="P9" s="54"/>
      <c r="Q9" s="55"/>
      <c r="R9" s="67"/>
      <c r="S9" s="57">
        <v>50.0</v>
      </c>
      <c r="T9" s="58" t="s">
        <v>12</v>
      </c>
      <c r="U9" s="59">
        <f>SUM(M98)</f>
        <v>2394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1289</v>
      </c>
      <c r="E10" s="47" t="s">
        <v>106</v>
      </c>
      <c r="F10" s="44" t="s">
        <v>39</v>
      </c>
      <c r="G10" s="230" t="s">
        <v>1290</v>
      </c>
      <c r="H10" s="49" t="s">
        <v>1291</v>
      </c>
      <c r="I10" s="50" t="s">
        <v>1292</v>
      </c>
      <c r="J10" s="44" t="s">
        <v>48</v>
      </c>
      <c r="K10" s="51"/>
      <c r="L10" s="72"/>
      <c r="M10" s="37"/>
      <c r="N10" s="38">
        <v>350.0</v>
      </c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2284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1293</v>
      </c>
      <c r="E11" s="47" t="s">
        <v>106</v>
      </c>
      <c r="F11" s="44" t="s">
        <v>39</v>
      </c>
      <c r="G11" s="230" t="s">
        <v>1294</v>
      </c>
      <c r="H11" s="49" t="s">
        <v>1295</v>
      </c>
      <c r="I11" s="63" t="s">
        <v>1296</v>
      </c>
      <c r="J11" s="44" t="s">
        <v>48</v>
      </c>
      <c r="K11" s="51">
        <v>294.0</v>
      </c>
      <c r="L11" s="52"/>
      <c r="M11" s="37"/>
      <c r="N11" s="38"/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7583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1297</v>
      </c>
      <c r="E12" s="47" t="s">
        <v>38</v>
      </c>
      <c r="F12" s="44" t="s">
        <v>39</v>
      </c>
      <c r="G12" s="230" t="s">
        <v>1298</v>
      </c>
      <c r="H12" s="49" t="s">
        <v>1299</v>
      </c>
      <c r="I12" s="69" t="s">
        <v>1300</v>
      </c>
      <c r="J12" s="44" t="s">
        <v>30</v>
      </c>
      <c r="K12" s="51"/>
      <c r="L12" s="52"/>
      <c r="M12" s="65"/>
      <c r="N12" s="66"/>
      <c r="O12" s="53"/>
      <c r="P12" s="54">
        <v>294.0</v>
      </c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255" t="s">
        <v>1301</v>
      </c>
      <c r="E13" s="47" t="s">
        <v>326</v>
      </c>
      <c r="F13" s="44" t="s">
        <v>39</v>
      </c>
      <c r="G13" s="243" t="s">
        <v>1302</v>
      </c>
      <c r="H13" s="62" t="s">
        <v>1303</v>
      </c>
      <c r="I13" s="50" t="s">
        <v>1304</v>
      </c>
      <c r="J13" s="44" t="s">
        <v>30</v>
      </c>
      <c r="K13" s="51"/>
      <c r="L13" s="52">
        <v>350.0</v>
      </c>
      <c r="M13" s="65"/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1305</v>
      </c>
      <c r="E14" s="47" t="s">
        <v>60</v>
      </c>
      <c r="F14" s="44" t="s">
        <v>61</v>
      </c>
      <c r="G14" s="230" t="s">
        <v>1306</v>
      </c>
      <c r="H14" s="62" t="s">
        <v>1307</v>
      </c>
      <c r="I14" s="50" t="s">
        <v>1308</v>
      </c>
      <c r="J14" s="44" t="s">
        <v>48</v>
      </c>
      <c r="K14" s="51"/>
      <c r="L14" s="52"/>
      <c r="M14" s="37">
        <v>350.0</v>
      </c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1309</v>
      </c>
      <c r="E15" s="47" t="s">
        <v>326</v>
      </c>
      <c r="F15" s="44" t="s">
        <v>39</v>
      </c>
      <c r="G15" s="232" t="s">
        <v>1310</v>
      </c>
      <c r="H15" s="79" t="s">
        <v>1311</v>
      </c>
      <c r="I15" s="63" t="s">
        <v>1312</v>
      </c>
      <c r="J15" s="44" t="s">
        <v>30</v>
      </c>
      <c r="K15" s="51"/>
      <c r="L15" s="52"/>
      <c r="M15" s="65">
        <v>350.0</v>
      </c>
      <c r="N15" s="66"/>
      <c r="O15" s="53"/>
      <c r="P15" s="54"/>
      <c r="Q15" s="55"/>
      <c r="R15" s="67"/>
      <c r="S15" s="57">
        <v>50.0</v>
      </c>
      <c r="T15" s="80" t="s">
        <v>14</v>
      </c>
      <c r="U15" s="46">
        <f>SUM(O100)</f>
        <v>1200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1313</v>
      </c>
      <c r="E16" s="47" t="s">
        <v>66</v>
      </c>
      <c r="F16" s="44" t="s">
        <v>61</v>
      </c>
      <c r="G16" s="232" t="s">
        <v>1314</v>
      </c>
      <c r="H16" s="79" t="s">
        <v>1315</v>
      </c>
      <c r="I16" s="63" t="s">
        <v>1316</v>
      </c>
      <c r="J16" s="44" t="s">
        <v>48</v>
      </c>
      <c r="K16" s="51"/>
      <c r="L16" s="52"/>
      <c r="M16" s="65"/>
      <c r="N16" s="66"/>
      <c r="O16" s="53"/>
      <c r="P16" s="54">
        <v>500.0</v>
      </c>
      <c r="Q16" s="55"/>
      <c r="R16" s="67"/>
      <c r="S16" s="57">
        <v>100.0</v>
      </c>
      <c r="T16" s="81" t="s">
        <v>15</v>
      </c>
      <c r="U16" s="82">
        <f>SUM(P7:P92)</f>
        <v>1088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1317</v>
      </c>
      <c r="E17" s="47" t="s">
        <v>326</v>
      </c>
      <c r="F17" s="44" t="s">
        <v>39</v>
      </c>
      <c r="G17" s="230" t="s">
        <v>1318</v>
      </c>
      <c r="H17" s="62" t="s">
        <v>1319</v>
      </c>
      <c r="I17" s="69" t="s">
        <v>1320</v>
      </c>
      <c r="J17" s="44" t="s">
        <v>30</v>
      </c>
      <c r="K17" s="51"/>
      <c r="L17" s="84"/>
      <c r="M17" s="65">
        <v>350.0</v>
      </c>
      <c r="N17" s="86"/>
      <c r="O17" s="53"/>
      <c r="P17" s="87"/>
      <c r="Q17" s="88"/>
      <c r="R17" s="89"/>
      <c r="S17" s="57">
        <v>50.0</v>
      </c>
      <c r="T17" s="91" t="s">
        <v>20</v>
      </c>
      <c r="U17" s="92">
        <f>SUM(U15:U16)</f>
        <v>2288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1321</v>
      </c>
      <c r="E18" s="47" t="s">
        <v>60</v>
      </c>
      <c r="F18" s="44" t="s">
        <v>61</v>
      </c>
      <c r="G18" s="232" t="s">
        <v>1322</v>
      </c>
      <c r="H18" s="79" t="s">
        <v>1322</v>
      </c>
      <c r="I18" s="63" t="s">
        <v>1323</v>
      </c>
      <c r="J18" s="44" t="s">
        <v>48</v>
      </c>
      <c r="K18" s="51"/>
      <c r="L18" s="84">
        <v>350.0</v>
      </c>
      <c r="M18" s="65"/>
      <c r="N18" s="66"/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1324</v>
      </c>
      <c r="E19" s="47" t="s">
        <v>38</v>
      </c>
      <c r="F19" s="44" t="s">
        <v>39</v>
      </c>
      <c r="G19" s="230" t="s">
        <v>1325</v>
      </c>
      <c r="H19" s="62"/>
      <c r="I19" s="50" t="s">
        <v>1326</v>
      </c>
      <c r="J19" s="44" t="s">
        <v>30</v>
      </c>
      <c r="K19" s="51">
        <v>294.0</v>
      </c>
      <c r="L19" s="52"/>
      <c r="M19" s="65"/>
      <c r="N19" s="66"/>
      <c r="O19" s="53"/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1327</v>
      </c>
      <c r="E20" s="47" t="s">
        <v>106</v>
      </c>
      <c r="F20" s="44" t="s">
        <v>39</v>
      </c>
      <c r="G20" s="230" t="s">
        <v>1328</v>
      </c>
      <c r="H20" s="62" t="s">
        <v>1329</v>
      </c>
      <c r="I20" s="69" t="s">
        <v>1330</v>
      </c>
      <c r="J20" s="44" t="s">
        <v>48</v>
      </c>
      <c r="K20" s="51"/>
      <c r="L20" s="52"/>
      <c r="M20" s="65"/>
      <c r="N20" s="66"/>
      <c r="O20" s="53">
        <v>350.0</v>
      </c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1331</v>
      </c>
      <c r="E21" s="47" t="s">
        <v>52</v>
      </c>
      <c r="F21" s="44" t="s">
        <v>39</v>
      </c>
      <c r="G21" s="230" t="s">
        <v>1332</v>
      </c>
      <c r="H21" s="62"/>
      <c r="I21" s="69" t="s">
        <v>1333</v>
      </c>
      <c r="J21" s="44" t="s">
        <v>30</v>
      </c>
      <c r="K21" s="51"/>
      <c r="L21" s="52"/>
      <c r="M21" s="65"/>
      <c r="N21" s="66">
        <v>350.0</v>
      </c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1334</v>
      </c>
      <c r="E22" s="47" t="s">
        <v>30</v>
      </c>
      <c r="F22" s="44" t="s">
        <v>39</v>
      </c>
      <c r="G22" s="230" t="s">
        <v>1335</v>
      </c>
      <c r="H22" s="62" t="s">
        <v>1336</v>
      </c>
      <c r="I22" s="50" t="s">
        <v>1337</v>
      </c>
      <c r="J22" s="44" t="s">
        <v>30</v>
      </c>
      <c r="K22" s="51"/>
      <c r="L22" s="52"/>
      <c r="M22" s="65">
        <v>350.0</v>
      </c>
      <c r="N22" s="66"/>
      <c r="O22" s="53"/>
      <c r="P22" s="54"/>
      <c r="Q22" s="55"/>
      <c r="R22" s="67"/>
      <c r="S22" s="57">
        <v>50.0</v>
      </c>
      <c r="T22" s="237" t="s">
        <v>104</v>
      </c>
      <c r="U22" s="82">
        <f>SUM(Q7:Q92)</f>
        <v>950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1338</v>
      </c>
      <c r="E23" s="47" t="s">
        <v>38</v>
      </c>
      <c r="F23" s="44" t="s">
        <v>39</v>
      </c>
      <c r="G23" s="230" t="s">
        <v>1339</v>
      </c>
      <c r="H23" s="62"/>
      <c r="I23" s="69" t="s">
        <v>1340</v>
      </c>
      <c r="J23" s="44" t="s">
        <v>31</v>
      </c>
      <c r="K23" s="95"/>
      <c r="L23" s="52"/>
      <c r="M23" s="65"/>
      <c r="N23" s="66"/>
      <c r="O23" s="53"/>
      <c r="P23" s="54">
        <v>294.0</v>
      </c>
      <c r="Q23" s="55"/>
      <c r="R23" s="67"/>
      <c r="S23" s="57">
        <v>50.0</v>
      </c>
      <c r="T23" s="91" t="s">
        <v>109</v>
      </c>
      <c r="U23" s="238">
        <f>SUM(U22)</f>
        <v>950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290" t="s">
        <v>1341</v>
      </c>
      <c r="E24" s="47" t="s">
        <v>52</v>
      </c>
      <c r="F24" s="44" t="s">
        <v>39</v>
      </c>
      <c r="G24" s="243" t="s">
        <v>1342</v>
      </c>
      <c r="H24" s="62" t="s">
        <v>1343</v>
      </c>
      <c r="I24" s="50" t="s">
        <v>1344</v>
      </c>
      <c r="J24" s="44" t="s">
        <v>30</v>
      </c>
      <c r="K24" s="51"/>
      <c r="L24" s="72"/>
      <c r="M24" s="65">
        <v>350.0</v>
      </c>
      <c r="N24" s="66"/>
      <c r="O24" s="53"/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1345</v>
      </c>
      <c r="E25" s="61"/>
      <c r="F25" s="44" t="s">
        <v>39</v>
      </c>
      <c r="G25" s="230" t="s">
        <v>1346</v>
      </c>
      <c r="H25" s="62" t="s">
        <v>1347</v>
      </c>
      <c r="I25" s="48" t="s">
        <v>1348</v>
      </c>
      <c r="J25" s="44" t="s">
        <v>48</v>
      </c>
      <c r="K25" s="64">
        <v>294.0</v>
      </c>
      <c r="L25" s="52"/>
      <c r="M25" s="65"/>
      <c r="N25" s="86"/>
      <c r="O25" s="53"/>
      <c r="P25" s="96"/>
      <c r="Q25" s="97"/>
      <c r="R25" s="89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1349</v>
      </c>
      <c r="E26" s="47" t="s">
        <v>52</v>
      </c>
      <c r="F26" s="44" t="s">
        <v>78</v>
      </c>
      <c r="G26" s="230" t="s">
        <v>1350</v>
      </c>
      <c r="H26" s="62" t="s">
        <v>1350</v>
      </c>
      <c r="I26" s="48" t="s">
        <v>1351</v>
      </c>
      <c r="J26" s="44" t="s">
        <v>30</v>
      </c>
      <c r="K26" s="98"/>
      <c r="L26" s="84">
        <v>147.0</v>
      </c>
      <c r="M26" s="65"/>
      <c r="N26" s="66"/>
      <c r="O26" s="53"/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1352</v>
      </c>
      <c r="E27" s="47" t="s">
        <v>106</v>
      </c>
      <c r="F27" s="44" t="s">
        <v>39</v>
      </c>
      <c r="G27" s="230" t="s">
        <v>1353</v>
      </c>
      <c r="H27" s="62" t="s">
        <v>1354</v>
      </c>
      <c r="I27" s="63" t="s">
        <v>1355</v>
      </c>
      <c r="J27" s="44" t="s">
        <v>48</v>
      </c>
      <c r="K27" s="51">
        <v>294.0</v>
      </c>
      <c r="L27" s="52"/>
      <c r="M27" s="65"/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128</v>
      </c>
      <c r="C28" s="70"/>
      <c r="D28" s="99" t="s">
        <v>1356</v>
      </c>
      <c r="E28" s="47" t="s">
        <v>88</v>
      </c>
      <c r="F28" s="44" t="s">
        <v>39</v>
      </c>
      <c r="G28" s="230" t="s">
        <v>1357</v>
      </c>
      <c r="H28" s="62" t="s">
        <v>1358</v>
      </c>
      <c r="I28" s="63" t="s">
        <v>1359</v>
      </c>
      <c r="J28" s="44" t="s">
        <v>30</v>
      </c>
      <c r="K28" s="51"/>
      <c r="L28" s="52"/>
      <c r="M28" s="65"/>
      <c r="N28" s="66">
        <v>990.0</v>
      </c>
      <c r="O28" s="53"/>
      <c r="P28" s="54"/>
      <c r="Q28" s="55"/>
      <c r="R28" s="67"/>
      <c r="S28" s="297">
        <v>990.0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1360</v>
      </c>
      <c r="E29" s="47" t="s">
        <v>38</v>
      </c>
      <c r="F29" s="44" t="s">
        <v>39</v>
      </c>
      <c r="G29" s="230" t="s">
        <v>1361</v>
      </c>
      <c r="H29" s="62" t="s">
        <v>1362</v>
      </c>
      <c r="I29" s="48" t="s">
        <v>1363</v>
      </c>
      <c r="J29" s="44" t="s">
        <v>31</v>
      </c>
      <c r="K29" s="51"/>
      <c r="L29" s="52"/>
      <c r="M29" s="65">
        <v>350.0</v>
      </c>
      <c r="N29" s="66"/>
      <c r="O29" s="53"/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1364</v>
      </c>
      <c r="E30" s="47" t="s">
        <v>38</v>
      </c>
      <c r="F30" s="44" t="s">
        <v>39</v>
      </c>
      <c r="G30" s="230" t="s">
        <v>1365</v>
      </c>
      <c r="H30" s="62" t="s">
        <v>1365</v>
      </c>
      <c r="I30" s="48" t="s">
        <v>1366</v>
      </c>
      <c r="J30" s="44" t="s">
        <v>31</v>
      </c>
      <c r="K30" s="51"/>
      <c r="L30" s="52">
        <v>294.0</v>
      </c>
      <c r="M30" s="37"/>
      <c r="N30" s="38"/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/>
      <c r="E31" s="61"/>
      <c r="F31" s="44" t="s">
        <v>39</v>
      </c>
      <c r="G31" s="102" t="s">
        <v>1367</v>
      </c>
      <c r="H31" s="103" t="s">
        <v>1368</v>
      </c>
      <c r="I31" s="48" t="s">
        <v>1369</v>
      </c>
      <c r="J31" s="78"/>
      <c r="K31" s="51"/>
      <c r="L31" s="84">
        <v>294.0</v>
      </c>
      <c r="M31" s="65"/>
      <c r="N31" s="66"/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10821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1370</v>
      </c>
      <c r="E32" s="47" t="s">
        <v>38</v>
      </c>
      <c r="F32" s="44" t="s">
        <v>39</v>
      </c>
      <c r="G32" s="230" t="s">
        <v>1371</v>
      </c>
      <c r="H32" s="62" t="s">
        <v>1368</v>
      </c>
      <c r="I32" s="48" t="s">
        <v>1369</v>
      </c>
      <c r="J32" s="44" t="s">
        <v>30</v>
      </c>
      <c r="K32" s="51"/>
      <c r="L32" s="84">
        <v>294.0</v>
      </c>
      <c r="M32" s="65"/>
      <c r="N32" s="66"/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1372</v>
      </c>
      <c r="E33" s="47" t="s">
        <v>44</v>
      </c>
      <c r="F33" s="44" t="s">
        <v>39</v>
      </c>
      <c r="G33" s="230" t="s">
        <v>1373</v>
      </c>
      <c r="H33" s="62" t="s">
        <v>1374</v>
      </c>
      <c r="I33" s="48" t="s">
        <v>1375</v>
      </c>
      <c r="J33" s="44" t="s">
        <v>48</v>
      </c>
      <c r="K33" s="51"/>
      <c r="L33" s="84"/>
      <c r="M33" s="65">
        <v>294.0</v>
      </c>
      <c r="N33" s="86"/>
      <c r="O33" s="53"/>
      <c r="P33" s="87"/>
      <c r="Q33" s="88"/>
      <c r="R33" s="89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/>
      <c r="B34" s="44" t="s">
        <v>58</v>
      </c>
      <c r="C34" s="45"/>
      <c r="D34" s="121" t="s">
        <v>59</v>
      </c>
      <c r="E34" s="47" t="s">
        <v>44</v>
      </c>
      <c r="F34" s="44" t="s">
        <v>78</v>
      </c>
      <c r="G34" s="230" t="s">
        <v>1376</v>
      </c>
      <c r="H34" s="62" t="s">
        <v>1377</v>
      </c>
      <c r="I34" s="62" t="s">
        <v>137</v>
      </c>
      <c r="J34" s="44" t="s">
        <v>48</v>
      </c>
      <c r="K34" s="51"/>
      <c r="L34" s="72"/>
      <c r="M34" s="37"/>
      <c r="N34" s="38"/>
      <c r="O34" s="53" t="s">
        <v>147</v>
      </c>
      <c r="P34" s="73"/>
      <c r="Q34" s="74"/>
      <c r="R34" s="56"/>
      <c r="S34" s="47" t="s">
        <v>59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09"/>
      <c r="E35" s="47" t="s">
        <v>44</v>
      </c>
      <c r="F35" s="44" t="s">
        <v>39</v>
      </c>
      <c r="G35" s="243" t="s">
        <v>1378</v>
      </c>
      <c r="H35" s="62" t="s">
        <v>1379</v>
      </c>
      <c r="I35" s="62" t="s">
        <v>1380</v>
      </c>
      <c r="J35" s="44" t="s">
        <v>48</v>
      </c>
      <c r="K35" s="64"/>
      <c r="L35" s="52"/>
      <c r="M35" s="65"/>
      <c r="N35" s="66">
        <v>300.0</v>
      </c>
      <c r="O35" s="53"/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/>
      <c r="B36" s="44" t="s">
        <v>58</v>
      </c>
      <c r="C36" s="70"/>
      <c r="D36" s="99" t="s">
        <v>59</v>
      </c>
      <c r="E36" s="47"/>
      <c r="F36" s="44" t="s">
        <v>39</v>
      </c>
      <c r="G36" s="241" t="s">
        <v>1381</v>
      </c>
      <c r="H36" s="49" t="s">
        <v>1382</v>
      </c>
      <c r="I36" s="62" t="s">
        <v>1383</v>
      </c>
      <c r="J36" s="44" t="s">
        <v>48</v>
      </c>
      <c r="K36" s="64"/>
      <c r="L36" s="52"/>
      <c r="M36" s="65"/>
      <c r="N36" s="66"/>
      <c r="O36" s="53" t="s">
        <v>147</v>
      </c>
      <c r="P36" s="54"/>
      <c r="Q36" s="55"/>
      <c r="R36" s="67"/>
      <c r="S36" s="47" t="s">
        <v>59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109</v>
      </c>
      <c r="B37" s="44" t="s">
        <v>36</v>
      </c>
      <c r="C37" s="70"/>
      <c r="D37" s="99" t="s">
        <v>1384</v>
      </c>
      <c r="E37" s="47"/>
      <c r="F37" s="44"/>
      <c r="G37" s="242" t="s">
        <v>1385</v>
      </c>
      <c r="H37" s="113"/>
      <c r="I37" s="48" t="s">
        <v>1386</v>
      </c>
      <c r="J37" s="44" t="s">
        <v>48</v>
      </c>
      <c r="K37" s="51"/>
      <c r="L37" s="52"/>
      <c r="M37" s="85"/>
      <c r="N37" s="86"/>
      <c r="O37" s="53"/>
      <c r="P37" s="54"/>
      <c r="Q37" s="55">
        <v>250.0</v>
      </c>
      <c r="R37" s="89"/>
      <c r="S37" s="47">
        <v>125.0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109</v>
      </c>
      <c r="B38" s="44" t="s">
        <v>36</v>
      </c>
      <c r="C38" s="45"/>
      <c r="D38" s="99" t="s">
        <v>59</v>
      </c>
      <c r="E38" s="47" t="s">
        <v>202</v>
      </c>
      <c r="F38" s="44" t="s">
        <v>61</v>
      </c>
      <c r="G38" s="243" t="s">
        <v>1387</v>
      </c>
      <c r="H38" s="62"/>
      <c r="I38" s="48" t="s">
        <v>1388</v>
      </c>
      <c r="J38" s="44" t="s">
        <v>48</v>
      </c>
      <c r="K38" s="51"/>
      <c r="L38" s="52"/>
      <c r="M38" s="114"/>
      <c r="N38" s="115"/>
      <c r="O38" s="53"/>
      <c r="P38" s="54"/>
      <c r="Q38" s="55">
        <v>250.0</v>
      </c>
      <c r="R38" s="11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109</v>
      </c>
      <c r="B39" s="44" t="s">
        <v>36</v>
      </c>
      <c r="C39" s="45"/>
      <c r="D39" s="99" t="s">
        <v>1389</v>
      </c>
      <c r="E39" s="47" t="s">
        <v>202</v>
      </c>
      <c r="F39" s="44" t="s">
        <v>61</v>
      </c>
      <c r="G39" s="230" t="s">
        <v>1390</v>
      </c>
      <c r="H39" s="62" t="s">
        <v>1391</v>
      </c>
      <c r="I39" s="47" t="s">
        <v>1392</v>
      </c>
      <c r="J39" s="44" t="s">
        <v>48</v>
      </c>
      <c r="K39" s="98"/>
      <c r="L39" s="52"/>
      <c r="M39" s="65"/>
      <c r="N39" s="66"/>
      <c r="O39" s="53"/>
      <c r="P39" s="54"/>
      <c r="Q39" s="55">
        <v>450.0</v>
      </c>
      <c r="R39" s="67"/>
      <c r="S39" s="47">
        <v>100.0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1393</v>
      </c>
      <c r="E40" s="47" t="s">
        <v>44</v>
      </c>
      <c r="F40" s="44" t="s">
        <v>39</v>
      </c>
      <c r="G40" s="230" t="s">
        <v>1394</v>
      </c>
      <c r="H40" s="62" t="s">
        <v>1395</v>
      </c>
      <c r="I40" s="48" t="s">
        <v>1396</v>
      </c>
      <c r="J40" s="44" t="s">
        <v>48</v>
      </c>
      <c r="K40" s="51"/>
      <c r="L40" s="72"/>
      <c r="M40" s="65"/>
      <c r="N40" s="66"/>
      <c r="O40" s="53"/>
      <c r="P40" s="73"/>
      <c r="Q40" s="74"/>
      <c r="R40" s="67">
        <v>550.0</v>
      </c>
      <c r="S40" s="47">
        <v>275.0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1397</v>
      </c>
      <c r="E41" s="47" t="s">
        <v>74</v>
      </c>
      <c r="F41" s="44" t="s">
        <v>39</v>
      </c>
      <c r="G41" s="230" t="s">
        <v>1398</v>
      </c>
      <c r="H41" s="62"/>
      <c r="I41" s="48" t="s">
        <v>1399</v>
      </c>
      <c r="J41" s="44" t="s">
        <v>30</v>
      </c>
      <c r="K41" s="51"/>
      <c r="L41" s="52"/>
      <c r="M41" s="65"/>
      <c r="N41" s="66"/>
      <c r="O41" s="53">
        <v>500.0</v>
      </c>
      <c r="P41" s="54"/>
      <c r="Q41" s="55"/>
      <c r="R41" s="67"/>
      <c r="S41" s="47">
        <v>100.0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/>
      <c r="B42" s="44"/>
      <c r="C42" s="70"/>
      <c r="D42" s="117"/>
      <c r="E42" s="61"/>
      <c r="F42" s="44"/>
      <c r="G42" s="118"/>
      <c r="H42" s="119"/>
      <c r="I42" s="113"/>
      <c r="J42" s="78"/>
      <c r="K42" s="120"/>
      <c r="L42" s="52"/>
      <c r="M42" s="65"/>
      <c r="N42" s="66"/>
      <c r="O42" s="53"/>
      <c r="P42" s="54"/>
      <c r="Q42" s="55"/>
      <c r="R42" s="67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70"/>
      <c r="D43" s="60"/>
      <c r="E43" s="47"/>
      <c r="F43" s="44"/>
      <c r="G43" s="48"/>
      <c r="H43" s="62"/>
      <c r="I43" s="48"/>
      <c r="J43" s="44"/>
      <c r="K43" s="51"/>
      <c r="L43" s="52"/>
      <c r="M43" s="65"/>
      <c r="N43" s="66"/>
      <c r="O43" s="53"/>
      <c r="P43" s="54"/>
      <c r="Q43" s="55"/>
      <c r="R43" s="67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60"/>
      <c r="E44" s="61"/>
      <c r="F44" s="44"/>
      <c r="G44" s="48"/>
      <c r="H44" s="62"/>
      <c r="I44" s="48"/>
      <c r="J44" s="44"/>
      <c r="K44" s="64"/>
      <c r="L44" s="52"/>
      <c r="M44" s="65"/>
      <c r="N44" s="66"/>
      <c r="O44" s="53"/>
      <c r="P44" s="54"/>
      <c r="Q44" s="55"/>
      <c r="R44" s="67"/>
      <c r="S44" s="4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45"/>
      <c r="D45" s="121"/>
      <c r="E45" s="61"/>
      <c r="F45" s="44"/>
      <c r="G45" s="48"/>
      <c r="H45" s="62"/>
      <c r="I45" s="48"/>
      <c r="J45" s="44"/>
      <c r="K45" s="51"/>
      <c r="L45" s="52"/>
      <c r="M45" s="65"/>
      <c r="N45" s="66"/>
      <c r="O45" s="53"/>
      <c r="P45" s="54"/>
      <c r="Q45" s="55"/>
      <c r="R45" s="67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61"/>
      <c r="F46" s="44"/>
      <c r="G46" s="122"/>
      <c r="H46" s="123"/>
      <c r="I46" s="48"/>
      <c r="J46" s="78"/>
      <c r="K46" s="51"/>
      <c r="L46" s="104"/>
      <c r="M46" s="85"/>
      <c r="N46" s="86"/>
      <c r="O46" s="53"/>
      <c r="P46" s="105"/>
      <c r="Q46" s="106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61"/>
      <c r="F47" s="44"/>
      <c r="G47" s="48"/>
      <c r="H47" s="62"/>
      <c r="I47" s="62"/>
      <c r="J47" s="78"/>
      <c r="K47" s="51"/>
      <c r="L47" s="124"/>
      <c r="M47" s="65"/>
      <c r="N47" s="66"/>
      <c r="O47" s="53"/>
      <c r="P47" s="125"/>
      <c r="Q47" s="126"/>
      <c r="R47" s="67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61"/>
      <c r="F48" s="44"/>
      <c r="G48" s="48"/>
      <c r="H48" s="62"/>
      <c r="I48" s="62"/>
      <c r="J48" s="78"/>
      <c r="K48" s="51"/>
      <c r="L48" s="124"/>
      <c r="M48" s="37"/>
      <c r="N48" s="38"/>
      <c r="O48" s="53"/>
      <c r="P48" s="125"/>
      <c r="Q48" s="126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8"/>
      <c r="E49" s="47"/>
      <c r="F49" s="44"/>
      <c r="G49" s="48"/>
      <c r="H49" s="62"/>
      <c r="I49" s="127"/>
      <c r="J49" s="44"/>
      <c r="K49" s="64"/>
      <c r="L49" s="124"/>
      <c r="M49" s="85"/>
      <c r="N49" s="86"/>
      <c r="O49" s="53"/>
      <c r="P49" s="125"/>
      <c r="Q49" s="126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8"/>
      <c r="E50" s="61"/>
      <c r="F50" s="44"/>
      <c r="G50" s="48"/>
      <c r="H50" s="62"/>
      <c r="I50" s="48"/>
      <c r="J50" s="78"/>
      <c r="K50" s="64"/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61"/>
      <c r="F51" s="44"/>
      <c r="G51" s="48"/>
      <c r="H51" s="62"/>
      <c r="I51" s="48"/>
      <c r="J51" s="78"/>
      <c r="K51" s="51"/>
      <c r="L51" s="124"/>
      <c r="M51" s="65"/>
      <c r="N51" s="66"/>
      <c r="O51" s="53"/>
      <c r="P51" s="125"/>
      <c r="Q51" s="126"/>
      <c r="R51" s="67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61"/>
      <c r="F52" s="44"/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80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2990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1176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SUM(K95*1%)</f>
        <v>11.76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1729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7583</v>
      </c>
      <c r="I98" s="5"/>
      <c r="J98" s="2"/>
      <c r="K98" s="7"/>
      <c r="L98" s="60">
        <f>SUM(L97*1%)</f>
        <v>17.29</v>
      </c>
      <c r="M98" s="16">
        <f>SUM(M6:M91)</f>
        <v>2394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SUM(O100,P104)</f>
        <v>2288</v>
      </c>
      <c r="I99" s="5"/>
      <c r="J99" s="2"/>
      <c r="K99" s="7"/>
      <c r="L99" s="17"/>
      <c r="M99" s="60">
        <f>SUM(M98*2%)</f>
        <v>47.88</v>
      </c>
      <c r="N99" s="16">
        <f>SUM(N6:N92)</f>
        <v>2284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SUM(R106)</f>
        <v>550</v>
      </c>
      <c r="I100" s="5"/>
      <c r="J100" s="2"/>
      <c r="K100" s="7"/>
      <c r="L100" s="2"/>
      <c r="M100" s="2"/>
      <c r="N100" s="60">
        <f>SUM(N99*2%)</f>
        <v>45.68</v>
      </c>
      <c r="O100" s="16">
        <f>SUM(O6:O93)</f>
        <v>1200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SUM(Q105)</f>
        <v>950</v>
      </c>
      <c r="I101" s="5"/>
      <c r="J101" s="2"/>
      <c r="K101" s="7"/>
      <c r="L101" s="2"/>
      <c r="M101" s="2"/>
      <c r="N101" s="2"/>
      <c r="O101" s="60">
        <f>SUM(O100*1%)</f>
        <v>12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1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72" t="s">
        <v>104</v>
      </c>
      <c r="H103" s="294">
        <f>SUM(P23,M29,L30)</f>
        <v>938</v>
      </c>
      <c r="I103" s="298">
        <v>0.0</v>
      </c>
      <c r="J103" s="2"/>
      <c r="K103" s="7"/>
      <c r="L103" s="1"/>
      <c r="M103" s="2"/>
      <c r="N103" s="2"/>
      <c r="O103" s="2"/>
      <c r="P103" s="275"/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66">
        <f>SUM(O8,N9,N10,K11,M14,P16,L18,O20,K25,K27,M33,N35,Q37,Q38,Q39,R40)</f>
        <v>5520</v>
      </c>
      <c r="I104" s="252">
        <f>SUM(N35,Q38)</f>
        <v>550</v>
      </c>
      <c r="J104" s="2"/>
      <c r="K104" s="7"/>
      <c r="L104" s="2"/>
      <c r="M104" s="2"/>
      <c r="N104" s="2"/>
      <c r="O104" s="2"/>
      <c r="P104" s="16">
        <f>SUM(P6:P91)</f>
        <v>1088</v>
      </c>
      <c r="Q104" s="41" t="s">
        <v>34</v>
      </c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218"/>
      <c r="I105" s="220"/>
      <c r="J105" s="2"/>
      <c r="K105" s="7"/>
      <c r="L105" s="2"/>
      <c r="M105" s="2"/>
      <c r="N105" s="2"/>
      <c r="O105" s="2"/>
      <c r="P105" s="60">
        <f>SUM(P104*1%)</f>
        <v>10.88</v>
      </c>
      <c r="Q105" s="16">
        <f>SUM(Q6:Q91)</f>
        <v>950</v>
      </c>
      <c r="R105" s="22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60">
        <f>SUM(Q105*1%)</f>
        <v>9.5</v>
      </c>
      <c r="R106" s="149">
        <f>SUM(R7:R93)</f>
        <v>550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70">
        <f>SUM(L13,M24,N35,Q38)</f>
        <v>1250</v>
      </c>
      <c r="I107" s="5"/>
      <c r="J107" s="2"/>
      <c r="K107" s="7"/>
      <c r="L107" s="2"/>
      <c r="M107" s="2"/>
      <c r="N107" s="2"/>
      <c r="O107" s="2"/>
      <c r="P107" s="2"/>
      <c r="Q107" s="2"/>
      <c r="R107" s="149">
        <f>SUM(R106*2%)</f>
        <v>11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77">
        <f>SUM(S13,S24,S35,S38)</f>
        <v>200</v>
      </c>
      <c r="I108" s="5"/>
      <c r="J108" s="2"/>
      <c r="K108" s="7"/>
      <c r="L108" s="2"/>
      <c r="M108" s="2"/>
      <c r="N108" s="2"/>
      <c r="O108" s="2"/>
      <c r="P108" s="2"/>
      <c r="Q108" s="2"/>
      <c r="R108" s="16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270">
        <f>SUM(S31)</f>
        <v>50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228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Y1001" s="7"/>
      <c r="Z1001" s="7"/>
      <c r="AA1001" s="7"/>
      <c r="AB1001" s="7"/>
    </row>
    <row r="1002">
      <c r="L1002" s="228"/>
      <c r="M1002" s="228"/>
      <c r="N1002" s="228"/>
      <c r="O1002" s="228"/>
      <c r="P1002" s="228"/>
      <c r="Q1002" s="228"/>
      <c r="R1002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10:F1001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"Nobre,Publicidade,INFLUENZI"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J7:J92">
      <formula1>"Mel,Flavia,Fernanda,Carla"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1400</v>
      </c>
      <c r="E7" s="47" t="s">
        <v>106</v>
      </c>
      <c r="F7" s="44" t="s">
        <v>39</v>
      </c>
      <c r="G7" s="230" t="s">
        <v>1401</v>
      </c>
      <c r="H7" s="49" t="s">
        <v>1402</v>
      </c>
      <c r="I7" s="50" t="s">
        <v>1403</v>
      </c>
      <c r="J7" s="44" t="s">
        <v>48</v>
      </c>
      <c r="K7" s="51"/>
      <c r="L7" s="52"/>
      <c r="M7" s="37"/>
      <c r="N7" s="38"/>
      <c r="O7" s="53"/>
      <c r="P7" s="54">
        <v>294.0</v>
      </c>
      <c r="Q7" s="55"/>
      <c r="R7" s="56"/>
      <c r="S7" s="57">
        <v>50.0</v>
      </c>
      <c r="T7" s="58" t="s">
        <v>10</v>
      </c>
      <c r="U7" s="59">
        <f>SUM(K7:K92)</f>
        <v>3014</v>
      </c>
      <c r="V7" s="7"/>
      <c r="Y7" s="7"/>
      <c r="Z7" s="7"/>
      <c r="AA7" s="7"/>
      <c r="AB7" s="7"/>
    </row>
    <row r="8">
      <c r="A8" s="44" t="s">
        <v>35</v>
      </c>
      <c r="B8" s="44" t="s">
        <v>128</v>
      </c>
      <c r="C8" s="45"/>
      <c r="D8" s="46" t="s">
        <v>1404</v>
      </c>
      <c r="E8" s="47" t="s">
        <v>66</v>
      </c>
      <c r="F8" s="44" t="s">
        <v>39</v>
      </c>
      <c r="G8" s="230" t="s">
        <v>1405</v>
      </c>
      <c r="H8" s="62" t="s">
        <v>1405</v>
      </c>
      <c r="I8" s="63" t="s">
        <v>1406</v>
      </c>
      <c r="J8" s="44" t="s">
        <v>48</v>
      </c>
      <c r="K8" s="64"/>
      <c r="L8" s="52"/>
      <c r="M8" s="65"/>
      <c r="N8" s="66"/>
      <c r="O8" s="53"/>
      <c r="P8" s="54">
        <v>990.0</v>
      </c>
      <c r="Q8" s="55"/>
      <c r="R8" s="67"/>
      <c r="S8" s="235">
        <v>990.0</v>
      </c>
      <c r="T8" s="58" t="s">
        <v>11</v>
      </c>
      <c r="U8" s="59">
        <f>SUM(L97)</f>
        <v>1235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1407</v>
      </c>
      <c r="E9" s="47" t="s">
        <v>106</v>
      </c>
      <c r="F9" s="44" t="s">
        <v>39</v>
      </c>
      <c r="G9" s="230" t="s">
        <v>1408</v>
      </c>
      <c r="H9" s="62" t="s">
        <v>437</v>
      </c>
      <c r="I9" s="69" t="s">
        <v>1409</v>
      </c>
      <c r="J9" s="44" t="s">
        <v>48</v>
      </c>
      <c r="K9" s="64"/>
      <c r="L9" s="52"/>
      <c r="M9" s="65">
        <v>300.0</v>
      </c>
      <c r="N9" s="66"/>
      <c r="O9" s="53"/>
      <c r="P9" s="54"/>
      <c r="Q9" s="55"/>
      <c r="R9" s="67"/>
      <c r="S9" s="57">
        <v>50.0</v>
      </c>
      <c r="T9" s="58" t="s">
        <v>12</v>
      </c>
      <c r="U9" s="59">
        <f>SUM(M98)</f>
        <v>2600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58</v>
      </c>
      <c r="C10" s="70"/>
      <c r="D10" s="99" t="s">
        <v>59</v>
      </c>
      <c r="E10" s="47" t="s">
        <v>249</v>
      </c>
      <c r="F10" s="44" t="s">
        <v>267</v>
      </c>
      <c r="G10" s="230" t="s">
        <v>1410</v>
      </c>
      <c r="H10" s="49" t="s">
        <v>1411</v>
      </c>
      <c r="I10" s="50" t="s">
        <v>1412</v>
      </c>
      <c r="J10" s="44" t="s">
        <v>30</v>
      </c>
      <c r="K10" s="51" t="s">
        <v>719</v>
      </c>
      <c r="L10" s="72"/>
      <c r="M10" s="37"/>
      <c r="N10" s="38"/>
      <c r="O10" s="53"/>
      <c r="P10" s="73"/>
      <c r="Q10" s="74"/>
      <c r="R10" s="56"/>
      <c r="S10" s="57" t="s">
        <v>59</v>
      </c>
      <c r="T10" s="75" t="s">
        <v>13</v>
      </c>
      <c r="U10" s="59">
        <f>SUM(N99)</f>
        <v>1650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255" t="s">
        <v>1413</v>
      </c>
      <c r="E11" s="47" t="s">
        <v>30</v>
      </c>
      <c r="F11" s="44" t="s">
        <v>39</v>
      </c>
      <c r="G11" s="243" t="s">
        <v>1414</v>
      </c>
      <c r="H11" s="49" t="s">
        <v>1415</v>
      </c>
      <c r="I11" s="63" t="s">
        <v>1416</v>
      </c>
      <c r="J11" s="44" t="s">
        <v>104</v>
      </c>
      <c r="K11" s="51"/>
      <c r="L11" s="52"/>
      <c r="M11" s="37">
        <v>350.0</v>
      </c>
      <c r="N11" s="38"/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8499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1417</v>
      </c>
      <c r="E12" s="47" t="s">
        <v>326</v>
      </c>
      <c r="F12" s="44" t="s">
        <v>39</v>
      </c>
      <c r="G12" s="230" t="s">
        <v>1418</v>
      </c>
      <c r="H12" s="49" t="s">
        <v>1419</v>
      </c>
      <c r="I12" s="69" t="s">
        <v>1420</v>
      </c>
      <c r="J12" s="44" t="s">
        <v>30</v>
      </c>
      <c r="K12" s="51">
        <v>294.0</v>
      </c>
      <c r="L12" s="52"/>
      <c r="M12" s="65"/>
      <c r="N12" s="66"/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1421</v>
      </c>
      <c r="E13" s="47" t="s">
        <v>74</v>
      </c>
      <c r="F13" s="44" t="s">
        <v>39</v>
      </c>
      <c r="G13" s="230" t="s">
        <v>1422</v>
      </c>
      <c r="H13" s="62" t="s">
        <v>1422</v>
      </c>
      <c r="I13" s="50" t="s">
        <v>1423</v>
      </c>
      <c r="J13" s="44" t="s">
        <v>30</v>
      </c>
      <c r="K13" s="51"/>
      <c r="L13" s="52">
        <v>294.0</v>
      </c>
      <c r="M13" s="65"/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1424</v>
      </c>
      <c r="E14" s="47" t="s">
        <v>326</v>
      </c>
      <c r="F14" s="44" t="s">
        <v>39</v>
      </c>
      <c r="G14" s="230" t="s">
        <v>1425</v>
      </c>
      <c r="H14" s="62" t="s">
        <v>1426</v>
      </c>
      <c r="I14" s="50" t="s">
        <v>1427</v>
      </c>
      <c r="J14" s="44" t="s">
        <v>30</v>
      </c>
      <c r="K14" s="51"/>
      <c r="L14" s="52"/>
      <c r="M14" s="37">
        <v>350.0</v>
      </c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1428</v>
      </c>
      <c r="E15" s="47" t="s">
        <v>60</v>
      </c>
      <c r="F15" s="44" t="s">
        <v>61</v>
      </c>
      <c r="G15" s="232" t="s">
        <v>1429</v>
      </c>
      <c r="H15" s="79" t="s">
        <v>1430</v>
      </c>
      <c r="I15" s="63" t="s">
        <v>1431</v>
      </c>
      <c r="J15" s="44" t="s">
        <v>48</v>
      </c>
      <c r="K15" s="51"/>
      <c r="L15" s="52"/>
      <c r="M15" s="65"/>
      <c r="N15" s="66"/>
      <c r="O15" s="53"/>
      <c r="P15" s="54">
        <v>300.0</v>
      </c>
      <c r="Q15" s="55"/>
      <c r="R15" s="67"/>
      <c r="S15" s="57">
        <v>50.0</v>
      </c>
      <c r="T15" s="80" t="s">
        <v>14</v>
      </c>
      <c r="U15" s="46">
        <f>SUM(O100)</f>
        <v>0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1432</v>
      </c>
      <c r="E16" s="47" t="s">
        <v>52</v>
      </c>
      <c r="F16" s="44" t="s">
        <v>78</v>
      </c>
      <c r="G16" s="232" t="s">
        <v>1433</v>
      </c>
      <c r="H16" s="79" t="s">
        <v>1368</v>
      </c>
      <c r="I16" s="63" t="s">
        <v>1369</v>
      </c>
      <c r="J16" s="44" t="s">
        <v>30</v>
      </c>
      <c r="K16" s="51"/>
      <c r="L16" s="52">
        <v>147.0</v>
      </c>
      <c r="M16" s="65"/>
      <c r="N16" s="66"/>
      <c r="O16" s="53"/>
      <c r="P16" s="54"/>
      <c r="Q16" s="55"/>
      <c r="R16" s="67"/>
      <c r="S16" s="57">
        <v>50.0</v>
      </c>
      <c r="T16" s="81" t="s">
        <v>15</v>
      </c>
      <c r="U16" s="82">
        <f>SUM(P7:P92)</f>
        <v>3201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1434</v>
      </c>
      <c r="E17" s="47" t="s">
        <v>38</v>
      </c>
      <c r="F17" s="44" t="s">
        <v>39</v>
      </c>
      <c r="G17" s="230" t="s">
        <v>1435</v>
      </c>
      <c r="H17" s="62" t="s">
        <v>1436</v>
      </c>
      <c r="I17" s="69" t="s">
        <v>1437</v>
      </c>
      <c r="J17" s="44" t="s">
        <v>30</v>
      </c>
      <c r="K17" s="51"/>
      <c r="L17" s="84"/>
      <c r="M17" s="85"/>
      <c r="N17" s="86"/>
      <c r="O17" s="53"/>
      <c r="P17" s="87">
        <v>294.0</v>
      </c>
      <c r="Q17" s="88"/>
      <c r="R17" s="67"/>
      <c r="S17" s="57">
        <v>50.0</v>
      </c>
      <c r="T17" s="91" t="s">
        <v>20</v>
      </c>
      <c r="U17" s="92">
        <f>SUM(U15:U16)</f>
        <v>3201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1438</v>
      </c>
      <c r="E18" s="47"/>
      <c r="F18" s="44" t="s">
        <v>39</v>
      </c>
      <c r="G18" s="232" t="s">
        <v>1439</v>
      </c>
      <c r="H18" s="79"/>
      <c r="I18" s="63" t="s">
        <v>1440</v>
      </c>
      <c r="J18" s="44" t="s">
        <v>48</v>
      </c>
      <c r="K18" s="51"/>
      <c r="L18" s="84"/>
      <c r="M18" s="65"/>
      <c r="N18" s="66">
        <v>250.0</v>
      </c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1441</v>
      </c>
      <c r="E19" s="47" t="s">
        <v>326</v>
      </c>
      <c r="F19" s="44" t="s">
        <v>39</v>
      </c>
      <c r="G19" s="230" t="s">
        <v>1442</v>
      </c>
      <c r="H19" s="62"/>
      <c r="I19" s="50" t="s">
        <v>1443</v>
      </c>
      <c r="J19" s="44" t="s">
        <v>30</v>
      </c>
      <c r="K19" s="51"/>
      <c r="L19" s="52"/>
      <c r="M19" s="65"/>
      <c r="N19" s="66">
        <v>350.0</v>
      </c>
      <c r="O19" s="53"/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128</v>
      </c>
      <c r="C20" s="45"/>
      <c r="D20" s="46" t="s">
        <v>1444</v>
      </c>
      <c r="E20" s="61"/>
      <c r="F20" s="44" t="s">
        <v>39</v>
      </c>
      <c r="G20" s="239" t="s">
        <v>1445</v>
      </c>
      <c r="H20" s="62" t="s">
        <v>1446</v>
      </c>
      <c r="I20" s="69" t="s">
        <v>1447</v>
      </c>
      <c r="J20" s="44" t="s">
        <v>48</v>
      </c>
      <c r="K20" s="51"/>
      <c r="L20" s="52"/>
      <c r="M20" s="65"/>
      <c r="N20" s="66"/>
      <c r="O20" s="53"/>
      <c r="P20" s="54">
        <v>735.0</v>
      </c>
      <c r="Q20" s="55"/>
      <c r="R20" s="67"/>
      <c r="S20" s="235">
        <v>735.0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1448</v>
      </c>
      <c r="E21" s="47" t="s">
        <v>74</v>
      </c>
      <c r="F21" s="44" t="s">
        <v>39</v>
      </c>
      <c r="G21" s="230" t="s">
        <v>1449</v>
      </c>
      <c r="H21" s="62" t="s">
        <v>1450</v>
      </c>
      <c r="I21" s="69" t="s">
        <v>1451</v>
      </c>
      <c r="J21" s="44" t="s">
        <v>30</v>
      </c>
      <c r="K21" s="51">
        <v>294.0</v>
      </c>
      <c r="L21" s="52"/>
      <c r="M21" s="65"/>
      <c r="N21" s="66"/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255" t="s">
        <v>1452</v>
      </c>
      <c r="E22" s="47" t="s">
        <v>30</v>
      </c>
      <c r="F22" s="44" t="s">
        <v>39</v>
      </c>
      <c r="G22" s="243" t="s">
        <v>1453</v>
      </c>
      <c r="H22" s="62" t="s">
        <v>1454</v>
      </c>
      <c r="I22" s="50" t="s">
        <v>1455</v>
      </c>
      <c r="J22" s="44" t="s">
        <v>104</v>
      </c>
      <c r="K22" s="51"/>
      <c r="L22" s="52">
        <v>350.0</v>
      </c>
      <c r="M22" s="65"/>
      <c r="N22" s="66"/>
      <c r="O22" s="53"/>
      <c r="P22" s="54"/>
      <c r="Q22" s="55"/>
      <c r="R22" s="67"/>
      <c r="S22" s="57">
        <v>50.0</v>
      </c>
      <c r="T22" s="237" t="s">
        <v>104</v>
      </c>
      <c r="U22" s="82">
        <f>SUM(Q7:Q92)</f>
        <v>650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1456</v>
      </c>
      <c r="E23" s="47" t="s">
        <v>93</v>
      </c>
      <c r="F23" s="44" t="s">
        <v>39</v>
      </c>
      <c r="G23" s="230" t="s">
        <v>1457</v>
      </c>
      <c r="H23" s="62" t="s">
        <v>1458</v>
      </c>
      <c r="I23" s="69" t="s">
        <v>1459</v>
      </c>
      <c r="J23" s="44" t="s">
        <v>48</v>
      </c>
      <c r="K23" s="95"/>
      <c r="L23" s="52"/>
      <c r="M23" s="65">
        <v>350.0</v>
      </c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650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1460</v>
      </c>
      <c r="E24" s="47" t="s">
        <v>326</v>
      </c>
      <c r="F24" s="44" t="s">
        <v>39</v>
      </c>
      <c r="G24" s="230" t="s">
        <v>1461</v>
      </c>
      <c r="H24" s="62" t="s">
        <v>1462</v>
      </c>
      <c r="I24" s="101" t="s">
        <v>1463</v>
      </c>
      <c r="J24" s="44" t="s">
        <v>30</v>
      </c>
      <c r="K24" s="51">
        <v>588.0</v>
      </c>
      <c r="L24" s="72"/>
      <c r="M24" s="65"/>
      <c r="N24" s="66"/>
      <c r="O24" s="53"/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1464</v>
      </c>
      <c r="E25" s="47" t="s">
        <v>38</v>
      </c>
      <c r="F25" s="44" t="s">
        <v>39</v>
      </c>
      <c r="G25" s="230" t="s">
        <v>1465</v>
      </c>
      <c r="H25" s="62" t="s">
        <v>1466</v>
      </c>
      <c r="I25" s="48" t="s">
        <v>1467</v>
      </c>
      <c r="J25" s="44" t="s">
        <v>30</v>
      </c>
      <c r="K25" s="64"/>
      <c r="L25" s="52"/>
      <c r="M25" s="65"/>
      <c r="N25" s="86"/>
      <c r="O25" s="53"/>
      <c r="P25" s="54">
        <v>294.0</v>
      </c>
      <c r="Q25" s="97"/>
      <c r="R25" s="67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1468</v>
      </c>
      <c r="E26" s="47" t="s">
        <v>326</v>
      </c>
      <c r="F26" s="44" t="s">
        <v>39</v>
      </c>
      <c r="G26" s="230" t="s">
        <v>1469</v>
      </c>
      <c r="H26" s="62"/>
      <c r="I26" s="299" t="s">
        <v>1470</v>
      </c>
      <c r="J26" s="44" t="s">
        <v>30</v>
      </c>
      <c r="K26" s="98"/>
      <c r="L26" s="84"/>
      <c r="M26" s="65"/>
      <c r="N26" s="66">
        <v>350.0</v>
      </c>
      <c r="O26" s="53"/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1471</v>
      </c>
      <c r="E27" s="47" t="s">
        <v>74</v>
      </c>
      <c r="F27" s="44" t="s">
        <v>39</v>
      </c>
      <c r="G27" s="230" t="s">
        <v>1472</v>
      </c>
      <c r="H27" s="62" t="s">
        <v>1473</v>
      </c>
      <c r="I27" s="63" t="s">
        <v>1474</v>
      </c>
      <c r="J27" s="44" t="s">
        <v>30</v>
      </c>
      <c r="K27" s="98"/>
      <c r="L27" s="52"/>
      <c r="M27" s="65">
        <v>300.0</v>
      </c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1475</v>
      </c>
      <c r="E28" s="47" t="s">
        <v>74</v>
      </c>
      <c r="F28" s="44" t="s">
        <v>39</v>
      </c>
      <c r="G28" s="230" t="s">
        <v>1476</v>
      </c>
      <c r="H28" s="62"/>
      <c r="I28" s="63" t="s">
        <v>1477</v>
      </c>
      <c r="J28" s="44" t="s">
        <v>30</v>
      </c>
      <c r="K28" s="51"/>
      <c r="L28" s="52"/>
      <c r="M28" s="65"/>
      <c r="N28" s="66">
        <v>350.0</v>
      </c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1478</v>
      </c>
      <c r="E29" s="47" t="s">
        <v>106</v>
      </c>
      <c r="F29" s="44" t="s">
        <v>39</v>
      </c>
      <c r="G29" s="230" t="s">
        <v>1479</v>
      </c>
      <c r="H29" s="62" t="s">
        <v>1480</v>
      </c>
      <c r="I29" s="48" t="s">
        <v>1481</v>
      </c>
      <c r="J29" s="44" t="s">
        <v>48</v>
      </c>
      <c r="K29" s="51"/>
      <c r="L29" s="52"/>
      <c r="M29" s="65">
        <v>350.0</v>
      </c>
      <c r="N29" s="66"/>
      <c r="O29" s="53"/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1482</v>
      </c>
      <c r="E30" s="47" t="s">
        <v>88</v>
      </c>
      <c r="F30" s="44" t="s">
        <v>39</v>
      </c>
      <c r="G30" s="230" t="s">
        <v>1483</v>
      </c>
      <c r="H30" s="62" t="s">
        <v>1484</v>
      </c>
      <c r="I30" s="48" t="s">
        <v>1485</v>
      </c>
      <c r="J30" s="44" t="s">
        <v>30</v>
      </c>
      <c r="K30" s="51">
        <v>260.0</v>
      </c>
      <c r="L30" s="52"/>
      <c r="M30" s="37"/>
      <c r="N30" s="38"/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1486</v>
      </c>
      <c r="E31" s="47" t="s">
        <v>44</v>
      </c>
      <c r="F31" s="44" t="s">
        <v>39</v>
      </c>
      <c r="G31" s="240" t="s">
        <v>1487</v>
      </c>
      <c r="H31" s="103" t="s">
        <v>1488</v>
      </c>
      <c r="I31" s="48" t="s">
        <v>1489</v>
      </c>
      <c r="J31" s="44" t="s">
        <v>48</v>
      </c>
      <c r="K31" s="51"/>
      <c r="L31" s="104"/>
      <c r="M31" s="65">
        <v>300.0</v>
      </c>
      <c r="N31" s="66"/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12350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/>
      <c r="E32" s="47" t="s">
        <v>52</v>
      </c>
      <c r="F32" s="44" t="s">
        <v>39</v>
      </c>
      <c r="G32" s="243" t="s">
        <v>1490</v>
      </c>
      <c r="H32" s="62" t="s">
        <v>1491</v>
      </c>
      <c r="I32" s="48" t="s">
        <v>1492</v>
      </c>
      <c r="J32" s="44" t="s">
        <v>104</v>
      </c>
      <c r="K32" s="51"/>
      <c r="L32" s="104"/>
      <c r="M32" s="65"/>
      <c r="N32" s="66"/>
      <c r="O32" s="53"/>
      <c r="P32" s="87">
        <v>294.0</v>
      </c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1493</v>
      </c>
      <c r="E33" s="47" t="s">
        <v>106</v>
      </c>
      <c r="F33" s="44" t="s">
        <v>39</v>
      </c>
      <c r="G33" s="230" t="s">
        <v>1494</v>
      </c>
      <c r="H33" s="62"/>
      <c r="I33" s="48" t="s">
        <v>1495</v>
      </c>
      <c r="J33" s="44" t="s">
        <v>48</v>
      </c>
      <c r="K33" s="51"/>
      <c r="L33" s="84"/>
      <c r="M33" s="85"/>
      <c r="N33" s="66">
        <v>350.0</v>
      </c>
      <c r="O33" s="53"/>
      <c r="P33" s="87"/>
      <c r="Q33" s="88"/>
      <c r="R33" s="67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1496</v>
      </c>
      <c r="E34" s="61"/>
      <c r="F34" s="44" t="s">
        <v>597</v>
      </c>
      <c r="G34" s="230" t="s">
        <v>1497</v>
      </c>
      <c r="H34" s="62"/>
      <c r="I34" s="62" t="s">
        <v>1498</v>
      </c>
      <c r="J34" s="44" t="s">
        <v>30</v>
      </c>
      <c r="K34" s="51"/>
      <c r="L34" s="52">
        <v>150.0</v>
      </c>
      <c r="M34" s="37"/>
      <c r="N34" s="38"/>
      <c r="O34" s="53"/>
      <c r="P34" s="73"/>
      <c r="Q34" s="74"/>
      <c r="R34" s="56"/>
      <c r="S34" s="256">
        <v>150.0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58</v>
      </c>
      <c r="C35" s="70"/>
      <c r="D35" s="121" t="s">
        <v>59</v>
      </c>
      <c r="E35" s="47" t="s">
        <v>326</v>
      </c>
      <c r="F35" s="44" t="s">
        <v>39</v>
      </c>
      <c r="G35" s="230" t="s">
        <v>1499</v>
      </c>
      <c r="H35" s="62" t="s">
        <v>76</v>
      </c>
      <c r="I35" s="62" t="s">
        <v>1500</v>
      </c>
      <c r="J35" s="44" t="s">
        <v>30</v>
      </c>
      <c r="K35" s="64"/>
      <c r="L35" s="52"/>
      <c r="M35" s="65" t="s">
        <v>65</v>
      </c>
      <c r="N35" s="66"/>
      <c r="O35" s="53"/>
      <c r="P35" s="54"/>
      <c r="Q35" s="55"/>
      <c r="R35" s="67"/>
      <c r="S35" s="47" t="s">
        <v>59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1501</v>
      </c>
      <c r="E36" s="47" t="s">
        <v>38</v>
      </c>
      <c r="F36" s="44" t="s">
        <v>78</v>
      </c>
      <c r="G36" s="241" t="s">
        <v>1502</v>
      </c>
      <c r="H36" s="49" t="s">
        <v>1503</v>
      </c>
      <c r="I36" s="62" t="s">
        <v>1504</v>
      </c>
      <c r="J36" s="44" t="s">
        <v>30</v>
      </c>
      <c r="K36" s="64">
        <v>147.0</v>
      </c>
      <c r="L36" s="52"/>
      <c r="M36" s="65"/>
      <c r="N36" s="66"/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109</v>
      </c>
      <c r="B37" s="44" t="s">
        <v>36</v>
      </c>
      <c r="C37" s="70"/>
      <c r="D37" s="99" t="s">
        <v>1505</v>
      </c>
      <c r="E37" s="47" t="s">
        <v>202</v>
      </c>
      <c r="F37" s="44" t="s">
        <v>267</v>
      </c>
      <c r="G37" s="242" t="s">
        <v>1506</v>
      </c>
      <c r="H37" s="113"/>
      <c r="I37" s="48" t="s">
        <v>1507</v>
      </c>
      <c r="J37" s="44" t="s">
        <v>48</v>
      </c>
      <c r="K37" s="51"/>
      <c r="L37" s="52"/>
      <c r="M37" s="85"/>
      <c r="N37" s="86"/>
      <c r="O37" s="53"/>
      <c r="P37" s="54"/>
      <c r="Q37" s="55">
        <v>650.0</v>
      </c>
      <c r="R37" s="67"/>
      <c r="S37" s="47">
        <v>100.0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1508</v>
      </c>
      <c r="E38" s="47" t="s">
        <v>74</v>
      </c>
      <c r="F38" s="44" t="s">
        <v>39</v>
      </c>
      <c r="G38" s="230" t="s">
        <v>1509</v>
      </c>
      <c r="H38" s="62" t="s">
        <v>1510</v>
      </c>
      <c r="I38" s="48" t="s">
        <v>1511</v>
      </c>
      <c r="J38" s="44" t="s">
        <v>30</v>
      </c>
      <c r="K38" s="51"/>
      <c r="L38" s="52">
        <v>294.0</v>
      </c>
      <c r="M38" s="114"/>
      <c r="N38" s="115"/>
      <c r="O38" s="53"/>
      <c r="P38" s="54"/>
      <c r="Q38" s="55"/>
      <c r="R38" s="5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1512</v>
      </c>
      <c r="E39" s="47" t="s">
        <v>106</v>
      </c>
      <c r="F39" s="44" t="s">
        <v>39</v>
      </c>
      <c r="G39" s="230" t="s">
        <v>1513</v>
      </c>
      <c r="H39" s="62" t="s">
        <v>1514</v>
      </c>
      <c r="I39" s="47" t="s">
        <v>1515</v>
      </c>
      <c r="J39" s="44" t="s">
        <v>48</v>
      </c>
      <c r="K39" s="98"/>
      <c r="L39" s="52"/>
      <c r="M39" s="65">
        <v>300.0</v>
      </c>
      <c r="N39" s="66"/>
      <c r="O39" s="53"/>
      <c r="P39" s="54"/>
      <c r="Q39" s="55"/>
      <c r="R39" s="67"/>
      <c r="S39" s="47" t="s">
        <v>59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1516</v>
      </c>
      <c r="E40" s="47" t="s">
        <v>44</v>
      </c>
      <c r="F40" s="44" t="s">
        <v>78</v>
      </c>
      <c r="G40" s="230" t="s">
        <v>1517</v>
      </c>
      <c r="H40" s="62"/>
      <c r="I40" s="48" t="s">
        <v>1518</v>
      </c>
      <c r="J40" s="44" t="s">
        <v>48</v>
      </c>
      <c r="K40" s="51">
        <v>441.0</v>
      </c>
      <c r="L40" s="72"/>
      <c r="M40" s="65"/>
      <c r="N40" s="66"/>
      <c r="O40" s="53"/>
      <c r="P40" s="73"/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1519</v>
      </c>
      <c r="E41" s="47"/>
      <c r="F41" s="44" t="s">
        <v>39</v>
      </c>
      <c r="G41" s="239" t="s">
        <v>1520</v>
      </c>
      <c r="H41" s="62"/>
      <c r="I41" s="48" t="s">
        <v>1521</v>
      </c>
      <c r="J41" s="44" t="s">
        <v>48</v>
      </c>
      <c r="K41" s="51">
        <v>990.0</v>
      </c>
      <c r="L41" s="52"/>
      <c r="M41" s="65"/>
      <c r="N41" s="66"/>
      <c r="O41" s="53"/>
      <c r="P41" s="54"/>
      <c r="Q41" s="55"/>
      <c r="R41" s="67"/>
      <c r="S41" s="256">
        <v>990.0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117"/>
      <c r="E42" s="61"/>
      <c r="F42" s="44"/>
      <c r="G42" s="118"/>
      <c r="H42" s="119"/>
      <c r="I42" s="113"/>
      <c r="J42" s="78"/>
      <c r="K42" s="120"/>
      <c r="L42" s="52"/>
      <c r="M42" s="65"/>
      <c r="N42" s="66"/>
      <c r="O42" s="53"/>
      <c r="P42" s="54"/>
      <c r="Q42" s="55"/>
      <c r="R42" s="67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70"/>
      <c r="D43" s="60"/>
      <c r="E43" s="47"/>
      <c r="F43" s="44"/>
      <c r="G43" s="48"/>
      <c r="H43" s="62"/>
      <c r="I43" s="48"/>
      <c r="J43" s="44"/>
      <c r="K43" s="51"/>
      <c r="L43" s="52"/>
      <c r="M43" s="65"/>
      <c r="N43" s="66"/>
      <c r="O43" s="53"/>
      <c r="P43" s="54"/>
      <c r="Q43" s="55"/>
      <c r="R43" s="67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60"/>
      <c r="E44" s="61"/>
      <c r="F44" s="44"/>
      <c r="G44" s="48"/>
      <c r="H44" s="62"/>
      <c r="I44" s="48"/>
      <c r="J44" s="44"/>
      <c r="K44" s="64"/>
      <c r="L44" s="52"/>
      <c r="M44" s="65"/>
      <c r="N44" s="66"/>
      <c r="O44" s="53"/>
      <c r="P44" s="54"/>
      <c r="Q44" s="55"/>
      <c r="R44" s="67"/>
      <c r="S44" s="4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45"/>
      <c r="D45" s="121"/>
      <c r="E45" s="61"/>
      <c r="F45" s="44"/>
      <c r="G45" s="48"/>
      <c r="H45" s="62"/>
      <c r="I45" s="48"/>
      <c r="J45" s="44"/>
      <c r="K45" s="51"/>
      <c r="L45" s="52"/>
      <c r="M45" s="65"/>
      <c r="N45" s="66"/>
      <c r="O45" s="53"/>
      <c r="P45" s="54"/>
      <c r="Q45" s="55"/>
      <c r="R45" s="67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61"/>
      <c r="F46" s="44"/>
      <c r="G46" s="122"/>
      <c r="H46" s="123"/>
      <c r="I46" s="48"/>
      <c r="J46" s="78"/>
      <c r="K46" s="51"/>
      <c r="L46" s="104"/>
      <c r="M46" s="85"/>
      <c r="N46" s="86"/>
      <c r="O46" s="53"/>
      <c r="P46" s="105"/>
      <c r="Q46" s="106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61"/>
      <c r="F47" s="44"/>
      <c r="G47" s="48"/>
      <c r="H47" s="62"/>
      <c r="I47" s="62"/>
      <c r="J47" s="78"/>
      <c r="K47" s="51"/>
      <c r="L47" s="124"/>
      <c r="M47" s="65"/>
      <c r="N47" s="66"/>
      <c r="O47" s="53"/>
      <c r="P47" s="125"/>
      <c r="Q47" s="126"/>
      <c r="R47" s="67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61"/>
      <c r="F48" s="44"/>
      <c r="G48" s="48"/>
      <c r="H48" s="62"/>
      <c r="I48" s="62"/>
      <c r="J48" s="78"/>
      <c r="K48" s="51"/>
      <c r="L48" s="124"/>
      <c r="M48" s="37"/>
      <c r="N48" s="38"/>
      <c r="O48" s="53"/>
      <c r="P48" s="125"/>
      <c r="Q48" s="126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8"/>
      <c r="E49" s="47"/>
      <c r="F49" s="44"/>
      <c r="G49" s="48"/>
      <c r="H49" s="62"/>
      <c r="I49" s="127"/>
      <c r="J49" s="44"/>
      <c r="K49" s="64"/>
      <c r="L49" s="124"/>
      <c r="M49" s="85"/>
      <c r="N49" s="86"/>
      <c r="O49" s="53"/>
      <c r="P49" s="125"/>
      <c r="Q49" s="126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8"/>
      <c r="E50" s="61"/>
      <c r="F50" s="44"/>
      <c r="G50" s="48"/>
      <c r="H50" s="62"/>
      <c r="I50" s="48"/>
      <c r="J50" s="78"/>
      <c r="K50" s="64"/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61"/>
      <c r="F51" s="44"/>
      <c r="G51" s="48"/>
      <c r="H51" s="62"/>
      <c r="I51" s="48"/>
      <c r="J51" s="78"/>
      <c r="K51" s="51"/>
      <c r="L51" s="124"/>
      <c r="M51" s="65"/>
      <c r="N51" s="66"/>
      <c r="O51" s="53"/>
      <c r="P51" s="125"/>
      <c r="Q51" s="126"/>
      <c r="R51" s="67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61"/>
      <c r="F52" s="44"/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78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4315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3014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SUM(K95*2%)</f>
        <v>60.28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1235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8499</v>
      </c>
      <c r="I98" s="5"/>
      <c r="J98" s="2"/>
      <c r="K98" s="7"/>
      <c r="L98" s="60">
        <f>SUM(L97*1%)</f>
        <v>12.35</v>
      </c>
      <c r="M98" s="16">
        <f>SUM(M6:M91)</f>
        <v>2600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SUM(O100,P104)</f>
        <v>3201</v>
      </c>
      <c r="I99" s="5"/>
      <c r="J99" s="2"/>
      <c r="K99" s="7"/>
      <c r="L99" s="17"/>
      <c r="M99" s="60">
        <f>SUM(M98*2%)</f>
        <v>52</v>
      </c>
      <c r="N99" s="16">
        <f>SUM(N6:N92)</f>
        <v>1650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SUM(R106)</f>
        <v>0</v>
      </c>
      <c r="I100" s="5"/>
      <c r="J100" s="2"/>
      <c r="K100" s="7"/>
      <c r="L100" s="2"/>
      <c r="M100" s="2"/>
      <c r="N100" s="60">
        <f>SUM(N99*1%)</f>
        <v>16.5</v>
      </c>
      <c r="O100" s="16">
        <f>SUM(O6:O93)</f>
        <v>0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SUM(Q105)</f>
        <v>650</v>
      </c>
      <c r="I101" s="5"/>
      <c r="J101" s="2"/>
      <c r="K101" s="7"/>
      <c r="L101" s="2"/>
      <c r="M101" s="2"/>
      <c r="N101" s="2"/>
      <c r="O101" s="60">
        <f>SUM(O100*1%)</f>
        <v>0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72" t="s">
        <v>104</v>
      </c>
      <c r="H103" s="294"/>
      <c r="I103" s="295">
        <f>SUM(M11,L22,P32)</f>
        <v>994</v>
      </c>
      <c r="J103" s="2"/>
      <c r="K103" s="7"/>
      <c r="L103" s="2"/>
      <c r="M103" s="2"/>
      <c r="N103" s="2"/>
      <c r="O103" s="2"/>
      <c r="P103" s="275"/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66">
        <f>SUM(P7,P8,M9,P15,N18,P20,M23,M29,M31,N33,Q37,M39,K40,K41)</f>
        <v>6600</v>
      </c>
      <c r="I104" s="284"/>
      <c r="J104" s="2"/>
      <c r="K104" s="7"/>
      <c r="L104" s="2"/>
      <c r="M104" s="2"/>
      <c r="N104" s="2"/>
      <c r="O104" s="2"/>
      <c r="P104" s="16">
        <f>SUM(P6:P91)</f>
        <v>3201</v>
      </c>
      <c r="Q104" s="41" t="s">
        <v>34</v>
      </c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218"/>
      <c r="I105" s="220"/>
      <c r="J105" s="2"/>
      <c r="K105" s="7"/>
      <c r="L105" s="2"/>
      <c r="M105" s="2"/>
      <c r="N105" s="2"/>
      <c r="O105" s="2"/>
      <c r="P105" s="60">
        <f>SUM(P104*2%)</f>
        <v>64.02</v>
      </c>
      <c r="Q105" s="16">
        <f>SUM(Q6:Q91)</f>
        <v>650</v>
      </c>
      <c r="R105" s="22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60">
        <f>SUM(Q105*1%)</f>
        <v>6.5</v>
      </c>
      <c r="R106" s="149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53">
        <f>SUM(M11,L22,P32)</f>
        <v>994</v>
      </c>
      <c r="I107" s="5"/>
      <c r="J107" s="2"/>
      <c r="K107" s="7"/>
      <c r="L107" s="2"/>
      <c r="M107" s="2"/>
      <c r="N107" s="2"/>
      <c r="O107" s="2"/>
      <c r="P107" s="2"/>
      <c r="Q107" s="2"/>
      <c r="R107" s="149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77">
        <f>SUM(S11,S22,S32)</f>
        <v>150</v>
      </c>
      <c r="I108" s="5"/>
      <c r="J108" s="2"/>
      <c r="K108" s="7"/>
      <c r="L108" s="2"/>
      <c r="M108" s="2"/>
      <c r="N108" s="2"/>
      <c r="O108" s="2"/>
      <c r="P108" s="2"/>
      <c r="Q108" s="2"/>
      <c r="R108" s="16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300">
        <v>0.0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228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Y1001" s="7"/>
      <c r="Z1001" s="7"/>
      <c r="AA1001" s="7"/>
      <c r="AB1001" s="7"/>
    </row>
    <row r="1002">
      <c r="L1002" s="228"/>
      <c r="M1002" s="228"/>
      <c r="N1002" s="228"/>
      <c r="O1002" s="228"/>
      <c r="P1002" s="228"/>
      <c r="Q1002" s="228"/>
      <c r="R1002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10:F1001">
      <formula1>"Vinicius,Kaua,Caio,Julia,Thiago,Jhonatas,Diogo,Caio Ferreira,Pamelah,Caio Alves,Camila,Wiliam ,Gabriel ,Fernanda,Kaua novo,Marco "</formula1>
    </dataValidation>
    <dataValidation type="list" allowBlank="1" showErrorMessage="1" sqref="A7:A92">
      <formula1>"Nobre,Publicidade,INFLUENZI"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J7:J92">
      <formula1>"Mel,Drieli,Fernanda,Carla,FLAVIA"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1522</v>
      </c>
      <c r="E7" s="47" t="s">
        <v>38</v>
      </c>
      <c r="F7" s="44" t="s">
        <v>39</v>
      </c>
      <c r="G7" s="230" t="s">
        <v>1523</v>
      </c>
      <c r="H7" s="49" t="s">
        <v>1524</v>
      </c>
      <c r="I7" s="50" t="s">
        <v>1525</v>
      </c>
      <c r="J7" s="44" t="s">
        <v>104</v>
      </c>
      <c r="K7" s="51"/>
      <c r="L7" s="52"/>
      <c r="M7" s="37">
        <v>350.0</v>
      </c>
      <c r="N7" s="38"/>
      <c r="O7" s="53"/>
      <c r="P7" s="54"/>
      <c r="Q7" s="55"/>
      <c r="R7" s="56"/>
      <c r="S7" s="57">
        <v>50.0</v>
      </c>
      <c r="T7" s="58" t="s">
        <v>10</v>
      </c>
      <c r="U7" s="59">
        <f>SUM(K7:K92)</f>
        <v>1763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1526</v>
      </c>
      <c r="E8" s="47" t="s">
        <v>38</v>
      </c>
      <c r="F8" s="44" t="s">
        <v>39</v>
      </c>
      <c r="G8" s="230" t="s">
        <v>1527</v>
      </c>
      <c r="H8" s="62" t="s">
        <v>567</v>
      </c>
      <c r="I8" s="63" t="s">
        <v>1528</v>
      </c>
      <c r="J8" s="44" t="s">
        <v>104</v>
      </c>
      <c r="K8" s="64"/>
      <c r="L8" s="52"/>
      <c r="M8" s="65"/>
      <c r="N8" s="66">
        <v>350.0</v>
      </c>
      <c r="O8" s="53"/>
      <c r="P8" s="54"/>
      <c r="Q8" s="55"/>
      <c r="R8" s="67"/>
      <c r="S8" s="57">
        <v>50.0</v>
      </c>
      <c r="T8" s="58" t="s">
        <v>11</v>
      </c>
      <c r="U8" s="59">
        <f>SUM(L97)</f>
        <v>3007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99" t="s">
        <v>1529</v>
      </c>
      <c r="E9" s="47" t="s">
        <v>38</v>
      </c>
      <c r="F9" s="44" t="s">
        <v>39</v>
      </c>
      <c r="G9" s="230" t="s">
        <v>1530</v>
      </c>
      <c r="H9" s="62" t="s">
        <v>1531</v>
      </c>
      <c r="I9" s="69" t="s">
        <v>1532</v>
      </c>
      <c r="J9" s="44" t="s">
        <v>30</v>
      </c>
      <c r="K9" s="64"/>
      <c r="L9" s="52"/>
      <c r="M9" s="65"/>
      <c r="N9" s="66">
        <v>350.0</v>
      </c>
      <c r="O9" s="53"/>
      <c r="P9" s="54"/>
      <c r="Q9" s="55"/>
      <c r="R9" s="67"/>
      <c r="S9" s="57">
        <v>50.0</v>
      </c>
      <c r="T9" s="58" t="s">
        <v>12</v>
      </c>
      <c r="U9" s="59">
        <f>SUM(M98)</f>
        <v>3449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301" t="s">
        <v>1533</v>
      </c>
      <c r="E10" s="47" t="s">
        <v>38</v>
      </c>
      <c r="F10" s="44" t="s">
        <v>39</v>
      </c>
      <c r="G10" s="230" t="s">
        <v>1534</v>
      </c>
      <c r="H10" s="49" t="s">
        <v>1534</v>
      </c>
      <c r="I10" s="50" t="s">
        <v>1535</v>
      </c>
      <c r="J10" s="44" t="s">
        <v>104</v>
      </c>
      <c r="K10" s="51"/>
      <c r="L10" s="52">
        <v>294.0</v>
      </c>
      <c r="M10" s="37"/>
      <c r="N10" s="38"/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5441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1536</v>
      </c>
      <c r="E11" s="47" t="s">
        <v>38</v>
      </c>
      <c r="F11" s="44" t="s">
        <v>39</v>
      </c>
      <c r="G11" s="230" t="s">
        <v>1537</v>
      </c>
      <c r="H11" s="49"/>
      <c r="I11" s="63" t="s">
        <v>1538</v>
      </c>
      <c r="J11" s="44" t="s">
        <v>104</v>
      </c>
      <c r="K11" s="51"/>
      <c r="L11" s="52"/>
      <c r="M11" s="37"/>
      <c r="N11" s="38">
        <v>350.0</v>
      </c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13660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1539</v>
      </c>
      <c r="E12" s="47" t="s">
        <v>249</v>
      </c>
      <c r="F12" s="44" t="s">
        <v>250</v>
      </c>
      <c r="G12" s="230" t="s">
        <v>1540</v>
      </c>
      <c r="H12" s="49" t="s">
        <v>1541</v>
      </c>
      <c r="I12" s="69" t="s">
        <v>1542</v>
      </c>
      <c r="J12" s="44" t="s">
        <v>48</v>
      </c>
      <c r="K12" s="51">
        <v>70.0</v>
      </c>
      <c r="L12" s="52"/>
      <c r="M12" s="65"/>
      <c r="N12" s="66"/>
      <c r="O12" s="53"/>
      <c r="P12" s="54"/>
      <c r="Q12" s="55"/>
      <c r="R12" s="67"/>
      <c r="S12" s="297">
        <v>70.0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255" t="s">
        <v>1543</v>
      </c>
      <c r="E13" s="47" t="s">
        <v>52</v>
      </c>
      <c r="F13" s="44" t="s">
        <v>39</v>
      </c>
      <c r="G13" s="243" t="s">
        <v>1544</v>
      </c>
      <c r="H13" s="62" t="s">
        <v>1545</v>
      </c>
      <c r="I13" s="50" t="s">
        <v>1546</v>
      </c>
      <c r="J13" s="44" t="s">
        <v>104</v>
      </c>
      <c r="K13" s="51"/>
      <c r="L13" s="52"/>
      <c r="M13" s="65">
        <v>350.0</v>
      </c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255" t="s">
        <v>1547</v>
      </c>
      <c r="E14" s="47" t="s">
        <v>1049</v>
      </c>
      <c r="F14" s="44" t="s">
        <v>39</v>
      </c>
      <c r="G14" s="243" t="s">
        <v>1548</v>
      </c>
      <c r="H14" s="62" t="s">
        <v>1549</v>
      </c>
      <c r="I14" s="50" t="s">
        <v>1550</v>
      </c>
      <c r="J14" s="44" t="s">
        <v>104</v>
      </c>
      <c r="K14" s="51"/>
      <c r="L14" s="52"/>
      <c r="M14" s="37"/>
      <c r="N14" s="38"/>
      <c r="O14" s="53"/>
      <c r="P14" s="54">
        <v>350.0</v>
      </c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1551</v>
      </c>
      <c r="E15" s="47" t="s">
        <v>93</v>
      </c>
      <c r="F15" s="44" t="s">
        <v>39</v>
      </c>
      <c r="G15" s="232" t="s">
        <v>1552</v>
      </c>
      <c r="H15" s="79" t="s">
        <v>1553</v>
      </c>
      <c r="I15" s="63" t="s">
        <v>1554</v>
      </c>
      <c r="J15" s="44" t="s">
        <v>48</v>
      </c>
      <c r="K15" s="51"/>
      <c r="L15" s="52"/>
      <c r="M15" s="65"/>
      <c r="N15" s="66">
        <v>350.0</v>
      </c>
      <c r="O15" s="53"/>
      <c r="P15" s="54"/>
      <c r="Q15" s="55"/>
      <c r="R15" s="67"/>
      <c r="S15" s="57">
        <v>50.0</v>
      </c>
      <c r="T15" s="80" t="s">
        <v>14</v>
      </c>
      <c r="U15" s="46">
        <f>SUM(O100)</f>
        <v>0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58</v>
      </c>
      <c r="C16" s="45"/>
      <c r="D16" s="46" t="s">
        <v>59</v>
      </c>
      <c r="E16" s="47"/>
      <c r="F16" s="44" t="s">
        <v>39</v>
      </c>
      <c r="G16" s="232" t="s">
        <v>1555</v>
      </c>
      <c r="H16" s="79" t="s">
        <v>1556</v>
      </c>
      <c r="I16" s="63" t="s">
        <v>1557</v>
      </c>
      <c r="J16" s="44" t="s">
        <v>48</v>
      </c>
      <c r="K16" s="51"/>
      <c r="L16" s="52" t="s">
        <v>65</v>
      </c>
      <c r="M16" s="65"/>
      <c r="N16" s="66"/>
      <c r="O16" s="53"/>
      <c r="P16" s="54"/>
      <c r="Q16" s="55"/>
      <c r="R16" s="67"/>
      <c r="S16" s="57" t="s">
        <v>59</v>
      </c>
      <c r="T16" s="81" t="s">
        <v>15</v>
      </c>
      <c r="U16" s="82">
        <f>SUM(P7:P92)</f>
        <v>3302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1558</v>
      </c>
      <c r="E17" s="47" t="s">
        <v>93</v>
      </c>
      <c r="F17" s="44" t="s">
        <v>39</v>
      </c>
      <c r="G17" s="230" t="s">
        <v>1559</v>
      </c>
      <c r="H17" s="62" t="s">
        <v>1560</v>
      </c>
      <c r="I17" s="69" t="s">
        <v>1561</v>
      </c>
      <c r="J17" s="44" t="s">
        <v>48</v>
      </c>
      <c r="K17" s="51"/>
      <c r="L17" s="84">
        <v>294.0</v>
      </c>
      <c r="M17" s="85"/>
      <c r="N17" s="86"/>
      <c r="O17" s="53"/>
      <c r="P17" s="87"/>
      <c r="Q17" s="88"/>
      <c r="R17" s="67"/>
      <c r="S17" s="57">
        <v>50.0</v>
      </c>
      <c r="T17" s="91" t="s">
        <v>20</v>
      </c>
      <c r="U17" s="92">
        <f>SUM(U15:U16)</f>
        <v>3302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1562</v>
      </c>
      <c r="E18" s="47" t="s">
        <v>93</v>
      </c>
      <c r="F18" s="44" t="s">
        <v>39</v>
      </c>
      <c r="G18" s="232" t="s">
        <v>1563</v>
      </c>
      <c r="H18" s="79"/>
      <c r="I18" s="63" t="s">
        <v>1564</v>
      </c>
      <c r="J18" s="44" t="s">
        <v>48</v>
      </c>
      <c r="K18" s="51"/>
      <c r="L18" s="84"/>
      <c r="M18" s="65"/>
      <c r="N18" s="66">
        <v>350.0</v>
      </c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1565</v>
      </c>
      <c r="E19" s="47" t="s">
        <v>38</v>
      </c>
      <c r="F19" s="44" t="s">
        <v>39</v>
      </c>
      <c r="G19" s="230" t="s">
        <v>1566</v>
      </c>
      <c r="H19" s="62"/>
      <c r="I19" s="50" t="s">
        <v>1567</v>
      </c>
      <c r="J19" s="44" t="s">
        <v>30</v>
      </c>
      <c r="K19" s="51"/>
      <c r="L19" s="52"/>
      <c r="M19" s="65"/>
      <c r="N19" s="66">
        <v>350.0</v>
      </c>
      <c r="O19" s="53"/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255" t="s">
        <v>1568</v>
      </c>
      <c r="E20" s="47" t="s">
        <v>88</v>
      </c>
      <c r="F20" s="44" t="s">
        <v>39</v>
      </c>
      <c r="G20" s="230" t="s">
        <v>1569</v>
      </c>
      <c r="H20" s="62" t="s">
        <v>1570</v>
      </c>
      <c r="I20" s="69" t="s">
        <v>1571</v>
      </c>
      <c r="J20" s="44" t="s">
        <v>30</v>
      </c>
      <c r="K20" s="51"/>
      <c r="L20" s="52"/>
      <c r="M20" s="65">
        <v>300.0</v>
      </c>
      <c r="N20" s="66"/>
      <c r="O20" s="53"/>
      <c r="P20" s="54"/>
      <c r="Q20" s="55"/>
      <c r="R20" s="67"/>
      <c r="S20" s="57">
        <v>150.0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1572</v>
      </c>
      <c r="E21" s="47" t="s">
        <v>88</v>
      </c>
      <c r="F21" s="44" t="s">
        <v>39</v>
      </c>
      <c r="G21" s="230" t="s">
        <v>1573</v>
      </c>
      <c r="H21" s="62" t="s">
        <v>1574</v>
      </c>
      <c r="I21" s="69" t="s">
        <v>1575</v>
      </c>
      <c r="J21" s="44" t="s">
        <v>30</v>
      </c>
      <c r="K21" s="51"/>
      <c r="L21" s="52"/>
      <c r="M21" s="65"/>
      <c r="N21" s="66">
        <v>350.0</v>
      </c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1576</v>
      </c>
      <c r="E22" s="47" t="s">
        <v>38</v>
      </c>
      <c r="F22" s="44" t="s">
        <v>39</v>
      </c>
      <c r="G22" s="230" t="s">
        <v>1577</v>
      </c>
      <c r="H22" s="62" t="s">
        <v>1578</v>
      </c>
      <c r="I22" s="50" t="s">
        <v>1579</v>
      </c>
      <c r="J22" s="44" t="s">
        <v>30</v>
      </c>
      <c r="K22" s="51"/>
      <c r="L22" s="52">
        <v>294.0</v>
      </c>
      <c r="M22" s="65"/>
      <c r="N22" s="66"/>
      <c r="O22" s="53"/>
      <c r="P22" s="54"/>
      <c r="Q22" s="55"/>
      <c r="R22" s="67"/>
      <c r="S22" s="57">
        <v>50.0</v>
      </c>
      <c r="T22" s="237" t="s">
        <v>104</v>
      </c>
      <c r="U22" s="82">
        <f>SUM(Q7:Q92)</f>
        <v>250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101" t="s">
        <v>21</v>
      </c>
      <c r="D23" s="101" t="s">
        <v>1580</v>
      </c>
      <c r="E23" s="47" t="s">
        <v>106</v>
      </c>
      <c r="F23" s="44" t="s">
        <v>39</v>
      </c>
      <c r="G23" s="230" t="s">
        <v>1581</v>
      </c>
      <c r="H23" s="62"/>
      <c r="I23" s="69" t="s">
        <v>1582</v>
      </c>
      <c r="J23" s="44" t="s">
        <v>48</v>
      </c>
      <c r="K23" s="64">
        <v>294.0</v>
      </c>
      <c r="L23" s="52"/>
      <c r="M23" s="65"/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250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1583</v>
      </c>
      <c r="E24" s="47" t="s">
        <v>249</v>
      </c>
      <c r="F24" s="44" t="s">
        <v>267</v>
      </c>
      <c r="G24" s="230" t="s">
        <v>1584</v>
      </c>
      <c r="H24" s="62"/>
      <c r="I24" s="50" t="s">
        <v>1585</v>
      </c>
      <c r="J24" s="44" t="s">
        <v>48</v>
      </c>
      <c r="K24" s="51"/>
      <c r="L24" s="72"/>
      <c r="M24" s="65"/>
      <c r="N24" s="66"/>
      <c r="O24" s="53"/>
      <c r="P24" s="54">
        <v>250.0</v>
      </c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1586</v>
      </c>
      <c r="E25" s="47" t="s">
        <v>66</v>
      </c>
      <c r="F25" s="44" t="s">
        <v>39</v>
      </c>
      <c r="G25" s="230" t="s">
        <v>1587</v>
      </c>
      <c r="H25" s="62" t="s">
        <v>1588</v>
      </c>
      <c r="I25" s="48" t="s">
        <v>1589</v>
      </c>
      <c r="J25" s="44" t="s">
        <v>48</v>
      </c>
      <c r="K25" s="64"/>
      <c r="L25" s="52"/>
      <c r="M25" s="65"/>
      <c r="N25" s="86"/>
      <c r="O25" s="53"/>
      <c r="P25" s="54">
        <v>990.0</v>
      </c>
      <c r="Q25" s="97"/>
      <c r="R25" s="67"/>
      <c r="S25" s="57">
        <v>480.0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1590</v>
      </c>
      <c r="E26" s="47" t="s">
        <v>74</v>
      </c>
      <c r="F26" s="44"/>
      <c r="G26" s="230" t="s">
        <v>1591</v>
      </c>
      <c r="H26" s="62"/>
      <c r="I26" s="48" t="s">
        <v>1592</v>
      </c>
      <c r="J26" s="44" t="s">
        <v>30</v>
      </c>
      <c r="K26" s="98"/>
      <c r="L26" s="84"/>
      <c r="M26" s="65"/>
      <c r="N26" s="66"/>
      <c r="O26" s="53"/>
      <c r="P26" s="87">
        <v>200.0</v>
      </c>
      <c r="Q26" s="88"/>
      <c r="R26" s="67"/>
      <c r="S26" s="235">
        <v>200.0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1593</v>
      </c>
      <c r="E27" s="47" t="s">
        <v>30</v>
      </c>
      <c r="F27" s="44" t="s">
        <v>39</v>
      </c>
      <c r="G27" s="230" t="s">
        <v>1594</v>
      </c>
      <c r="H27" s="62" t="s">
        <v>1595</v>
      </c>
      <c r="I27" s="63" t="s">
        <v>1596</v>
      </c>
      <c r="J27" s="44" t="s">
        <v>104</v>
      </c>
      <c r="K27" s="98"/>
      <c r="L27" s="52"/>
      <c r="M27" s="65">
        <v>350.0</v>
      </c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1597</v>
      </c>
      <c r="E28" s="47" t="s">
        <v>74</v>
      </c>
      <c r="F28" s="44" t="s">
        <v>39</v>
      </c>
      <c r="G28" s="230" t="s">
        <v>1598</v>
      </c>
      <c r="H28" s="62"/>
      <c r="I28" s="63" t="s">
        <v>1599</v>
      </c>
      <c r="J28" s="44" t="s">
        <v>30</v>
      </c>
      <c r="K28" s="51"/>
      <c r="L28" s="52"/>
      <c r="M28" s="65"/>
      <c r="N28" s="66">
        <v>350.0</v>
      </c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1600</v>
      </c>
      <c r="E29" s="47" t="s">
        <v>1601</v>
      </c>
      <c r="F29" s="44" t="s">
        <v>61</v>
      </c>
      <c r="G29" s="230" t="s">
        <v>1602</v>
      </c>
      <c r="H29" s="62" t="s">
        <v>1603</v>
      </c>
      <c r="I29" s="48" t="s">
        <v>1561</v>
      </c>
      <c r="J29" s="44" t="s">
        <v>48</v>
      </c>
      <c r="K29" s="51"/>
      <c r="L29" s="52">
        <v>300.0</v>
      </c>
      <c r="M29" s="65"/>
      <c r="N29" s="66"/>
      <c r="O29" s="53"/>
      <c r="P29" s="54"/>
      <c r="Q29" s="55"/>
      <c r="R29" s="67"/>
      <c r="S29" s="57">
        <v>100.0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1604</v>
      </c>
      <c r="E30" s="47" t="s">
        <v>1605</v>
      </c>
      <c r="F30" s="44" t="s">
        <v>39</v>
      </c>
      <c r="G30" s="230" t="s">
        <v>1606</v>
      </c>
      <c r="H30" s="62" t="s">
        <v>1607</v>
      </c>
      <c r="I30" s="48" t="s">
        <v>1608</v>
      </c>
      <c r="J30" s="44" t="s">
        <v>104</v>
      </c>
      <c r="K30" s="51">
        <v>294.0</v>
      </c>
      <c r="L30" s="52"/>
      <c r="M30" s="37"/>
      <c r="N30" s="38"/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1609</v>
      </c>
      <c r="E31" s="47" t="s">
        <v>52</v>
      </c>
      <c r="F31" s="44" t="s">
        <v>78</v>
      </c>
      <c r="G31" s="240" t="s">
        <v>1610</v>
      </c>
      <c r="H31" s="103" t="s">
        <v>1611</v>
      </c>
      <c r="I31" s="48" t="s">
        <v>1612</v>
      </c>
      <c r="J31" s="44" t="s">
        <v>30</v>
      </c>
      <c r="K31" s="51">
        <v>120.0</v>
      </c>
      <c r="L31" s="104"/>
      <c r="M31" s="65"/>
      <c r="N31" s="66"/>
      <c r="O31" s="53"/>
      <c r="P31" s="105"/>
      <c r="Q31" s="106"/>
      <c r="R31" s="67"/>
      <c r="S31" s="235">
        <v>120.0</v>
      </c>
      <c r="T31" s="91" t="s">
        <v>22</v>
      </c>
      <c r="U31" s="100">
        <f>SUM(U11,U17,U23)</f>
        <v>17212</v>
      </c>
      <c r="V31" s="7"/>
      <c r="W31" s="7"/>
      <c r="X31" s="7"/>
      <c r="Y31" s="7"/>
      <c r="Z31" s="7"/>
      <c r="AA31" s="7"/>
      <c r="AB31" s="7"/>
    </row>
    <row r="32" ht="18.0" customHeight="1">
      <c r="A32" s="44" t="s">
        <v>35</v>
      </c>
      <c r="B32" s="44" t="s">
        <v>36</v>
      </c>
      <c r="C32" s="107"/>
      <c r="D32" s="46" t="s">
        <v>1600</v>
      </c>
      <c r="E32" s="47" t="s">
        <v>52</v>
      </c>
      <c r="F32" s="44" t="s">
        <v>78</v>
      </c>
      <c r="G32" s="230" t="s">
        <v>1613</v>
      </c>
      <c r="H32" s="62" t="s">
        <v>1614</v>
      </c>
      <c r="I32" s="48" t="s">
        <v>1615</v>
      </c>
      <c r="J32" s="44" t="s">
        <v>30</v>
      </c>
      <c r="K32" s="51"/>
      <c r="L32" s="84">
        <v>100.0</v>
      </c>
      <c r="M32" s="65"/>
      <c r="N32" s="66"/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1616</v>
      </c>
      <c r="E33" s="47" t="s">
        <v>30</v>
      </c>
      <c r="F33" s="44" t="s">
        <v>39</v>
      </c>
      <c r="G33" s="230" t="s">
        <v>1617</v>
      </c>
      <c r="H33" s="62" t="s">
        <v>1618</v>
      </c>
      <c r="I33" s="48" t="s">
        <v>1619</v>
      </c>
      <c r="J33" s="44" t="s">
        <v>104</v>
      </c>
      <c r="K33" s="51"/>
      <c r="L33" s="84"/>
      <c r="M33" s="65">
        <v>350.0</v>
      </c>
      <c r="N33" s="86"/>
      <c r="O33" s="53"/>
      <c r="P33" s="87"/>
      <c r="Q33" s="88"/>
      <c r="R33" s="67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1620</v>
      </c>
      <c r="E34" s="47" t="s">
        <v>88</v>
      </c>
      <c r="F34" s="44" t="s">
        <v>39</v>
      </c>
      <c r="G34" s="230" t="s">
        <v>1621</v>
      </c>
      <c r="H34" s="62" t="s">
        <v>1622</v>
      </c>
      <c r="I34" s="62" t="s">
        <v>1623</v>
      </c>
      <c r="J34" s="44" t="s">
        <v>30</v>
      </c>
      <c r="K34" s="51">
        <v>294.0</v>
      </c>
      <c r="L34" s="72"/>
      <c r="M34" s="37"/>
      <c r="N34" s="38"/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128</v>
      </c>
      <c r="C35" s="70"/>
      <c r="D35" s="121" t="s">
        <v>1624</v>
      </c>
      <c r="E35" s="47" t="s">
        <v>249</v>
      </c>
      <c r="F35" s="44" t="s">
        <v>39</v>
      </c>
      <c r="G35" s="230" t="s">
        <v>1625</v>
      </c>
      <c r="H35" s="62" t="s">
        <v>1626</v>
      </c>
      <c r="I35" s="62" t="s">
        <v>1627</v>
      </c>
      <c r="J35" s="44" t="s">
        <v>48</v>
      </c>
      <c r="K35" s="64"/>
      <c r="L35" s="52"/>
      <c r="M35" s="65"/>
      <c r="N35" s="66"/>
      <c r="O35" s="53"/>
      <c r="P35" s="54">
        <v>294.0</v>
      </c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1628</v>
      </c>
      <c r="E36" s="47" t="s">
        <v>52</v>
      </c>
      <c r="F36" s="44" t="s">
        <v>78</v>
      </c>
      <c r="G36" s="241" t="s">
        <v>1629</v>
      </c>
      <c r="H36" s="49" t="s">
        <v>1630</v>
      </c>
      <c r="I36" s="62" t="s">
        <v>1631</v>
      </c>
      <c r="J36" s="44" t="s">
        <v>30</v>
      </c>
      <c r="K36" s="64"/>
      <c r="L36" s="52"/>
      <c r="M36" s="65"/>
      <c r="N36" s="66">
        <v>147.0</v>
      </c>
      <c r="O36" s="53"/>
      <c r="P36" s="54"/>
      <c r="Q36" s="55"/>
      <c r="R36" s="67"/>
      <c r="S36" s="47">
        <v>80.0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1632</v>
      </c>
      <c r="E37" s="47" t="s">
        <v>74</v>
      </c>
      <c r="F37" s="44" t="s">
        <v>39</v>
      </c>
      <c r="G37" s="242" t="s">
        <v>1633</v>
      </c>
      <c r="H37" s="113"/>
      <c r="I37" s="48" t="s">
        <v>1634</v>
      </c>
      <c r="J37" s="44" t="s">
        <v>30</v>
      </c>
      <c r="K37" s="51"/>
      <c r="L37" s="52"/>
      <c r="M37" s="85"/>
      <c r="N37" s="66">
        <v>350.0</v>
      </c>
      <c r="O37" s="53"/>
      <c r="P37" s="54"/>
      <c r="Q37" s="55"/>
      <c r="R37" s="67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109</v>
      </c>
      <c r="B38" s="44" t="s">
        <v>36</v>
      </c>
      <c r="C38" s="45"/>
      <c r="D38" s="99" t="s">
        <v>1635</v>
      </c>
      <c r="E38" s="47" t="s">
        <v>202</v>
      </c>
      <c r="F38" s="44" t="s">
        <v>61</v>
      </c>
      <c r="G38" s="230" t="s">
        <v>1636</v>
      </c>
      <c r="H38" s="62" t="s">
        <v>1637</v>
      </c>
      <c r="I38" s="48" t="s">
        <v>1638</v>
      </c>
      <c r="J38" s="44" t="s">
        <v>48</v>
      </c>
      <c r="K38" s="51"/>
      <c r="L38" s="52"/>
      <c r="M38" s="114"/>
      <c r="N38" s="115"/>
      <c r="O38" s="53"/>
      <c r="P38" s="54"/>
      <c r="Q38" s="55">
        <v>250.0</v>
      </c>
      <c r="R38" s="5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1639</v>
      </c>
      <c r="E39" s="47" t="s">
        <v>106</v>
      </c>
      <c r="F39" s="44" t="s">
        <v>39</v>
      </c>
      <c r="G39" s="230" t="s">
        <v>1640</v>
      </c>
      <c r="H39" s="62" t="s">
        <v>1641</v>
      </c>
      <c r="I39" s="47" t="s">
        <v>1642</v>
      </c>
      <c r="J39" s="44" t="s">
        <v>48</v>
      </c>
      <c r="K39" s="98"/>
      <c r="L39" s="52"/>
      <c r="M39" s="65">
        <v>350.0</v>
      </c>
      <c r="N39" s="66"/>
      <c r="O39" s="53"/>
      <c r="P39" s="54"/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1643</v>
      </c>
      <c r="E40" s="47" t="s">
        <v>93</v>
      </c>
      <c r="F40" s="44" t="s">
        <v>39</v>
      </c>
      <c r="G40" s="230" t="s">
        <v>1644</v>
      </c>
      <c r="H40" s="62" t="s">
        <v>1645</v>
      </c>
      <c r="I40" s="48" t="s">
        <v>1646</v>
      </c>
      <c r="J40" s="44" t="s">
        <v>48</v>
      </c>
      <c r="K40" s="51"/>
      <c r="L40" s="72"/>
      <c r="M40" s="65"/>
      <c r="N40" s="66"/>
      <c r="O40" s="53"/>
      <c r="P40" s="54">
        <v>294.0</v>
      </c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1647</v>
      </c>
      <c r="E41" s="47" t="s">
        <v>326</v>
      </c>
      <c r="F41" s="44" t="s">
        <v>39</v>
      </c>
      <c r="G41" s="230" t="s">
        <v>1648</v>
      </c>
      <c r="H41" s="62" t="s">
        <v>1648</v>
      </c>
      <c r="I41" s="48" t="s">
        <v>1649</v>
      </c>
      <c r="J41" s="44" t="s">
        <v>30</v>
      </c>
      <c r="K41" s="51"/>
      <c r="L41" s="52">
        <v>294.0</v>
      </c>
      <c r="M41" s="65"/>
      <c r="N41" s="66"/>
      <c r="O41" s="53"/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1650</v>
      </c>
      <c r="E42" s="47" t="s">
        <v>88</v>
      </c>
      <c r="F42" s="44" t="s">
        <v>415</v>
      </c>
      <c r="G42" s="259" t="s">
        <v>1651</v>
      </c>
      <c r="H42" s="119" t="s">
        <v>1652</v>
      </c>
      <c r="I42" s="113" t="s">
        <v>1653</v>
      </c>
      <c r="J42" s="44" t="s">
        <v>30</v>
      </c>
      <c r="K42" s="64">
        <v>250.0</v>
      </c>
      <c r="L42" s="52"/>
      <c r="M42" s="65"/>
      <c r="N42" s="66"/>
      <c r="O42" s="53"/>
      <c r="P42" s="54"/>
      <c r="Q42" s="55"/>
      <c r="R42" s="67"/>
      <c r="S42" s="256">
        <v>250.0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46" t="s">
        <v>1654</v>
      </c>
      <c r="E43" s="47" t="s">
        <v>52</v>
      </c>
      <c r="F43" s="44" t="s">
        <v>39</v>
      </c>
      <c r="G43" s="230" t="s">
        <v>1655</v>
      </c>
      <c r="H43" s="62"/>
      <c r="I43" s="48" t="s">
        <v>1656</v>
      </c>
      <c r="J43" s="44" t="s">
        <v>104</v>
      </c>
      <c r="K43" s="51"/>
      <c r="L43" s="52"/>
      <c r="M43" s="65"/>
      <c r="N43" s="66">
        <v>350.0</v>
      </c>
      <c r="O43" s="53"/>
      <c r="P43" s="54"/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59</v>
      </c>
      <c r="E44" s="47" t="s">
        <v>52</v>
      </c>
      <c r="F44" s="44" t="s">
        <v>78</v>
      </c>
      <c r="G44" s="230" t="s">
        <v>1657</v>
      </c>
      <c r="H44" s="62" t="s">
        <v>872</v>
      </c>
      <c r="I44" s="48" t="s">
        <v>873</v>
      </c>
      <c r="J44" s="44" t="s">
        <v>30</v>
      </c>
      <c r="K44" s="64" t="s">
        <v>719</v>
      </c>
      <c r="L44" s="52"/>
      <c r="M44" s="65"/>
      <c r="N44" s="66"/>
      <c r="O44" s="53"/>
      <c r="P44" s="54"/>
      <c r="Q44" s="55"/>
      <c r="R44" s="67"/>
      <c r="S44" s="47" t="s">
        <v>59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1658</v>
      </c>
      <c r="E45" s="47" t="s">
        <v>52</v>
      </c>
      <c r="F45" s="44" t="s">
        <v>39</v>
      </c>
      <c r="G45" s="230" t="s">
        <v>1659</v>
      </c>
      <c r="H45" s="62" t="s">
        <v>883</v>
      </c>
      <c r="I45" s="48" t="s">
        <v>1660</v>
      </c>
      <c r="J45" s="44" t="s">
        <v>104</v>
      </c>
      <c r="K45" s="51"/>
      <c r="L45" s="52"/>
      <c r="M45" s="65">
        <v>350.0</v>
      </c>
      <c r="N45" s="66"/>
      <c r="O45" s="53"/>
      <c r="P45" s="54"/>
      <c r="Q45" s="55"/>
      <c r="R45" s="67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1661</v>
      </c>
      <c r="E46" s="47" t="s">
        <v>44</v>
      </c>
      <c r="F46" s="44" t="s">
        <v>78</v>
      </c>
      <c r="G46" s="260" t="s">
        <v>1662</v>
      </c>
      <c r="H46" s="123"/>
      <c r="I46" s="48" t="s">
        <v>1663</v>
      </c>
      <c r="J46" s="44" t="s">
        <v>30</v>
      </c>
      <c r="K46" s="51"/>
      <c r="L46" s="104"/>
      <c r="M46" s="85"/>
      <c r="N46" s="86"/>
      <c r="O46" s="53"/>
      <c r="P46" s="87">
        <v>630.0</v>
      </c>
      <c r="Q46" s="106"/>
      <c r="R46" s="67"/>
      <c r="S46" s="47">
        <v>315.0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1664</v>
      </c>
      <c r="E47" s="47" t="s">
        <v>88</v>
      </c>
      <c r="F47" s="44" t="s">
        <v>39</v>
      </c>
      <c r="G47" s="230" t="s">
        <v>1665</v>
      </c>
      <c r="H47" s="302" t="s">
        <v>1665</v>
      </c>
      <c r="I47" s="62" t="s">
        <v>1666</v>
      </c>
      <c r="J47" s="44" t="s">
        <v>30</v>
      </c>
      <c r="K47" s="51"/>
      <c r="L47" s="124">
        <v>1284.0</v>
      </c>
      <c r="M47" s="65"/>
      <c r="N47" s="66"/>
      <c r="O47" s="53"/>
      <c r="P47" s="125"/>
      <c r="Q47" s="126"/>
      <c r="R47" s="67"/>
      <c r="S47" s="256">
        <v>1284.0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1667</v>
      </c>
      <c r="E48" s="47" t="s">
        <v>74</v>
      </c>
      <c r="F48" s="44" t="s">
        <v>39</v>
      </c>
      <c r="G48" s="230" t="s">
        <v>1668</v>
      </c>
      <c r="H48" s="62"/>
      <c r="I48" s="62" t="s">
        <v>1669</v>
      </c>
      <c r="J48" s="44" t="s">
        <v>30</v>
      </c>
      <c r="K48" s="51"/>
      <c r="L48" s="124"/>
      <c r="M48" s="37"/>
      <c r="N48" s="38">
        <v>350.0</v>
      </c>
      <c r="O48" s="53"/>
      <c r="P48" s="125"/>
      <c r="Q48" s="126"/>
      <c r="R48" s="56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08"/>
      <c r="E49" s="47" t="s">
        <v>326</v>
      </c>
      <c r="F49" s="44" t="s">
        <v>39</v>
      </c>
      <c r="G49" s="243" t="s">
        <v>1670</v>
      </c>
      <c r="H49" s="62"/>
      <c r="I49" s="127" t="s">
        <v>1671</v>
      </c>
      <c r="J49" s="44" t="s">
        <v>30</v>
      </c>
      <c r="K49" s="64"/>
      <c r="L49" s="124"/>
      <c r="M49" s="85"/>
      <c r="N49" s="66">
        <v>294.0</v>
      </c>
      <c r="O49" s="53"/>
      <c r="P49" s="125"/>
      <c r="Q49" s="126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261" t="s">
        <v>1672</v>
      </c>
      <c r="E50" s="47" t="s">
        <v>249</v>
      </c>
      <c r="F50" s="44" t="s">
        <v>39</v>
      </c>
      <c r="G50" s="230" t="s">
        <v>1673</v>
      </c>
      <c r="H50" s="62" t="s">
        <v>1674</v>
      </c>
      <c r="I50" s="48" t="s">
        <v>1675</v>
      </c>
      <c r="J50" s="44" t="s">
        <v>48</v>
      </c>
      <c r="K50" s="64"/>
      <c r="L50" s="129"/>
      <c r="M50" s="85"/>
      <c r="N50" s="86"/>
      <c r="O50" s="53"/>
      <c r="P50" s="125">
        <v>294.0</v>
      </c>
      <c r="Q50" s="131"/>
      <c r="R50" s="67"/>
      <c r="S50" s="47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1676</v>
      </c>
      <c r="E51" s="47" t="s">
        <v>44</v>
      </c>
      <c r="F51" s="44" t="s">
        <v>78</v>
      </c>
      <c r="G51" s="230" t="s">
        <v>1677</v>
      </c>
      <c r="H51" s="62" t="s">
        <v>1678</v>
      </c>
      <c r="I51" s="48" t="s">
        <v>1679</v>
      </c>
      <c r="J51" s="44" t="s">
        <v>48</v>
      </c>
      <c r="K51" s="51">
        <v>147.0</v>
      </c>
      <c r="L51" s="124"/>
      <c r="M51" s="65"/>
      <c r="N51" s="66"/>
      <c r="O51" s="53"/>
      <c r="P51" s="125"/>
      <c r="Q51" s="126"/>
      <c r="R51" s="67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1680</v>
      </c>
      <c r="E52" s="61"/>
      <c r="F52" s="44" t="s">
        <v>39</v>
      </c>
      <c r="G52" s="241" t="s">
        <v>1681</v>
      </c>
      <c r="H52" s="49" t="s">
        <v>1682</v>
      </c>
      <c r="I52" s="48" t="s">
        <v>1683</v>
      </c>
      <c r="J52" s="78"/>
      <c r="K52" s="64">
        <v>294.0</v>
      </c>
      <c r="L52" s="124"/>
      <c r="M52" s="85"/>
      <c r="N52" s="86"/>
      <c r="O52" s="53"/>
      <c r="P52" s="125"/>
      <c r="Q52" s="126"/>
      <c r="R52" s="67"/>
      <c r="S52" s="256">
        <v>294.0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1684</v>
      </c>
      <c r="E53" s="133" t="s">
        <v>93</v>
      </c>
      <c r="F53" s="44" t="s">
        <v>39</v>
      </c>
      <c r="G53" s="230" t="s">
        <v>1685</v>
      </c>
      <c r="H53" s="62"/>
      <c r="I53" s="48" t="s">
        <v>1686</v>
      </c>
      <c r="J53" s="44" t="s">
        <v>48</v>
      </c>
      <c r="K53" s="51"/>
      <c r="L53" s="124"/>
      <c r="M53" s="65"/>
      <c r="N53" s="66">
        <v>450.0</v>
      </c>
      <c r="O53" s="53"/>
      <c r="P53" s="125"/>
      <c r="Q53" s="126"/>
      <c r="R53" s="67"/>
      <c r="S53" s="57">
        <v>150.0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101" t="s">
        <v>59</v>
      </c>
      <c r="E54" s="133" t="s">
        <v>88</v>
      </c>
      <c r="F54" s="44" t="s">
        <v>78</v>
      </c>
      <c r="G54" s="263" t="s">
        <v>1687</v>
      </c>
      <c r="H54" s="135"/>
      <c r="I54" s="48" t="s">
        <v>873</v>
      </c>
      <c r="J54" s="44" t="s">
        <v>30</v>
      </c>
      <c r="K54" s="51" t="s">
        <v>719</v>
      </c>
      <c r="L54" s="124"/>
      <c r="M54" s="65"/>
      <c r="N54" s="66"/>
      <c r="O54" s="53"/>
      <c r="P54" s="125"/>
      <c r="Q54" s="126"/>
      <c r="R54" s="67"/>
      <c r="S54" s="47" t="s">
        <v>59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101" t="s">
        <v>1688</v>
      </c>
      <c r="E55" s="133" t="s">
        <v>44</v>
      </c>
      <c r="F55" s="44" t="s">
        <v>78</v>
      </c>
      <c r="G55" s="230" t="s">
        <v>1689</v>
      </c>
      <c r="H55" s="62" t="s">
        <v>1690</v>
      </c>
      <c r="I55" s="48" t="s">
        <v>1691</v>
      </c>
      <c r="J55" s="44" t="s">
        <v>48</v>
      </c>
      <c r="K55" s="136"/>
      <c r="L55" s="124">
        <v>147.0</v>
      </c>
      <c r="M55" s="114"/>
      <c r="N55" s="115"/>
      <c r="O55" s="53"/>
      <c r="P55" s="125"/>
      <c r="Q55" s="126"/>
      <c r="R55" s="56"/>
      <c r="S55" s="47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1692</v>
      </c>
      <c r="E56" s="133" t="s">
        <v>93</v>
      </c>
      <c r="F56" s="44" t="s">
        <v>39</v>
      </c>
      <c r="G56" s="230" t="s">
        <v>1693</v>
      </c>
      <c r="H56" s="62" t="s">
        <v>1694</v>
      </c>
      <c r="I56" s="48" t="s">
        <v>1695</v>
      </c>
      <c r="J56" s="44" t="s">
        <v>48</v>
      </c>
      <c r="K56" s="137"/>
      <c r="L56" s="124"/>
      <c r="M56" s="114"/>
      <c r="N56" s="38">
        <v>350.0</v>
      </c>
      <c r="O56" s="53"/>
      <c r="P56" s="125"/>
      <c r="Q56" s="126"/>
      <c r="R56" s="56"/>
      <c r="S56" s="47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 t="s">
        <v>36</v>
      </c>
      <c r="C57" s="45"/>
      <c r="D57" s="101" t="s">
        <v>1696</v>
      </c>
      <c r="E57" s="133" t="s">
        <v>52</v>
      </c>
      <c r="F57" s="44" t="s">
        <v>39</v>
      </c>
      <c r="G57" s="230" t="s">
        <v>1697</v>
      </c>
      <c r="H57" s="62" t="s">
        <v>396</v>
      </c>
      <c r="I57" s="48" t="s">
        <v>1698</v>
      </c>
      <c r="J57" s="44" t="s">
        <v>104</v>
      </c>
      <c r="K57" s="136"/>
      <c r="L57" s="138"/>
      <c r="M57" s="65">
        <v>350.0</v>
      </c>
      <c r="N57" s="66"/>
      <c r="O57" s="53"/>
      <c r="P57" s="139"/>
      <c r="Q57" s="140"/>
      <c r="R57" s="67"/>
      <c r="S57" s="47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35</v>
      </c>
      <c r="B58" s="44" t="s">
        <v>128</v>
      </c>
      <c r="C58" s="45"/>
      <c r="D58" s="101" t="s">
        <v>1699</v>
      </c>
      <c r="E58" s="133" t="s">
        <v>44</v>
      </c>
      <c r="F58" s="44" t="s">
        <v>78</v>
      </c>
      <c r="G58" s="230" t="s">
        <v>1700</v>
      </c>
      <c r="H58" s="62" t="s">
        <v>650</v>
      </c>
      <c r="I58" s="48" t="s">
        <v>1701</v>
      </c>
      <c r="J58" s="44" t="s">
        <v>48</v>
      </c>
      <c r="K58" s="136"/>
      <c r="L58" s="124"/>
      <c r="M58" s="65">
        <v>699.0</v>
      </c>
      <c r="N58" s="86"/>
      <c r="O58" s="53"/>
      <c r="P58" s="125"/>
      <c r="Q58" s="126"/>
      <c r="R58" s="67"/>
      <c r="S58" s="256">
        <v>699.0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36</v>
      </c>
      <c r="C59" s="70"/>
      <c r="D59" s="101" t="s">
        <v>1702</v>
      </c>
      <c r="E59" s="133" t="s">
        <v>52</v>
      </c>
      <c r="F59" s="44" t="s">
        <v>39</v>
      </c>
      <c r="G59" s="230" t="s">
        <v>1703</v>
      </c>
      <c r="H59" s="62"/>
      <c r="I59" s="48" t="s">
        <v>1704</v>
      </c>
      <c r="J59" s="44" t="s">
        <v>104</v>
      </c>
      <c r="K59" s="136"/>
      <c r="L59" s="124"/>
      <c r="M59" s="85"/>
      <c r="N59" s="66">
        <v>350.0</v>
      </c>
      <c r="O59" s="53"/>
      <c r="P59" s="125"/>
      <c r="Q59" s="126"/>
      <c r="R59" s="67"/>
      <c r="S59" s="47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 t="s">
        <v>35</v>
      </c>
      <c r="B60" s="44" t="s">
        <v>58</v>
      </c>
      <c r="C60" s="45"/>
      <c r="D60" s="101" t="s">
        <v>59</v>
      </c>
      <c r="E60" s="133" t="s">
        <v>30</v>
      </c>
      <c r="F60" s="44" t="s">
        <v>39</v>
      </c>
      <c r="G60" s="230" t="s">
        <v>1705</v>
      </c>
      <c r="H60" s="62" t="s">
        <v>1706</v>
      </c>
      <c r="I60" s="48" t="s">
        <v>489</v>
      </c>
      <c r="J60" s="44" t="s">
        <v>104</v>
      </c>
      <c r="K60" s="136"/>
      <c r="L60" s="124"/>
      <c r="M60" s="65" t="s">
        <v>65</v>
      </c>
      <c r="N60" s="86"/>
      <c r="O60" s="53"/>
      <c r="P60" s="125"/>
      <c r="Q60" s="126"/>
      <c r="R60" s="89"/>
      <c r="S60" s="47" t="s">
        <v>59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80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6042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1763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SUM(K95*1%)</f>
        <v>17.63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3007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13660</v>
      </c>
      <c r="I98" s="5"/>
      <c r="J98" s="2"/>
      <c r="K98" s="7"/>
      <c r="L98" s="60">
        <f>SUM(L97*2%)</f>
        <v>60.14</v>
      </c>
      <c r="M98" s="16">
        <f>SUM(M6:M91)</f>
        <v>3449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SUM(O100,P104)</f>
        <v>3302</v>
      </c>
      <c r="I99" s="5"/>
      <c r="J99" s="2"/>
      <c r="K99" s="7"/>
      <c r="L99" s="17"/>
      <c r="M99" s="60">
        <f>SUM(M98*2%)</f>
        <v>68.98</v>
      </c>
      <c r="N99" s="16">
        <f>SUM(N6:N92)</f>
        <v>5441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SUM(R106)</f>
        <v>0</v>
      </c>
      <c r="I100" s="5"/>
      <c r="J100" s="2"/>
      <c r="K100" s="7"/>
      <c r="L100" s="2"/>
      <c r="M100" s="2"/>
      <c r="N100" s="60">
        <f>SUM(N99*3%)</f>
        <v>163.23</v>
      </c>
      <c r="O100" s="16">
        <f>SUM(O6:O93)</f>
        <v>0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SUM(Q105)</f>
        <v>250</v>
      </c>
      <c r="I101" s="5"/>
      <c r="J101" s="2"/>
      <c r="K101" s="7"/>
      <c r="L101" s="2"/>
      <c r="M101" s="2"/>
      <c r="N101" s="2"/>
      <c r="O101" s="60">
        <f>SUM(O100*1%)</f>
        <v>0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72" t="s">
        <v>104</v>
      </c>
      <c r="H103" s="294">
        <f>SUM(N59,M57,M45,N43,M33,K30,M27,N11,L10,N8,M7)</f>
        <v>3738</v>
      </c>
      <c r="I103" s="295">
        <f>SUM(P14,M13)</f>
        <v>700</v>
      </c>
      <c r="J103" s="2"/>
      <c r="K103" s="7"/>
      <c r="L103" s="2"/>
      <c r="M103" s="2"/>
      <c r="N103" s="2"/>
      <c r="O103" s="2"/>
      <c r="P103" s="275"/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51">
        <f>SUM(K12,N15,L17,N18,K23,P24,P25,L29,P35,Q38,M39,P40,P50,K51,N53,L55,N56,M58)</f>
        <v>6173</v>
      </c>
      <c r="I104" s="284"/>
      <c r="J104" s="2"/>
      <c r="K104" s="7"/>
      <c r="L104" s="2"/>
      <c r="M104" s="2"/>
      <c r="N104" s="2"/>
      <c r="O104" s="2"/>
      <c r="P104" s="16">
        <f>SUM(P6:P91)</f>
        <v>3302</v>
      </c>
      <c r="Q104" s="41" t="s">
        <v>34</v>
      </c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218"/>
      <c r="I105" s="220"/>
      <c r="J105" s="2"/>
      <c r="K105" s="7"/>
      <c r="L105" s="2"/>
      <c r="M105" s="2"/>
      <c r="N105" s="2"/>
      <c r="O105" s="2"/>
      <c r="P105" s="60">
        <f>SUM(P104*2%)</f>
        <v>66.04</v>
      </c>
      <c r="Q105" s="16">
        <f>SUM(Q6:Q91)</f>
        <v>250</v>
      </c>
      <c r="R105" s="22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60">
        <f>SUM(Q105*1%)</f>
        <v>2.5</v>
      </c>
      <c r="R106" s="149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53">
        <f>SUM(M13,P14,N49)</f>
        <v>994</v>
      </c>
      <c r="I107" s="5"/>
      <c r="J107" s="2"/>
      <c r="K107" s="7"/>
      <c r="L107" s="2"/>
      <c r="M107" s="2"/>
      <c r="N107" s="2"/>
      <c r="O107" s="2"/>
      <c r="P107" s="2"/>
      <c r="Q107" s="2"/>
      <c r="R107" s="149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77">
        <f>SUM(S13,S14,S49)</f>
        <v>150</v>
      </c>
      <c r="I108" s="5"/>
      <c r="J108" s="2"/>
      <c r="K108" s="7"/>
      <c r="L108" s="2"/>
      <c r="M108" s="2"/>
      <c r="N108" s="2"/>
      <c r="O108" s="2"/>
      <c r="P108" s="2"/>
      <c r="Q108" s="2"/>
      <c r="R108" s="16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270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228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Y1001" s="7"/>
      <c r="Z1001" s="7"/>
      <c r="AA1001" s="7"/>
      <c r="AB1001" s="7"/>
    </row>
    <row r="1002">
      <c r="L1002" s="228"/>
      <c r="M1002" s="228"/>
      <c r="N1002" s="228"/>
      <c r="O1002" s="228"/>
      <c r="P1002" s="228"/>
      <c r="Q1002" s="228"/>
      <c r="R1002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A7:A92">
      <formula1>"Nobre,Publicidade,INFLUENZI"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E7:E92 E210:F1001">
      <formula1>"Vinicius,Kaua,Caio,Julia,Thiago,Jhonatas,Diogo,Caio Ferreira,Pamelah,Caio Alves,Camila,Wiliam ,Gabriel ,Fernanda,Kaua novo,Gustavo Pereira,Demetrio ,Gabriel BATISTA "</formula1>
    </dataValidation>
    <dataValidation type="list" allowBlank="1" showErrorMessage="1" sqref="J7:J92">
      <formula1>"Mel,Drieli,Fernanda,Carla,FLAVIA"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1.8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1707</v>
      </c>
      <c r="E7" s="47" t="s">
        <v>52</v>
      </c>
      <c r="F7" s="44" t="s">
        <v>39</v>
      </c>
      <c r="G7" s="230" t="s">
        <v>1708</v>
      </c>
      <c r="H7" s="49" t="s">
        <v>1708</v>
      </c>
      <c r="I7" s="50" t="s">
        <v>1709</v>
      </c>
      <c r="J7" s="44" t="s">
        <v>104</v>
      </c>
      <c r="K7" s="51"/>
      <c r="L7" s="52">
        <v>350.0</v>
      </c>
      <c r="M7" s="37"/>
      <c r="N7" s="38"/>
      <c r="O7" s="53"/>
      <c r="P7" s="54"/>
      <c r="Q7" s="55"/>
      <c r="R7" s="56"/>
      <c r="S7" s="57">
        <v>50.0</v>
      </c>
      <c r="T7" s="58" t="s">
        <v>10</v>
      </c>
      <c r="U7" s="59">
        <f>SUM(K7:K92)</f>
        <v>5049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1710</v>
      </c>
      <c r="E8" s="47" t="s">
        <v>1711</v>
      </c>
      <c r="F8" s="44" t="s">
        <v>39</v>
      </c>
      <c r="G8" s="230" t="s">
        <v>1712</v>
      </c>
      <c r="H8" s="62" t="s">
        <v>1713</v>
      </c>
      <c r="I8" s="63" t="s">
        <v>1714</v>
      </c>
      <c r="J8" s="44" t="s">
        <v>104</v>
      </c>
      <c r="K8" s="64"/>
      <c r="L8" s="52"/>
      <c r="M8" s="65"/>
      <c r="N8" s="66"/>
      <c r="O8" s="53">
        <v>350.0</v>
      </c>
      <c r="P8" s="54"/>
      <c r="Q8" s="55"/>
      <c r="R8" s="67"/>
      <c r="S8" s="57">
        <v>50.0</v>
      </c>
      <c r="T8" s="58" t="s">
        <v>11</v>
      </c>
      <c r="U8" s="59">
        <f>SUM(L97)</f>
        <v>6041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1715</v>
      </c>
      <c r="E9" s="47" t="s">
        <v>30</v>
      </c>
      <c r="F9" s="44" t="s">
        <v>39</v>
      </c>
      <c r="G9" s="230" t="s">
        <v>1716</v>
      </c>
      <c r="H9" s="62" t="s">
        <v>1717</v>
      </c>
      <c r="I9" s="69" t="s">
        <v>1718</v>
      </c>
      <c r="J9" s="44" t="s">
        <v>104</v>
      </c>
      <c r="K9" s="64"/>
      <c r="L9" s="52"/>
      <c r="M9" s="65"/>
      <c r="N9" s="66"/>
      <c r="O9" s="53"/>
      <c r="P9" s="54">
        <v>350.0</v>
      </c>
      <c r="Q9" s="55"/>
      <c r="R9" s="67"/>
      <c r="S9" s="57">
        <v>50.0</v>
      </c>
      <c r="T9" s="58" t="s">
        <v>12</v>
      </c>
      <c r="U9" s="59">
        <f>SUM(M98)</f>
        <v>3500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1719</v>
      </c>
      <c r="E10" s="47" t="s">
        <v>74</v>
      </c>
      <c r="F10" s="44" t="s">
        <v>39</v>
      </c>
      <c r="G10" s="230" t="s">
        <v>1720</v>
      </c>
      <c r="H10" s="49" t="s">
        <v>1721</v>
      </c>
      <c r="I10" s="50" t="s">
        <v>1722</v>
      </c>
      <c r="J10" s="44" t="s">
        <v>30</v>
      </c>
      <c r="K10" s="51"/>
      <c r="L10" s="72"/>
      <c r="M10" s="37">
        <v>350.0</v>
      </c>
      <c r="N10" s="38"/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3926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1723</v>
      </c>
      <c r="E11" s="47" t="s">
        <v>74</v>
      </c>
      <c r="F11" s="44" t="s">
        <v>39</v>
      </c>
      <c r="G11" s="230" t="s">
        <v>1724</v>
      </c>
      <c r="H11" s="49" t="s">
        <v>1725</v>
      </c>
      <c r="I11" s="63" t="s">
        <v>1726</v>
      </c>
      <c r="J11" s="44" t="s">
        <v>30</v>
      </c>
      <c r="K11" s="51"/>
      <c r="L11" s="52"/>
      <c r="M11" s="37"/>
      <c r="N11" s="38">
        <v>350.0</v>
      </c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18516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/>
      <c r="E12" s="47" t="s">
        <v>106</v>
      </c>
      <c r="F12" s="44" t="s">
        <v>39</v>
      </c>
      <c r="G12" s="230" t="s">
        <v>1727</v>
      </c>
      <c r="H12" s="49"/>
      <c r="I12" s="69" t="s">
        <v>1728</v>
      </c>
      <c r="J12" s="44" t="s">
        <v>48</v>
      </c>
      <c r="K12" s="51"/>
      <c r="L12" s="52"/>
      <c r="M12" s="65"/>
      <c r="N12" s="66">
        <v>350.0</v>
      </c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1729</v>
      </c>
      <c r="E13" s="47" t="s">
        <v>106</v>
      </c>
      <c r="F13" s="44" t="s">
        <v>39</v>
      </c>
      <c r="G13" s="230" t="s">
        <v>1730</v>
      </c>
      <c r="H13" s="62" t="s">
        <v>1731</v>
      </c>
      <c r="I13" s="50" t="s">
        <v>1732</v>
      </c>
      <c r="J13" s="44" t="s">
        <v>48</v>
      </c>
      <c r="K13" s="51"/>
      <c r="L13" s="52"/>
      <c r="M13" s="65"/>
      <c r="N13" s="66"/>
      <c r="O13" s="53"/>
      <c r="P13" s="54">
        <v>294.0</v>
      </c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1733</v>
      </c>
      <c r="E14" s="47" t="s">
        <v>326</v>
      </c>
      <c r="F14" s="44" t="s">
        <v>39</v>
      </c>
      <c r="G14" s="303" t="s">
        <v>1734</v>
      </c>
      <c r="H14" s="62" t="s">
        <v>1735</v>
      </c>
      <c r="I14" s="50" t="s">
        <v>1736</v>
      </c>
      <c r="J14" s="44" t="s">
        <v>30</v>
      </c>
      <c r="K14" s="51">
        <v>294.0</v>
      </c>
      <c r="L14" s="52"/>
      <c r="M14" s="37"/>
      <c r="N14" s="38"/>
      <c r="O14" s="53"/>
      <c r="P14" s="54"/>
      <c r="Q14" s="55"/>
      <c r="R14" s="56"/>
      <c r="S14" s="235">
        <v>294.0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1737</v>
      </c>
      <c r="E15" s="47" t="s">
        <v>326</v>
      </c>
      <c r="F15" s="44" t="s">
        <v>39</v>
      </c>
      <c r="G15" s="232" t="s">
        <v>1738</v>
      </c>
      <c r="H15" s="79" t="s">
        <v>345</v>
      </c>
      <c r="I15" s="63" t="s">
        <v>1739</v>
      </c>
      <c r="J15" s="44" t="s">
        <v>30</v>
      </c>
      <c r="K15" s="51"/>
      <c r="L15" s="52"/>
      <c r="M15" s="65">
        <v>350.0</v>
      </c>
      <c r="N15" s="66"/>
      <c r="O15" s="53"/>
      <c r="P15" s="54"/>
      <c r="Q15" s="55"/>
      <c r="R15" s="67"/>
      <c r="S15" s="57">
        <v>50.0</v>
      </c>
      <c r="T15" s="80" t="s">
        <v>14</v>
      </c>
      <c r="U15" s="46">
        <f>SUM(O100)</f>
        <v>1894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1740</v>
      </c>
      <c r="E16" s="47" t="s">
        <v>44</v>
      </c>
      <c r="F16" s="44" t="s">
        <v>39</v>
      </c>
      <c r="G16" s="232" t="s">
        <v>1741</v>
      </c>
      <c r="H16" s="79" t="s">
        <v>1742</v>
      </c>
      <c r="I16" s="63" t="s">
        <v>1743</v>
      </c>
      <c r="J16" s="44" t="s">
        <v>48</v>
      </c>
      <c r="K16" s="51"/>
      <c r="L16" s="52"/>
      <c r="M16" s="65">
        <v>300.0</v>
      </c>
      <c r="N16" s="66"/>
      <c r="O16" s="53"/>
      <c r="P16" s="54"/>
      <c r="Q16" s="55"/>
      <c r="R16" s="67"/>
      <c r="S16" s="57">
        <v>50.0</v>
      </c>
      <c r="T16" s="81" t="s">
        <v>15</v>
      </c>
      <c r="U16" s="82">
        <f>SUM(P7:P92)</f>
        <v>1782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1744</v>
      </c>
      <c r="E17" s="47" t="s">
        <v>88</v>
      </c>
      <c r="F17" s="44" t="s">
        <v>39</v>
      </c>
      <c r="G17" s="230" t="s">
        <v>1745</v>
      </c>
      <c r="H17" s="62" t="s">
        <v>1746</v>
      </c>
      <c r="I17" s="69" t="s">
        <v>1747</v>
      </c>
      <c r="J17" s="44" t="s">
        <v>30</v>
      </c>
      <c r="K17" s="51"/>
      <c r="L17" s="84">
        <v>350.0</v>
      </c>
      <c r="M17" s="85"/>
      <c r="N17" s="86"/>
      <c r="O17" s="53"/>
      <c r="P17" s="87"/>
      <c r="Q17" s="88"/>
      <c r="R17" s="67"/>
      <c r="S17" s="57">
        <v>50.0</v>
      </c>
      <c r="T17" s="91" t="s">
        <v>20</v>
      </c>
      <c r="U17" s="92">
        <f>SUM(U15:U16)</f>
        <v>3676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1748</v>
      </c>
      <c r="E18" s="47" t="s">
        <v>249</v>
      </c>
      <c r="F18" s="44" t="s">
        <v>1749</v>
      </c>
      <c r="G18" s="232" t="s">
        <v>1750</v>
      </c>
      <c r="H18" s="79" t="s">
        <v>1751</v>
      </c>
      <c r="I18" s="63" t="s">
        <v>1752</v>
      </c>
      <c r="J18" s="44" t="s">
        <v>48</v>
      </c>
      <c r="K18" s="51">
        <v>300.0</v>
      </c>
      <c r="L18" s="84"/>
      <c r="M18" s="65"/>
      <c r="N18" s="66"/>
      <c r="O18" s="53"/>
      <c r="P18" s="87"/>
      <c r="Q18" s="88"/>
      <c r="R18" s="67"/>
      <c r="S18" s="235">
        <v>300.0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1753</v>
      </c>
      <c r="E19" s="47" t="s">
        <v>66</v>
      </c>
      <c r="F19" s="44" t="s">
        <v>39</v>
      </c>
      <c r="G19" s="230" t="s">
        <v>1754</v>
      </c>
      <c r="H19" s="62"/>
      <c r="I19" s="50" t="s">
        <v>1755</v>
      </c>
      <c r="J19" s="44" t="s">
        <v>48</v>
      </c>
      <c r="K19" s="51"/>
      <c r="L19" s="52"/>
      <c r="M19" s="65"/>
      <c r="N19" s="66">
        <v>294.0</v>
      </c>
      <c r="O19" s="53"/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1756</v>
      </c>
      <c r="E20" s="47" t="s">
        <v>1711</v>
      </c>
      <c r="F20" s="44" t="s">
        <v>39</v>
      </c>
      <c r="G20" s="304" t="s">
        <v>1757</v>
      </c>
      <c r="H20" s="62"/>
      <c r="I20" s="69" t="s">
        <v>1758</v>
      </c>
      <c r="J20" s="44" t="s">
        <v>104</v>
      </c>
      <c r="K20" s="51"/>
      <c r="L20" s="52"/>
      <c r="M20" s="65"/>
      <c r="N20" s="66">
        <v>350.0</v>
      </c>
      <c r="O20" s="53"/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1759</v>
      </c>
      <c r="E21" s="47" t="s">
        <v>106</v>
      </c>
      <c r="F21" s="44" t="s">
        <v>39</v>
      </c>
      <c r="G21" s="230" t="s">
        <v>1760</v>
      </c>
      <c r="H21" s="62" t="s">
        <v>1761</v>
      </c>
      <c r="I21" s="69" t="s">
        <v>1762</v>
      </c>
      <c r="J21" s="44" t="s">
        <v>48</v>
      </c>
      <c r="K21" s="51"/>
      <c r="L21" s="52"/>
      <c r="M21" s="65"/>
      <c r="N21" s="66"/>
      <c r="O21" s="53"/>
      <c r="P21" s="54">
        <v>294.0</v>
      </c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1763</v>
      </c>
      <c r="E22" s="47" t="s">
        <v>326</v>
      </c>
      <c r="F22" s="44" t="s">
        <v>39</v>
      </c>
      <c r="G22" s="230" t="s">
        <v>1764</v>
      </c>
      <c r="H22" s="62" t="s">
        <v>650</v>
      </c>
      <c r="I22" s="50" t="s">
        <v>1765</v>
      </c>
      <c r="J22" s="44" t="s">
        <v>30</v>
      </c>
      <c r="K22" s="51"/>
      <c r="L22" s="52"/>
      <c r="M22" s="65">
        <v>350.0</v>
      </c>
      <c r="N22" s="66"/>
      <c r="O22" s="53"/>
      <c r="P22" s="54"/>
      <c r="Q22" s="55"/>
      <c r="R22" s="67"/>
      <c r="S22" s="57">
        <v>50.0</v>
      </c>
      <c r="T22" s="237" t="s">
        <v>104</v>
      </c>
      <c r="U22" s="82">
        <f>SUM(Q7:Q92)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1766</v>
      </c>
      <c r="E23" s="47" t="s">
        <v>60</v>
      </c>
      <c r="F23" s="44" t="s">
        <v>61</v>
      </c>
      <c r="G23" s="230" t="s">
        <v>1767</v>
      </c>
      <c r="H23" s="62" t="s">
        <v>1768</v>
      </c>
      <c r="I23" s="69" t="s">
        <v>1769</v>
      </c>
      <c r="J23" s="44" t="s">
        <v>48</v>
      </c>
      <c r="K23" s="95"/>
      <c r="L23" s="52">
        <v>350.0</v>
      </c>
      <c r="M23" s="65"/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1770</v>
      </c>
      <c r="E24" s="47" t="s">
        <v>30</v>
      </c>
      <c r="F24" s="44" t="s">
        <v>39</v>
      </c>
      <c r="G24" s="230" t="s">
        <v>1771</v>
      </c>
      <c r="H24" s="62" t="s">
        <v>1772</v>
      </c>
      <c r="I24" s="50" t="s">
        <v>1773</v>
      </c>
      <c r="J24" s="44" t="s">
        <v>104</v>
      </c>
      <c r="K24" s="51">
        <v>500.0</v>
      </c>
      <c r="L24" s="72"/>
      <c r="M24" s="65"/>
      <c r="N24" s="66"/>
      <c r="O24" s="53"/>
      <c r="P24" s="73"/>
      <c r="Q24" s="74"/>
      <c r="R24" s="67"/>
      <c r="S24" s="57">
        <v>250.0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58</v>
      </c>
      <c r="C25" s="70"/>
      <c r="D25" s="46" t="s">
        <v>59</v>
      </c>
      <c r="E25" s="61"/>
      <c r="F25" s="44" t="s">
        <v>39</v>
      </c>
      <c r="G25" s="230" t="s">
        <v>1774</v>
      </c>
      <c r="H25" s="62" t="s">
        <v>1775</v>
      </c>
      <c r="I25" s="48" t="s">
        <v>1776</v>
      </c>
      <c r="J25" s="44" t="s">
        <v>48</v>
      </c>
      <c r="K25" s="64"/>
      <c r="L25" s="52"/>
      <c r="M25" s="65"/>
      <c r="N25" s="66" t="s">
        <v>65</v>
      </c>
      <c r="O25" s="53"/>
      <c r="P25" s="96"/>
      <c r="Q25" s="97"/>
      <c r="R25" s="89"/>
      <c r="S25" s="57">
        <v>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1777</v>
      </c>
      <c r="E26" s="47" t="s">
        <v>1711</v>
      </c>
      <c r="F26" s="44" t="s">
        <v>39</v>
      </c>
      <c r="G26" s="230" t="s">
        <v>1778</v>
      </c>
      <c r="H26" s="62"/>
      <c r="I26" s="48" t="s">
        <v>1779</v>
      </c>
      <c r="J26" s="44" t="s">
        <v>48</v>
      </c>
      <c r="K26" s="98"/>
      <c r="L26" s="84"/>
      <c r="M26" s="65"/>
      <c r="N26" s="66">
        <v>300.0</v>
      </c>
      <c r="O26" s="53"/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60"/>
      <c r="E27" s="47" t="s">
        <v>44</v>
      </c>
      <c r="F27" s="44" t="s">
        <v>39</v>
      </c>
      <c r="G27" s="243" t="s">
        <v>1780</v>
      </c>
      <c r="H27" s="62"/>
      <c r="I27" s="63" t="s">
        <v>1781</v>
      </c>
      <c r="J27" s="44" t="s">
        <v>48</v>
      </c>
      <c r="K27" s="98"/>
      <c r="L27" s="52"/>
      <c r="M27" s="65"/>
      <c r="N27" s="66">
        <v>350.0</v>
      </c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1782</v>
      </c>
      <c r="E28" s="47" t="s">
        <v>60</v>
      </c>
      <c r="F28" s="44" t="s">
        <v>61</v>
      </c>
      <c r="G28" s="230" t="s">
        <v>1783</v>
      </c>
      <c r="H28" s="62" t="s">
        <v>1784</v>
      </c>
      <c r="I28" s="63" t="s">
        <v>1785</v>
      </c>
      <c r="J28" s="44" t="s">
        <v>48</v>
      </c>
      <c r="K28" s="51"/>
      <c r="L28" s="52">
        <v>350.0</v>
      </c>
      <c r="M28" s="65"/>
      <c r="N28" s="66"/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1786</v>
      </c>
      <c r="E29" s="47" t="s">
        <v>66</v>
      </c>
      <c r="F29" s="44" t="s">
        <v>39</v>
      </c>
      <c r="G29" s="230" t="s">
        <v>1787</v>
      </c>
      <c r="H29" s="62" t="s">
        <v>1788</v>
      </c>
      <c r="I29" s="48" t="s">
        <v>1789</v>
      </c>
      <c r="J29" s="44" t="s">
        <v>48</v>
      </c>
      <c r="K29" s="51"/>
      <c r="L29" s="52"/>
      <c r="M29" s="65">
        <v>350.0</v>
      </c>
      <c r="N29" s="66"/>
      <c r="O29" s="53"/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1790</v>
      </c>
      <c r="E30" s="47" t="s">
        <v>44</v>
      </c>
      <c r="F30" s="44" t="s">
        <v>39</v>
      </c>
      <c r="G30" s="230" t="s">
        <v>1791</v>
      </c>
      <c r="H30" s="62" t="s">
        <v>1792</v>
      </c>
      <c r="I30" s="48" t="s">
        <v>1793</v>
      </c>
      <c r="J30" s="44" t="s">
        <v>48</v>
      </c>
      <c r="K30" s="51"/>
      <c r="L30" s="52"/>
      <c r="M30" s="37"/>
      <c r="N30" s="38">
        <v>350.0</v>
      </c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1794</v>
      </c>
      <c r="E31" s="47" t="s">
        <v>44</v>
      </c>
      <c r="F31" s="44" t="s">
        <v>78</v>
      </c>
      <c r="G31" s="240" t="s">
        <v>1795</v>
      </c>
      <c r="H31" s="103"/>
      <c r="I31" s="48" t="s">
        <v>1796</v>
      </c>
      <c r="J31" s="44" t="s">
        <v>48</v>
      </c>
      <c r="K31" s="51">
        <v>147.0</v>
      </c>
      <c r="L31" s="104"/>
      <c r="M31" s="65"/>
      <c r="N31" s="66"/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22192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1797</v>
      </c>
      <c r="E32" s="47" t="s">
        <v>44</v>
      </c>
      <c r="F32" s="44" t="s">
        <v>39</v>
      </c>
      <c r="G32" s="230" t="s">
        <v>1798</v>
      </c>
      <c r="H32" s="62" t="s">
        <v>1799</v>
      </c>
      <c r="I32" s="48" t="s">
        <v>1800</v>
      </c>
      <c r="J32" s="44" t="s">
        <v>48</v>
      </c>
      <c r="K32" s="51"/>
      <c r="L32" s="104"/>
      <c r="M32" s="65">
        <v>350.0</v>
      </c>
      <c r="N32" s="66"/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281" t="s">
        <v>1801</v>
      </c>
      <c r="E33" s="47" t="s">
        <v>44</v>
      </c>
      <c r="F33" s="44" t="s">
        <v>39</v>
      </c>
      <c r="G33" s="243" t="s">
        <v>1802</v>
      </c>
      <c r="H33" s="62" t="s">
        <v>1803</v>
      </c>
      <c r="I33" s="48" t="s">
        <v>1804</v>
      </c>
      <c r="J33" s="44" t="s">
        <v>48</v>
      </c>
      <c r="K33" s="51"/>
      <c r="L33" s="84"/>
      <c r="M33" s="65">
        <v>350.0</v>
      </c>
      <c r="N33" s="86"/>
      <c r="O33" s="53"/>
      <c r="P33" s="87"/>
      <c r="Q33" s="88"/>
      <c r="R33" s="67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1805</v>
      </c>
      <c r="E34" s="47" t="s">
        <v>44</v>
      </c>
      <c r="F34" s="44" t="s">
        <v>39</v>
      </c>
      <c r="G34" s="230" t="s">
        <v>1806</v>
      </c>
      <c r="H34" s="62"/>
      <c r="I34" s="62" t="s">
        <v>1807</v>
      </c>
      <c r="J34" s="44" t="s">
        <v>48</v>
      </c>
      <c r="K34" s="51">
        <v>294.0</v>
      </c>
      <c r="L34" s="72"/>
      <c r="M34" s="37"/>
      <c r="N34" s="38"/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1808</v>
      </c>
      <c r="E35" s="47" t="s">
        <v>1711</v>
      </c>
      <c r="F35" s="44" t="s">
        <v>39</v>
      </c>
      <c r="G35" s="230" t="s">
        <v>1809</v>
      </c>
      <c r="H35" s="62" t="s">
        <v>1810</v>
      </c>
      <c r="I35" s="62" t="s">
        <v>1811</v>
      </c>
      <c r="J35" s="44" t="s">
        <v>104</v>
      </c>
      <c r="K35" s="64"/>
      <c r="L35" s="52"/>
      <c r="M35" s="65"/>
      <c r="N35" s="66"/>
      <c r="O35" s="53">
        <v>350.0</v>
      </c>
      <c r="P35" s="54"/>
      <c r="Q35" s="55"/>
      <c r="R35" s="67"/>
      <c r="S35" s="47">
        <v>60.0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1812</v>
      </c>
      <c r="E36" s="47" t="s">
        <v>88</v>
      </c>
      <c r="F36" s="44" t="s">
        <v>39</v>
      </c>
      <c r="G36" s="241" t="s">
        <v>1813</v>
      </c>
      <c r="H36" s="49" t="s">
        <v>1814</v>
      </c>
      <c r="I36" s="62" t="s">
        <v>1815</v>
      </c>
      <c r="J36" s="44" t="s">
        <v>30</v>
      </c>
      <c r="K36" s="64"/>
      <c r="L36" s="52"/>
      <c r="M36" s="65"/>
      <c r="N36" s="66"/>
      <c r="O36" s="53">
        <v>294.0</v>
      </c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1816</v>
      </c>
      <c r="E37" s="47" t="s">
        <v>326</v>
      </c>
      <c r="F37" s="44" t="s">
        <v>39</v>
      </c>
      <c r="G37" s="242" t="s">
        <v>1817</v>
      </c>
      <c r="H37" s="113" t="s">
        <v>1818</v>
      </c>
      <c r="I37" s="48" t="s">
        <v>1819</v>
      </c>
      <c r="J37" s="44" t="s">
        <v>30</v>
      </c>
      <c r="K37" s="51"/>
      <c r="L37" s="52"/>
      <c r="M37" s="85"/>
      <c r="N37" s="86"/>
      <c r="O37" s="53">
        <v>350.0</v>
      </c>
      <c r="P37" s="54"/>
      <c r="Q37" s="55"/>
      <c r="R37" s="67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1820</v>
      </c>
      <c r="E38" s="47" t="s">
        <v>44</v>
      </c>
      <c r="F38" s="44" t="s">
        <v>78</v>
      </c>
      <c r="G38" s="230" t="s">
        <v>1821</v>
      </c>
      <c r="H38" s="62" t="s">
        <v>1822</v>
      </c>
      <c r="I38" s="48" t="s">
        <v>1823</v>
      </c>
      <c r="J38" s="44" t="s">
        <v>48</v>
      </c>
      <c r="K38" s="51"/>
      <c r="L38" s="52">
        <v>147.0</v>
      </c>
      <c r="M38" s="114"/>
      <c r="N38" s="115"/>
      <c r="O38" s="53"/>
      <c r="P38" s="54"/>
      <c r="Q38" s="55"/>
      <c r="R38" s="5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1824</v>
      </c>
      <c r="E39" s="47" t="s">
        <v>30</v>
      </c>
      <c r="F39" s="44" t="s">
        <v>39</v>
      </c>
      <c r="G39" s="230" t="s">
        <v>1825</v>
      </c>
      <c r="H39" s="62" t="s">
        <v>1826</v>
      </c>
      <c r="I39" s="47" t="s">
        <v>1827</v>
      </c>
      <c r="J39" s="44" t="s">
        <v>104</v>
      </c>
      <c r="K39" s="51">
        <v>495.0</v>
      </c>
      <c r="L39" s="52"/>
      <c r="M39" s="65"/>
      <c r="N39" s="66"/>
      <c r="O39" s="53"/>
      <c r="P39" s="54"/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1828</v>
      </c>
      <c r="E40" s="47" t="s">
        <v>44</v>
      </c>
      <c r="F40" s="44" t="s">
        <v>39</v>
      </c>
      <c r="G40" s="230" t="s">
        <v>1829</v>
      </c>
      <c r="H40" s="62" t="s">
        <v>1830</v>
      </c>
      <c r="I40" s="48" t="s">
        <v>1831</v>
      </c>
      <c r="J40" s="44" t="s">
        <v>48</v>
      </c>
      <c r="K40" s="51"/>
      <c r="L40" s="72"/>
      <c r="M40" s="65"/>
      <c r="N40" s="66">
        <v>350.0</v>
      </c>
      <c r="O40" s="53"/>
      <c r="P40" s="73"/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71"/>
      <c r="E41" s="47" t="s">
        <v>106</v>
      </c>
      <c r="F41" s="44" t="s">
        <v>39</v>
      </c>
      <c r="G41" s="230" t="s">
        <v>1832</v>
      </c>
      <c r="H41" s="62" t="s">
        <v>1833</v>
      </c>
      <c r="I41" s="48" t="s">
        <v>1834</v>
      </c>
      <c r="J41" s="44" t="s">
        <v>48</v>
      </c>
      <c r="K41" s="51"/>
      <c r="L41" s="52"/>
      <c r="M41" s="65"/>
      <c r="N41" s="66"/>
      <c r="O41" s="53"/>
      <c r="P41" s="54">
        <v>200.0</v>
      </c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1835</v>
      </c>
      <c r="E42" s="47" t="s">
        <v>106</v>
      </c>
      <c r="F42" s="44" t="s">
        <v>39</v>
      </c>
      <c r="G42" s="259" t="s">
        <v>1836</v>
      </c>
      <c r="H42" s="119" t="s">
        <v>1837</v>
      </c>
      <c r="I42" s="113" t="s">
        <v>1838</v>
      </c>
      <c r="J42" s="44" t="s">
        <v>48</v>
      </c>
      <c r="K42" s="120"/>
      <c r="L42" s="52"/>
      <c r="M42" s="65"/>
      <c r="N42" s="66"/>
      <c r="O42" s="53"/>
      <c r="P42" s="54">
        <v>350.0</v>
      </c>
      <c r="Q42" s="55"/>
      <c r="R42" s="67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46" t="s">
        <v>1839</v>
      </c>
      <c r="E43" s="47" t="s">
        <v>326</v>
      </c>
      <c r="F43" s="44" t="s">
        <v>39</v>
      </c>
      <c r="G43" s="230" t="s">
        <v>1840</v>
      </c>
      <c r="H43" s="62" t="s">
        <v>1841</v>
      </c>
      <c r="I43" s="48" t="s">
        <v>1842</v>
      </c>
      <c r="J43" s="44" t="s">
        <v>30</v>
      </c>
      <c r="K43" s="51"/>
      <c r="L43" s="52"/>
      <c r="M43" s="65"/>
      <c r="N43" s="66"/>
      <c r="O43" s="53">
        <v>550.0</v>
      </c>
      <c r="P43" s="54"/>
      <c r="Q43" s="55"/>
      <c r="R43" s="67"/>
      <c r="S43" s="47">
        <v>100.0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 t="s">
        <v>58</v>
      </c>
      <c r="C44" s="45"/>
      <c r="D44" s="46" t="s">
        <v>59</v>
      </c>
      <c r="E44" s="47" t="s">
        <v>52</v>
      </c>
      <c r="F44" s="44" t="s">
        <v>78</v>
      </c>
      <c r="G44" s="230" t="s">
        <v>1843</v>
      </c>
      <c r="H44" s="62" t="s">
        <v>1844</v>
      </c>
      <c r="I44" s="48" t="s">
        <v>1845</v>
      </c>
      <c r="J44" s="44" t="s">
        <v>104</v>
      </c>
      <c r="K44" s="64"/>
      <c r="L44" s="52"/>
      <c r="M44" s="65"/>
      <c r="N44" s="66"/>
      <c r="O44" s="53" t="s">
        <v>147</v>
      </c>
      <c r="P44" s="54"/>
      <c r="Q44" s="55"/>
      <c r="R44" s="67"/>
      <c r="S44" s="47" t="s">
        <v>59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1085</v>
      </c>
      <c r="E45" s="61"/>
      <c r="F45" s="44" t="s">
        <v>39</v>
      </c>
      <c r="G45" s="48" t="s">
        <v>1846</v>
      </c>
      <c r="H45" s="62" t="s">
        <v>1847</v>
      </c>
      <c r="I45" s="48" t="s">
        <v>1848</v>
      </c>
      <c r="J45" s="44"/>
      <c r="K45" s="51"/>
      <c r="L45" s="52"/>
      <c r="M45" s="65">
        <v>350.0</v>
      </c>
      <c r="N45" s="66"/>
      <c r="O45" s="53"/>
      <c r="P45" s="54"/>
      <c r="Q45" s="55"/>
      <c r="R45" s="67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1849</v>
      </c>
      <c r="E46" s="47" t="s">
        <v>106</v>
      </c>
      <c r="F46" s="44" t="s">
        <v>39</v>
      </c>
      <c r="G46" s="260" t="s">
        <v>1850</v>
      </c>
      <c r="H46" s="123" t="s">
        <v>1851</v>
      </c>
      <c r="I46" s="48" t="s">
        <v>1852</v>
      </c>
      <c r="J46" s="44" t="s">
        <v>48</v>
      </c>
      <c r="K46" s="51">
        <v>294.0</v>
      </c>
      <c r="L46" s="104"/>
      <c r="M46" s="85"/>
      <c r="N46" s="86"/>
      <c r="O46" s="53"/>
      <c r="P46" s="105"/>
      <c r="Q46" s="106"/>
      <c r="R46" s="67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1853</v>
      </c>
      <c r="E47" s="47" t="s">
        <v>30</v>
      </c>
      <c r="F47" s="44" t="s">
        <v>39</v>
      </c>
      <c r="G47" s="230" t="s">
        <v>1854</v>
      </c>
      <c r="H47" s="62" t="s">
        <v>1855</v>
      </c>
      <c r="I47" s="62" t="s">
        <v>1856</v>
      </c>
      <c r="J47" s="44" t="s">
        <v>104</v>
      </c>
      <c r="K47" s="51"/>
      <c r="L47" s="124">
        <v>294.0</v>
      </c>
      <c r="M47" s="65"/>
      <c r="N47" s="66"/>
      <c r="O47" s="53"/>
      <c r="P47" s="125"/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1857</v>
      </c>
      <c r="E48" s="47" t="s">
        <v>326</v>
      </c>
      <c r="F48" s="44" t="s">
        <v>39</v>
      </c>
      <c r="G48" s="230" t="s">
        <v>1858</v>
      </c>
      <c r="H48" s="62"/>
      <c r="I48" s="62" t="s">
        <v>1859</v>
      </c>
      <c r="J48" s="44" t="s">
        <v>30</v>
      </c>
      <c r="K48" s="51"/>
      <c r="L48" s="124"/>
      <c r="M48" s="37"/>
      <c r="N48" s="38">
        <v>588.0</v>
      </c>
      <c r="O48" s="53"/>
      <c r="P48" s="125"/>
      <c r="Q48" s="126"/>
      <c r="R48" s="56"/>
      <c r="S48" s="47">
        <v>150.0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21" t="s">
        <v>1860</v>
      </c>
      <c r="E49" s="47" t="s">
        <v>1861</v>
      </c>
      <c r="F49" s="44" t="s">
        <v>39</v>
      </c>
      <c r="G49" s="230" t="s">
        <v>1862</v>
      </c>
      <c r="H49" s="62" t="s">
        <v>492</v>
      </c>
      <c r="I49" s="127" t="s">
        <v>1863</v>
      </c>
      <c r="J49" s="44" t="s">
        <v>104</v>
      </c>
      <c r="K49" s="64"/>
      <c r="L49" s="124"/>
      <c r="M49" s="85"/>
      <c r="N49" s="86"/>
      <c r="O49" s="53"/>
      <c r="P49" s="125">
        <v>294.0</v>
      </c>
      <c r="Q49" s="126"/>
      <c r="R49" s="67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261" t="s">
        <v>1864</v>
      </c>
      <c r="E50" s="47" t="s">
        <v>326</v>
      </c>
      <c r="F50" s="44" t="s">
        <v>39</v>
      </c>
      <c r="G50" s="230" t="s">
        <v>1865</v>
      </c>
      <c r="H50" s="62" t="s">
        <v>1866</v>
      </c>
      <c r="I50" s="48" t="s">
        <v>1867</v>
      </c>
      <c r="J50" s="44" t="s">
        <v>30</v>
      </c>
      <c r="K50" s="64"/>
      <c r="L50" s="129"/>
      <c r="M50" s="65">
        <v>400.0</v>
      </c>
      <c r="N50" s="86"/>
      <c r="O50" s="53"/>
      <c r="P50" s="130"/>
      <c r="Q50" s="131"/>
      <c r="R50" s="67"/>
      <c r="S50" s="47">
        <v>100.0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1868</v>
      </c>
      <c r="E51" s="47" t="s">
        <v>30</v>
      </c>
      <c r="F51" s="44" t="s">
        <v>39</v>
      </c>
      <c r="G51" s="230" t="s">
        <v>1869</v>
      </c>
      <c r="H51" s="62" t="s">
        <v>1870</v>
      </c>
      <c r="I51" s="48" t="s">
        <v>1871</v>
      </c>
      <c r="J51" s="44" t="s">
        <v>104</v>
      </c>
      <c r="K51" s="51">
        <v>294.0</v>
      </c>
      <c r="L51" s="124"/>
      <c r="M51" s="65"/>
      <c r="N51" s="66"/>
      <c r="O51" s="53"/>
      <c r="P51" s="125"/>
      <c r="Q51" s="126"/>
      <c r="R51" s="67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1872</v>
      </c>
      <c r="E52" s="133" t="s">
        <v>38</v>
      </c>
      <c r="F52" s="44" t="s">
        <v>39</v>
      </c>
      <c r="G52" s="241" t="s">
        <v>1873</v>
      </c>
      <c r="H52" s="49" t="s">
        <v>1874</v>
      </c>
      <c r="I52" s="48" t="s">
        <v>1875</v>
      </c>
      <c r="J52" s="44" t="s">
        <v>104</v>
      </c>
      <c r="K52" s="120"/>
      <c r="L52" s="124"/>
      <c r="M52" s="65">
        <v>350.0</v>
      </c>
      <c r="N52" s="86"/>
      <c r="O52" s="53"/>
      <c r="P52" s="125"/>
      <c r="Q52" s="126"/>
      <c r="R52" s="67"/>
      <c r="S52" s="47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1876</v>
      </c>
      <c r="E53" s="133" t="s">
        <v>44</v>
      </c>
      <c r="F53" s="44" t="s">
        <v>39</v>
      </c>
      <c r="G53" s="230" t="s">
        <v>1877</v>
      </c>
      <c r="H53" s="62" t="s">
        <v>1878</v>
      </c>
      <c r="I53" s="48" t="s">
        <v>1879</v>
      </c>
      <c r="J53" s="44" t="s">
        <v>48</v>
      </c>
      <c r="K53" s="51"/>
      <c r="L53" s="124">
        <v>350.0</v>
      </c>
      <c r="M53" s="65"/>
      <c r="N53" s="66"/>
      <c r="O53" s="53"/>
      <c r="P53" s="125"/>
      <c r="Q53" s="126"/>
      <c r="R53" s="67"/>
      <c r="S53" s="57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101" t="s">
        <v>1880</v>
      </c>
      <c r="E54" s="133" t="s">
        <v>74</v>
      </c>
      <c r="F54" s="44" t="s">
        <v>39</v>
      </c>
      <c r="G54" s="263" t="s">
        <v>1881</v>
      </c>
      <c r="H54" s="135" t="s">
        <v>1881</v>
      </c>
      <c r="I54" s="48" t="s">
        <v>1882</v>
      </c>
      <c r="J54" s="44" t="s">
        <v>30</v>
      </c>
      <c r="K54" s="51"/>
      <c r="L54" s="124">
        <v>3500.0</v>
      </c>
      <c r="M54" s="65"/>
      <c r="N54" s="66"/>
      <c r="O54" s="53"/>
      <c r="P54" s="125"/>
      <c r="Q54" s="126"/>
      <c r="R54" s="67"/>
      <c r="S54" s="47">
        <v>1750.0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128</v>
      </c>
      <c r="C55" s="45"/>
      <c r="D55" s="101" t="s">
        <v>1883</v>
      </c>
      <c r="E55" s="23"/>
      <c r="F55" s="44" t="s">
        <v>39</v>
      </c>
      <c r="G55" s="239" t="s">
        <v>1411</v>
      </c>
      <c r="H55" s="62"/>
      <c r="I55" s="48" t="s">
        <v>1884</v>
      </c>
      <c r="J55" s="44" t="s">
        <v>48</v>
      </c>
      <c r="K55" s="136">
        <v>1990.0</v>
      </c>
      <c r="L55" s="124"/>
      <c r="M55" s="114"/>
      <c r="N55" s="115"/>
      <c r="O55" s="53"/>
      <c r="P55" s="125"/>
      <c r="Q55" s="126"/>
      <c r="R55" s="56"/>
      <c r="S55" s="256">
        <v>1990.0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1885</v>
      </c>
      <c r="E56" s="133" t="s">
        <v>106</v>
      </c>
      <c r="F56" s="44" t="s">
        <v>39</v>
      </c>
      <c r="G56" s="230" t="s">
        <v>1886</v>
      </c>
      <c r="H56" s="62"/>
      <c r="I56" s="48" t="s">
        <v>1887</v>
      </c>
      <c r="J56" s="44" t="s">
        <v>48</v>
      </c>
      <c r="K56" s="137"/>
      <c r="L56" s="124"/>
      <c r="M56" s="114"/>
      <c r="N56" s="38">
        <v>294.0</v>
      </c>
      <c r="O56" s="53"/>
      <c r="P56" s="125"/>
      <c r="Q56" s="126"/>
      <c r="R56" s="56"/>
      <c r="S56" s="47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 t="s">
        <v>58</v>
      </c>
      <c r="C57" s="45"/>
      <c r="D57" s="101" t="s">
        <v>59</v>
      </c>
      <c r="E57" s="133" t="s">
        <v>93</v>
      </c>
      <c r="F57" s="44" t="s">
        <v>39</v>
      </c>
      <c r="G57" s="230" t="s">
        <v>1888</v>
      </c>
      <c r="H57" s="62"/>
      <c r="I57" s="44" t="s">
        <v>1889</v>
      </c>
      <c r="J57" s="44" t="s">
        <v>104</v>
      </c>
      <c r="K57" s="136"/>
      <c r="L57" s="138"/>
      <c r="M57" s="65"/>
      <c r="N57" s="66"/>
      <c r="O57" s="53" t="s">
        <v>147</v>
      </c>
      <c r="P57" s="139"/>
      <c r="Q57" s="140"/>
      <c r="R57" s="67"/>
      <c r="S57" s="47" t="s">
        <v>59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 t="s">
        <v>58</v>
      </c>
      <c r="C58" s="45"/>
      <c r="D58" s="101" t="s">
        <v>59</v>
      </c>
      <c r="E58" s="133" t="s">
        <v>93</v>
      </c>
      <c r="F58" s="44" t="s">
        <v>39</v>
      </c>
      <c r="G58" s="230" t="s">
        <v>1890</v>
      </c>
      <c r="H58" s="62"/>
      <c r="I58" s="48" t="s">
        <v>1891</v>
      </c>
      <c r="J58" s="44" t="s">
        <v>104</v>
      </c>
      <c r="K58" s="136"/>
      <c r="L58" s="124"/>
      <c r="M58" s="85"/>
      <c r="N58" s="86"/>
      <c r="O58" s="53" t="s">
        <v>147</v>
      </c>
      <c r="P58" s="125"/>
      <c r="Q58" s="126"/>
      <c r="R58" s="89"/>
      <c r="S58" s="47" t="s">
        <v>59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 t="s">
        <v>58</v>
      </c>
      <c r="C59" s="70"/>
      <c r="D59" s="101" t="s">
        <v>59</v>
      </c>
      <c r="E59" s="133" t="s">
        <v>93</v>
      </c>
      <c r="F59" s="44" t="s">
        <v>39</v>
      </c>
      <c r="G59" s="230" t="s">
        <v>1892</v>
      </c>
      <c r="H59" s="62"/>
      <c r="I59" s="48" t="s">
        <v>1893</v>
      </c>
      <c r="J59" s="44" t="s">
        <v>104</v>
      </c>
      <c r="K59" s="136"/>
      <c r="L59" s="124"/>
      <c r="M59" s="85"/>
      <c r="N59" s="86"/>
      <c r="O59" s="53" t="s">
        <v>147</v>
      </c>
      <c r="P59" s="125"/>
      <c r="Q59" s="126"/>
      <c r="R59" s="89"/>
      <c r="S59" s="47" t="s">
        <v>59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 t="s">
        <v>58</v>
      </c>
      <c r="C60" s="45"/>
      <c r="D60" s="101" t="s">
        <v>59</v>
      </c>
      <c r="E60" s="133" t="s">
        <v>93</v>
      </c>
      <c r="F60" s="44" t="s">
        <v>39</v>
      </c>
      <c r="G60" s="230" t="s">
        <v>1894</v>
      </c>
      <c r="H60" s="62"/>
      <c r="I60" s="48" t="s">
        <v>1895</v>
      </c>
      <c r="J60" s="44" t="s">
        <v>104</v>
      </c>
      <c r="K60" s="136"/>
      <c r="L60" s="124"/>
      <c r="M60" s="85"/>
      <c r="N60" s="86"/>
      <c r="O60" s="53" t="s">
        <v>147</v>
      </c>
      <c r="P60" s="125"/>
      <c r="Q60" s="126"/>
      <c r="R60" s="89"/>
      <c r="S60" s="47" t="s">
        <v>59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 t="s">
        <v>58</v>
      </c>
      <c r="C61" s="45"/>
      <c r="D61" s="101" t="s">
        <v>59</v>
      </c>
      <c r="E61" s="133" t="s">
        <v>93</v>
      </c>
      <c r="F61" s="44" t="s">
        <v>39</v>
      </c>
      <c r="G61" s="230" t="s">
        <v>1896</v>
      </c>
      <c r="H61" s="62"/>
      <c r="I61" s="48" t="s">
        <v>1897</v>
      </c>
      <c r="J61" s="44" t="s">
        <v>104</v>
      </c>
      <c r="K61" s="136"/>
      <c r="L61" s="124"/>
      <c r="M61" s="85"/>
      <c r="N61" s="86"/>
      <c r="O61" s="53" t="s">
        <v>147</v>
      </c>
      <c r="P61" s="125"/>
      <c r="Q61" s="126"/>
      <c r="R61" s="89"/>
      <c r="S61" s="47" t="s">
        <v>59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 t="s">
        <v>35</v>
      </c>
      <c r="B62" s="44" t="s">
        <v>58</v>
      </c>
      <c r="C62" s="45"/>
      <c r="D62" s="101" t="s">
        <v>59</v>
      </c>
      <c r="E62" s="133" t="s">
        <v>249</v>
      </c>
      <c r="F62" s="44" t="s">
        <v>39</v>
      </c>
      <c r="G62" s="230" t="s">
        <v>1898</v>
      </c>
      <c r="H62" s="62"/>
      <c r="I62" s="69" t="s">
        <v>1447</v>
      </c>
      <c r="J62" s="44" t="s">
        <v>48</v>
      </c>
      <c r="K62" s="136"/>
      <c r="L62" s="129"/>
      <c r="M62" s="65"/>
      <c r="N62" s="66"/>
      <c r="O62" s="53"/>
      <c r="P62" s="125" t="s">
        <v>719</v>
      </c>
      <c r="Q62" s="131"/>
      <c r="R62" s="67"/>
      <c r="S62" s="47" t="s">
        <v>59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 t="s">
        <v>35</v>
      </c>
      <c r="B63" s="44" t="s">
        <v>58</v>
      </c>
      <c r="C63" s="45"/>
      <c r="D63" s="101" t="s">
        <v>59</v>
      </c>
      <c r="E63" s="133" t="s">
        <v>44</v>
      </c>
      <c r="F63" s="44" t="s">
        <v>78</v>
      </c>
      <c r="G63" s="230" t="s">
        <v>1899</v>
      </c>
      <c r="H63" s="62"/>
      <c r="I63" s="69" t="s">
        <v>1447</v>
      </c>
      <c r="J63" s="44" t="s">
        <v>48</v>
      </c>
      <c r="K63" s="136"/>
      <c r="L63" s="129"/>
      <c r="M63" s="85"/>
      <c r="N63" s="86"/>
      <c r="O63" s="53"/>
      <c r="P63" s="125" t="s">
        <v>719</v>
      </c>
      <c r="Q63" s="131"/>
      <c r="R63" s="89"/>
      <c r="S63" s="141" t="s">
        <v>59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 t="s">
        <v>35</v>
      </c>
      <c r="B64" s="44" t="s">
        <v>36</v>
      </c>
      <c r="C64" s="45"/>
      <c r="D64" s="101" t="s">
        <v>1900</v>
      </c>
      <c r="E64" s="133" t="s">
        <v>106</v>
      </c>
      <c r="F64" s="44" t="s">
        <v>39</v>
      </c>
      <c r="G64" s="230" t="s">
        <v>1901</v>
      </c>
      <c r="H64" s="62"/>
      <c r="I64" s="48" t="s">
        <v>1902</v>
      </c>
      <c r="J64" s="44" t="s">
        <v>48</v>
      </c>
      <c r="K64" s="137"/>
      <c r="L64" s="124"/>
      <c r="M64" s="65"/>
      <c r="N64" s="66">
        <v>350.0</v>
      </c>
      <c r="O64" s="53"/>
      <c r="P64" s="125"/>
      <c r="Q64" s="126"/>
      <c r="R64" s="67"/>
      <c r="S64" s="47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 t="s">
        <v>35</v>
      </c>
      <c r="B65" s="44" t="s">
        <v>36</v>
      </c>
      <c r="C65" s="45"/>
      <c r="D65" s="290" t="s">
        <v>1903</v>
      </c>
      <c r="E65" s="133" t="s">
        <v>52</v>
      </c>
      <c r="F65" s="44" t="s">
        <v>78</v>
      </c>
      <c r="G65" s="243" t="s">
        <v>1904</v>
      </c>
      <c r="H65" s="62" t="s">
        <v>1905</v>
      </c>
      <c r="I65" s="48" t="s">
        <v>1906</v>
      </c>
      <c r="J65" s="44" t="s">
        <v>104</v>
      </c>
      <c r="K65" s="136">
        <v>147.0</v>
      </c>
      <c r="L65" s="129"/>
      <c r="M65" s="85"/>
      <c r="N65" s="86"/>
      <c r="O65" s="53"/>
      <c r="P65" s="130"/>
      <c r="Q65" s="131"/>
      <c r="R65" s="89"/>
      <c r="S65" s="47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 t="s">
        <v>35</v>
      </c>
      <c r="B66" s="44" t="s">
        <v>36</v>
      </c>
      <c r="C66" s="45"/>
      <c r="D66" s="101" t="s">
        <v>1907</v>
      </c>
      <c r="E66" s="133" t="s">
        <v>60</v>
      </c>
      <c r="F66" s="44" t="s">
        <v>61</v>
      </c>
      <c r="G66" s="230" t="s">
        <v>1908</v>
      </c>
      <c r="H66" s="62" t="s">
        <v>1908</v>
      </c>
      <c r="I66" s="48" t="s">
        <v>1909</v>
      </c>
      <c r="J66" s="44" t="s">
        <v>48</v>
      </c>
      <c r="K66" s="136"/>
      <c r="L66" s="124">
        <v>350.0</v>
      </c>
      <c r="M66" s="85"/>
      <c r="N66" s="86"/>
      <c r="O66" s="53"/>
      <c r="P66" s="130"/>
      <c r="Q66" s="131"/>
      <c r="R66" s="89"/>
      <c r="S66" s="47">
        <v>50.0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 t="s">
        <v>35</v>
      </c>
      <c r="B67" s="44" t="s">
        <v>36</v>
      </c>
      <c r="C67" s="45"/>
      <c r="D67" s="101" t="s">
        <v>1910</v>
      </c>
      <c r="E67" s="291" t="s">
        <v>106</v>
      </c>
      <c r="F67" s="44" t="s">
        <v>39</v>
      </c>
      <c r="G67" s="230" t="s">
        <v>1911</v>
      </c>
      <c r="H67" s="62" t="s">
        <v>1912</v>
      </c>
      <c r="I67" s="48" t="s">
        <v>1913</v>
      </c>
      <c r="J67" s="44" t="s">
        <v>48</v>
      </c>
      <c r="K67" s="144">
        <v>294.0</v>
      </c>
      <c r="L67" s="124"/>
      <c r="M67" s="65"/>
      <c r="N67" s="66"/>
      <c r="O67" s="53"/>
      <c r="P67" s="125"/>
      <c r="Q67" s="126"/>
      <c r="R67" s="67"/>
      <c r="S67" s="47">
        <v>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7144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5049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SUM(K95*3%)</f>
        <v>151.47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6041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18516</v>
      </c>
      <c r="I98" s="5"/>
      <c r="J98" s="2"/>
      <c r="K98" s="7"/>
      <c r="L98" s="60">
        <f>SUM(L97*3%)</f>
        <v>181.23</v>
      </c>
      <c r="M98" s="16">
        <f>SUM(M6:M91)</f>
        <v>3500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SUM(O100,P104)</f>
        <v>3676</v>
      </c>
      <c r="I99" s="5"/>
      <c r="J99" s="2"/>
      <c r="K99" s="7"/>
      <c r="L99" s="17"/>
      <c r="M99" s="60">
        <f>SUM(M98*2%)</f>
        <v>70</v>
      </c>
      <c r="N99" s="16">
        <f>SUM(N6:N92)</f>
        <v>3926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SUM(R106)</f>
        <v>0</v>
      </c>
      <c r="I100" s="5"/>
      <c r="J100" s="2"/>
      <c r="K100" s="7"/>
      <c r="L100" s="2"/>
      <c r="M100" s="2"/>
      <c r="N100" s="60">
        <f>SUM(N99*2%)</f>
        <v>78.52</v>
      </c>
      <c r="O100" s="16">
        <f>SUM(O6:O93)</f>
        <v>1894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SUM(Q105)</f>
        <v>0</v>
      </c>
      <c r="I101" s="5"/>
      <c r="J101" s="2"/>
      <c r="K101" s="7"/>
      <c r="L101" s="2"/>
      <c r="M101" s="2"/>
      <c r="N101" s="2"/>
      <c r="O101" s="60">
        <f>SUM(O100*1%)</f>
        <v>18.94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72" t="s">
        <v>104</v>
      </c>
      <c r="H103" s="294">
        <f>SUM(M52,K51,P49,L47,K39,O35,K24,N20,P9,O8,L7)</f>
        <v>3977</v>
      </c>
      <c r="I103" s="295">
        <f>SUM(K65)</f>
        <v>147</v>
      </c>
      <c r="J103" s="2"/>
      <c r="K103" s="7"/>
      <c r="L103" s="2"/>
      <c r="M103" s="2"/>
      <c r="N103" s="2"/>
      <c r="O103" s="2"/>
      <c r="P103" s="275"/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51">
        <f>SUM(N12,P13,M16,K18,N19,P21,L23,N26,N27,L28,M29,N30,K31,M32,M33,K34,L38,N40,P41,P42,K46,L53,K55,N56,N64,L66,K67)</f>
        <v>9992</v>
      </c>
      <c r="I104" s="252">
        <f>SUM(N27,M33)</f>
        <v>700</v>
      </c>
      <c r="J104" s="2"/>
      <c r="K104" s="7"/>
      <c r="L104" s="2"/>
      <c r="M104" s="2"/>
      <c r="N104" s="2"/>
      <c r="O104" s="2"/>
      <c r="P104" s="16">
        <f>SUM(P6:P91)</f>
        <v>1782</v>
      </c>
      <c r="Q104" s="41" t="s">
        <v>34</v>
      </c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218"/>
      <c r="I105" s="220"/>
      <c r="J105" s="2"/>
      <c r="K105" s="7"/>
      <c r="L105" s="2"/>
      <c r="M105" s="2"/>
      <c r="N105" s="2"/>
      <c r="O105" s="2"/>
      <c r="P105" s="60">
        <f>SUM(P104*1%)</f>
        <v>17.82</v>
      </c>
      <c r="Q105" s="16">
        <f>SUM(Q6:Q91)</f>
        <v>0</v>
      </c>
      <c r="R105" s="22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60">
        <f>SUM(Q105*1%)</f>
        <v>0</v>
      </c>
      <c r="R106" s="149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53">
        <f>SUM(N27,M33,K65)</f>
        <v>847</v>
      </c>
      <c r="I107" s="5"/>
      <c r="J107" s="2"/>
      <c r="K107" s="7"/>
      <c r="L107" s="2"/>
      <c r="M107" s="2"/>
      <c r="N107" s="2"/>
      <c r="O107" s="2"/>
      <c r="P107" s="2"/>
      <c r="Q107" s="2"/>
      <c r="R107" s="149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77">
        <f>SUM(S12,S27,S33,S41,S65)</f>
        <v>250</v>
      </c>
      <c r="I108" s="5"/>
      <c r="J108" s="2"/>
      <c r="K108" s="7"/>
      <c r="L108" s="2"/>
      <c r="M108" s="2"/>
      <c r="N108" s="2"/>
      <c r="O108" s="2"/>
      <c r="P108" s="2"/>
      <c r="Q108" s="2"/>
      <c r="R108" s="16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270">
        <f>SUM(S45)</f>
        <v>50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228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Y1001" s="7"/>
      <c r="Z1001" s="7"/>
      <c r="AA1001" s="7"/>
      <c r="AB1001" s="7"/>
    </row>
    <row r="1002">
      <c r="L1002" s="228"/>
      <c r="M1002" s="228"/>
      <c r="N1002" s="228"/>
      <c r="O1002" s="228"/>
      <c r="P1002" s="228"/>
      <c r="Q1002" s="228"/>
      <c r="R1002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A7:A92">
      <formula1>"Nobre,Publicidade,INFLUENZI"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J7:J92">
      <formula1>"Mel,Drieli,Fernanda,Carla,FLAVIA"</formula1>
    </dataValidation>
    <dataValidation type="list" allowBlank="1" showErrorMessage="1" sqref="E7:E92 E210:F1001">
      <formula1>"Vinicius,Kaua,Caio,Julia,Thiago,Jhonatas,Diogo,Caio Ferreira,Pamelah,Caio Alves,Camila,Wiliam ,Gabriel ,Fernanda,Kaua novo,Gabriel Batista,Gustavo Pereira "</formula1>
    </dataValidation>
  </dataValidations>
  <hyperlinks>
    <hyperlink r:id="rId1" ref="G20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9.63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4.63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1914</v>
      </c>
      <c r="E7" s="47" t="s">
        <v>66</v>
      </c>
      <c r="F7" s="44" t="s">
        <v>39</v>
      </c>
      <c r="G7" s="285" t="s">
        <v>1915</v>
      </c>
      <c r="H7" s="49" t="s">
        <v>1916</v>
      </c>
      <c r="I7" s="50" t="s">
        <v>1917</v>
      </c>
      <c r="J7" s="44" t="s">
        <v>48</v>
      </c>
      <c r="K7" s="51">
        <v>294.0</v>
      </c>
      <c r="L7" s="52"/>
      <c r="M7" s="37"/>
      <c r="N7" s="38"/>
      <c r="O7" s="53"/>
      <c r="P7" s="54"/>
      <c r="Q7" s="55"/>
      <c r="R7" s="56"/>
      <c r="S7" s="57">
        <v>50.0</v>
      </c>
      <c r="T7" s="58" t="s">
        <v>10</v>
      </c>
      <c r="U7" s="59">
        <f>SUM(K7:K93)</f>
        <v>3057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1918</v>
      </c>
      <c r="E8" s="47" t="s">
        <v>88</v>
      </c>
      <c r="F8" s="44" t="s">
        <v>39</v>
      </c>
      <c r="G8" s="230" t="s">
        <v>1919</v>
      </c>
      <c r="H8" s="62" t="s">
        <v>1920</v>
      </c>
      <c r="I8" s="63" t="s">
        <v>1921</v>
      </c>
      <c r="J8" s="44" t="s">
        <v>30</v>
      </c>
      <c r="K8" s="64"/>
      <c r="L8" s="52">
        <v>350.0</v>
      </c>
      <c r="M8" s="65"/>
      <c r="N8" s="66"/>
      <c r="O8" s="53"/>
      <c r="P8" s="54"/>
      <c r="Q8" s="55"/>
      <c r="R8" s="67"/>
      <c r="S8" s="57">
        <v>50.0</v>
      </c>
      <c r="T8" s="58" t="s">
        <v>11</v>
      </c>
      <c r="U8" s="59">
        <f>SUM(L98)</f>
        <v>3869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1922</v>
      </c>
      <c r="E9" s="47" t="s">
        <v>88</v>
      </c>
      <c r="F9" s="44" t="s">
        <v>39</v>
      </c>
      <c r="G9" s="230" t="s">
        <v>1923</v>
      </c>
      <c r="H9" s="62" t="s">
        <v>661</v>
      </c>
      <c r="I9" s="69" t="s">
        <v>1924</v>
      </c>
      <c r="J9" s="44" t="s">
        <v>30</v>
      </c>
      <c r="K9" s="64"/>
      <c r="L9" s="52"/>
      <c r="M9" s="65"/>
      <c r="N9" s="66">
        <v>350.0</v>
      </c>
      <c r="O9" s="53"/>
      <c r="P9" s="54"/>
      <c r="Q9" s="55"/>
      <c r="R9" s="67"/>
      <c r="S9" s="57">
        <v>50.0</v>
      </c>
      <c r="T9" s="58" t="s">
        <v>12</v>
      </c>
      <c r="U9" s="59">
        <f>SUM(M99)</f>
        <v>1400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1925</v>
      </c>
      <c r="E10" s="47" t="s">
        <v>88</v>
      </c>
      <c r="F10" s="44" t="s">
        <v>39</v>
      </c>
      <c r="G10" s="285" t="s">
        <v>1926</v>
      </c>
      <c r="H10" s="280" t="s">
        <v>1927</v>
      </c>
      <c r="I10" s="50" t="s">
        <v>1928</v>
      </c>
      <c r="J10" s="44" t="s">
        <v>30</v>
      </c>
      <c r="K10" s="51">
        <v>394.0</v>
      </c>
      <c r="L10" s="72"/>
      <c r="M10" s="37"/>
      <c r="N10" s="38"/>
      <c r="O10" s="53"/>
      <c r="P10" s="73"/>
      <c r="Q10" s="74"/>
      <c r="R10" s="56"/>
      <c r="S10" s="57">
        <v>100.0</v>
      </c>
      <c r="T10" s="75" t="s">
        <v>13</v>
      </c>
      <c r="U10" s="59">
        <f>SUM(N100)</f>
        <v>2058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1929</v>
      </c>
      <c r="E11" s="47" t="s">
        <v>1930</v>
      </c>
      <c r="F11" s="44" t="s">
        <v>39</v>
      </c>
      <c r="G11" s="230" t="s">
        <v>1931</v>
      </c>
      <c r="H11" s="49" t="s">
        <v>1932</v>
      </c>
      <c r="I11" s="63" t="s">
        <v>1933</v>
      </c>
      <c r="J11" s="44" t="s">
        <v>104</v>
      </c>
      <c r="K11" s="51"/>
      <c r="L11" s="52">
        <v>350.0</v>
      </c>
      <c r="M11" s="37"/>
      <c r="N11" s="38"/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10384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/>
      <c r="E12" s="47" t="s">
        <v>326</v>
      </c>
      <c r="F12" s="44" t="s">
        <v>39</v>
      </c>
      <c r="G12" s="243" t="s">
        <v>1934</v>
      </c>
      <c r="H12" s="49" t="s">
        <v>1935</v>
      </c>
      <c r="I12" s="69" t="s">
        <v>1936</v>
      </c>
      <c r="J12" s="44" t="s">
        <v>30</v>
      </c>
      <c r="K12" s="51"/>
      <c r="L12" s="52"/>
      <c r="M12" s="65"/>
      <c r="N12" s="66">
        <v>350.0</v>
      </c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1937</v>
      </c>
      <c r="E13" s="47" t="s">
        <v>326</v>
      </c>
      <c r="F13" s="44" t="s">
        <v>39</v>
      </c>
      <c r="G13" s="230" t="s">
        <v>1938</v>
      </c>
      <c r="H13" s="62" t="s">
        <v>1939</v>
      </c>
      <c r="I13" s="50" t="s">
        <v>1940</v>
      </c>
      <c r="J13" s="44" t="s">
        <v>30</v>
      </c>
      <c r="K13" s="51">
        <v>294.0</v>
      </c>
      <c r="L13" s="52"/>
      <c r="M13" s="65"/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1941</v>
      </c>
      <c r="E14" s="47" t="s">
        <v>326</v>
      </c>
      <c r="F14" s="44" t="s">
        <v>39</v>
      </c>
      <c r="G14" s="230" t="s">
        <v>1942</v>
      </c>
      <c r="H14" s="62" t="s">
        <v>1943</v>
      </c>
      <c r="I14" s="50" t="s">
        <v>1944</v>
      </c>
      <c r="J14" s="44" t="s">
        <v>30</v>
      </c>
      <c r="K14" s="51"/>
      <c r="L14" s="52">
        <v>494.0</v>
      </c>
      <c r="M14" s="37"/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255" t="s">
        <v>1945</v>
      </c>
      <c r="E15" s="47" t="s">
        <v>60</v>
      </c>
      <c r="F15" s="44" t="s">
        <v>61</v>
      </c>
      <c r="G15" s="254" t="s">
        <v>1946</v>
      </c>
      <c r="H15" s="79" t="s">
        <v>1947</v>
      </c>
      <c r="I15" s="63" t="s">
        <v>1948</v>
      </c>
      <c r="J15" s="44" t="s">
        <v>48</v>
      </c>
      <c r="K15" s="51"/>
      <c r="L15" s="52">
        <v>350.0</v>
      </c>
      <c r="M15" s="65"/>
      <c r="N15" s="66"/>
      <c r="O15" s="53"/>
      <c r="P15" s="54"/>
      <c r="Q15" s="55"/>
      <c r="R15" s="67"/>
      <c r="S15" s="57">
        <v>50.0</v>
      </c>
      <c r="T15" s="80" t="s">
        <v>14</v>
      </c>
      <c r="U15" s="46">
        <f>SUM(O101)</f>
        <v>2409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1949</v>
      </c>
      <c r="E16" s="47" t="s">
        <v>1049</v>
      </c>
      <c r="F16" s="44" t="s">
        <v>39</v>
      </c>
      <c r="G16" s="232" t="s">
        <v>1950</v>
      </c>
      <c r="H16" s="79"/>
      <c r="I16" s="305" t="s">
        <v>1951</v>
      </c>
      <c r="J16" s="44" t="s">
        <v>104</v>
      </c>
      <c r="K16" s="51">
        <v>294.0</v>
      </c>
      <c r="L16" s="52"/>
      <c r="M16" s="65"/>
      <c r="N16" s="66"/>
      <c r="O16" s="53"/>
      <c r="P16" s="54"/>
      <c r="Q16" s="55"/>
      <c r="R16" s="67"/>
      <c r="S16" s="57">
        <v>50.0</v>
      </c>
      <c r="T16" s="81" t="s">
        <v>15</v>
      </c>
      <c r="U16" s="82">
        <f>SUM(P7:P93)</f>
        <v>1638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109</v>
      </c>
      <c r="B17" s="44" t="s">
        <v>36</v>
      </c>
      <c r="C17" s="45"/>
      <c r="D17" s="46" t="s">
        <v>1952</v>
      </c>
      <c r="E17" s="47" t="s">
        <v>202</v>
      </c>
      <c r="F17" s="44" t="s">
        <v>61</v>
      </c>
      <c r="G17" s="230" t="s">
        <v>1953</v>
      </c>
      <c r="H17" s="62"/>
      <c r="I17" s="69" t="s">
        <v>1954</v>
      </c>
      <c r="J17" s="44" t="s">
        <v>48</v>
      </c>
      <c r="K17" s="51"/>
      <c r="L17" s="84"/>
      <c r="M17" s="85"/>
      <c r="N17" s="86"/>
      <c r="O17" s="53"/>
      <c r="P17" s="87"/>
      <c r="Q17" s="88">
        <v>250.0</v>
      </c>
      <c r="R17" s="67"/>
      <c r="S17" s="57">
        <v>125.0</v>
      </c>
      <c r="T17" s="91" t="s">
        <v>20</v>
      </c>
      <c r="U17" s="92">
        <f>SUM(U15:U16)</f>
        <v>4047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1955</v>
      </c>
      <c r="E18" s="47" t="s">
        <v>44</v>
      </c>
      <c r="F18" s="44" t="s">
        <v>78</v>
      </c>
      <c r="G18" s="232" t="s">
        <v>1956</v>
      </c>
      <c r="H18" s="79" t="s">
        <v>1957</v>
      </c>
      <c r="I18" s="63" t="s">
        <v>1958</v>
      </c>
      <c r="J18" s="44" t="s">
        <v>48</v>
      </c>
      <c r="K18" s="51"/>
      <c r="L18" s="84"/>
      <c r="M18" s="65"/>
      <c r="N18" s="66"/>
      <c r="O18" s="53">
        <v>127.0</v>
      </c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1959</v>
      </c>
      <c r="E19" s="47" t="s">
        <v>52</v>
      </c>
      <c r="F19" s="44" t="s">
        <v>39</v>
      </c>
      <c r="G19" s="230" t="s">
        <v>1960</v>
      </c>
      <c r="H19" s="62"/>
      <c r="I19" s="50" t="s">
        <v>1961</v>
      </c>
      <c r="J19" s="44" t="s">
        <v>104</v>
      </c>
      <c r="K19" s="51"/>
      <c r="L19" s="52"/>
      <c r="M19" s="65"/>
      <c r="N19" s="66"/>
      <c r="O19" s="53">
        <v>294.0</v>
      </c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1962</v>
      </c>
      <c r="E20" s="47" t="s">
        <v>1930</v>
      </c>
      <c r="F20" s="44" t="s">
        <v>39</v>
      </c>
      <c r="G20" s="230" t="s">
        <v>1963</v>
      </c>
      <c r="H20" s="62" t="s">
        <v>1964</v>
      </c>
      <c r="I20" s="69" t="s">
        <v>1965</v>
      </c>
      <c r="J20" s="44" t="s">
        <v>104</v>
      </c>
      <c r="K20" s="51"/>
      <c r="L20" s="52"/>
      <c r="M20" s="65"/>
      <c r="N20" s="66"/>
      <c r="O20" s="53">
        <v>294.0</v>
      </c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1966</v>
      </c>
      <c r="E21" s="47" t="s">
        <v>52</v>
      </c>
      <c r="F21" s="44" t="s">
        <v>39</v>
      </c>
      <c r="G21" s="230" t="s">
        <v>1967</v>
      </c>
      <c r="H21" s="62"/>
      <c r="I21" s="69" t="s">
        <v>1968</v>
      </c>
      <c r="J21" s="44" t="s">
        <v>104</v>
      </c>
      <c r="K21" s="51"/>
      <c r="L21" s="52"/>
      <c r="M21" s="65"/>
      <c r="N21" s="66"/>
      <c r="O21" s="53">
        <v>294.0</v>
      </c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1969</v>
      </c>
      <c r="E22" s="47" t="s">
        <v>106</v>
      </c>
      <c r="F22" s="44" t="s">
        <v>39</v>
      </c>
      <c r="G22" s="230" t="s">
        <v>1970</v>
      </c>
      <c r="H22" s="62" t="s">
        <v>1971</v>
      </c>
      <c r="I22" s="50" t="s">
        <v>1972</v>
      </c>
      <c r="J22" s="44" t="s">
        <v>48</v>
      </c>
      <c r="K22" s="51"/>
      <c r="L22" s="52">
        <v>350.0</v>
      </c>
      <c r="M22" s="65"/>
      <c r="N22" s="66"/>
      <c r="O22" s="53"/>
      <c r="P22" s="54"/>
      <c r="Q22" s="55"/>
      <c r="R22" s="67"/>
      <c r="S22" s="57">
        <v>50.0</v>
      </c>
      <c r="T22" s="237" t="s">
        <v>104</v>
      </c>
      <c r="U22" s="82">
        <f>SUM(Q7:Q93)</f>
        <v>250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1973</v>
      </c>
      <c r="E23" s="47" t="s">
        <v>106</v>
      </c>
      <c r="F23" s="44" t="s">
        <v>39</v>
      </c>
      <c r="G23" s="230" t="s">
        <v>1974</v>
      </c>
      <c r="H23" s="62" t="s">
        <v>1595</v>
      </c>
      <c r="I23" s="69" t="s">
        <v>1975</v>
      </c>
      <c r="J23" s="44" t="s">
        <v>48</v>
      </c>
      <c r="K23" s="95"/>
      <c r="L23" s="52"/>
      <c r="M23" s="65">
        <v>350.0</v>
      </c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250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1976</v>
      </c>
      <c r="E24" s="47" t="s">
        <v>38</v>
      </c>
      <c r="F24" s="44" t="s">
        <v>39</v>
      </c>
      <c r="G24" s="230" t="s">
        <v>1977</v>
      </c>
      <c r="H24" s="62" t="s">
        <v>1978</v>
      </c>
      <c r="I24" s="50" t="s">
        <v>1979</v>
      </c>
      <c r="J24" s="44" t="s">
        <v>104</v>
      </c>
      <c r="K24" s="51"/>
      <c r="L24" s="72"/>
      <c r="M24" s="65">
        <v>350.0</v>
      </c>
      <c r="N24" s="66"/>
      <c r="O24" s="53"/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1980</v>
      </c>
      <c r="E25" s="47" t="s">
        <v>106</v>
      </c>
      <c r="F25" s="44" t="s">
        <v>39</v>
      </c>
      <c r="G25" s="230" t="s">
        <v>1981</v>
      </c>
      <c r="H25" s="62" t="s">
        <v>1982</v>
      </c>
      <c r="I25" s="48" t="s">
        <v>1983</v>
      </c>
      <c r="J25" s="44" t="s">
        <v>48</v>
      </c>
      <c r="K25" s="64"/>
      <c r="L25" s="52">
        <v>500.0</v>
      </c>
      <c r="M25" s="65"/>
      <c r="N25" s="86"/>
      <c r="O25" s="53"/>
      <c r="P25" s="96"/>
      <c r="Q25" s="97"/>
      <c r="R25" s="67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1984</v>
      </c>
      <c r="E26" s="47" t="s">
        <v>52</v>
      </c>
      <c r="F26" s="44" t="s">
        <v>39</v>
      </c>
      <c r="G26" s="230" t="s">
        <v>1985</v>
      </c>
      <c r="H26" s="62" t="s">
        <v>215</v>
      </c>
      <c r="I26" s="48" t="s">
        <v>1986</v>
      </c>
      <c r="J26" s="44" t="s">
        <v>104</v>
      </c>
      <c r="K26" s="98"/>
      <c r="L26" s="84"/>
      <c r="M26" s="65"/>
      <c r="N26" s="66"/>
      <c r="O26" s="53"/>
      <c r="P26" s="87">
        <v>500.0</v>
      </c>
      <c r="Q26" s="88"/>
      <c r="R26" s="67"/>
      <c r="S26" s="57">
        <v>150.0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1987</v>
      </c>
      <c r="E27" s="47" t="s">
        <v>30</v>
      </c>
      <c r="F27" s="44" t="s">
        <v>39</v>
      </c>
      <c r="G27" s="230" t="s">
        <v>1988</v>
      </c>
      <c r="H27" s="62"/>
      <c r="I27" s="63" t="s">
        <v>1989</v>
      </c>
      <c r="J27" s="44" t="s">
        <v>104</v>
      </c>
      <c r="K27" s="98"/>
      <c r="L27" s="52"/>
      <c r="M27" s="65"/>
      <c r="N27" s="66">
        <v>420.0</v>
      </c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1990</v>
      </c>
      <c r="E28" s="47" t="s">
        <v>52</v>
      </c>
      <c r="F28" s="44" t="s">
        <v>39</v>
      </c>
      <c r="G28" s="230" t="s">
        <v>1991</v>
      </c>
      <c r="H28" s="62"/>
      <c r="I28" s="63" t="s">
        <v>1992</v>
      </c>
      <c r="J28" s="44" t="s">
        <v>104</v>
      </c>
      <c r="K28" s="51"/>
      <c r="L28" s="52"/>
      <c r="M28" s="65"/>
      <c r="N28" s="66"/>
      <c r="O28" s="53">
        <v>350.0</v>
      </c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1993</v>
      </c>
      <c r="E29" s="47" t="s">
        <v>249</v>
      </c>
      <c r="F29" s="44" t="s">
        <v>39</v>
      </c>
      <c r="G29" s="230" t="s">
        <v>1994</v>
      </c>
      <c r="H29" s="62" t="s">
        <v>1994</v>
      </c>
      <c r="I29" s="48" t="s">
        <v>1995</v>
      </c>
      <c r="J29" s="44" t="s">
        <v>48</v>
      </c>
      <c r="K29" s="51"/>
      <c r="L29" s="52">
        <v>600.0</v>
      </c>
      <c r="M29" s="65"/>
      <c r="N29" s="66"/>
      <c r="O29" s="53"/>
      <c r="P29" s="54"/>
      <c r="Q29" s="55"/>
      <c r="R29" s="67"/>
      <c r="S29" s="57">
        <v>100.0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1996</v>
      </c>
      <c r="E30" s="47" t="s">
        <v>52</v>
      </c>
      <c r="F30" s="44" t="s">
        <v>78</v>
      </c>
      <c r="G30" s="230" t="s">
        <v>1997</v>
      </c>
      <c r="H30" s="62" t="s">
        <v>1998</v>
      </c>
      <c r="I30" s="48" t="s">
        <v>1999</v>
      </c>
      <c r="J30" s="44" t="s">
        <v>104</v>
      </c>
      <c r="K30" s="51"/>
      <c r="L30" s="52"/>
      <c r="M30" s="37"/>
      <c r="N30" s="38"/>
      <c r="O30" s="53"/>
      <c r="P30" s="54">
        <v>250.0</v>
      </c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2000</v>
      </c>
      <c r="E31" s="47" t="s">
        <v>1049</v>
      </c>
      <c r="F31" s="44" t="s">
        <v>39</v>
      </c>
      <c r="G31" s="240" t="s">
        <v>2001</v>
      </c>
      <c r="H31" s="103"/>
      <c r="I31" s="48" t="s">
        <v>2002</v>
      </c>
      <c r="J31" s="44" t="s">
        <v>104</v>
      </c>
      <c r="K31" s="51"/>
      <c r="L31" s="104"/>
      <c r="M31" s="65"/>
      <c r="N31" s="66">
        <v>350.0</v>
      </c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14681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2003</v>
      </c>
      <c r="E32" s="47" t="s">
        <v>52</v>
      </c>
      <c r="F32" s="44" t="s">
        <v>39</v>
      </c>
      <c r="G32" s="230" t="s">
        <v>2004</v>
      </c>
      <c r="H32" s="62"/>
      <c r="I32" s="48" t="s">
        <v>2005</v>
      </c>
      <c r="J32" s="44" t="s">
        <v>104</v>
      </c>
      <c r="K32" s="51">
        <v>294.0</v>
      </c>
      <c r="L32" s="104"/>
      <c r="M32" s="65"/>
      <c r="N32" s="66"/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281" t="s">
        <v>2006</v>
      </c>
      <c r="E33" s="47" t="s">
        <v>30</v>
      </c>
      <c r="F33" s="44" t="s">
        <v>39</v>
      </c>
      <c r="G33" s="230" t="s">
        <v>2007</v>
      </c>
      <c r="H33" s="62" t="s">
        <v>2008</v>
      </c>
      <c r="I33" s="48" t="s">
        <v>2009</v>
      </c>
      <c r="J33" s="44" t="s">
        <v>104</v>
      </c>
      <c r="K33" s="51"/>
      <c r="L33" s="84"/>
      <c r="M33" s="65">
        <v>350.0</v>
      </c>
      <c r="N33" s="86"/>
      <c r="O33" s="53"/>
      <c r="P33" s="87"/>
      <c r="Q33" s="88"/>
      <c r="R33" s="67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2010</v>
      </c>
      <c r="E34" s="47" t="s">
        <v>30</v>
      </c>
      <c r="F34" s="44" t="s">
        <v>39</v>
      </c>
      <c r="G34" s="230" t="s">
        <v>2011</v>
      </c>
      <c r="H34" s="62"/>
      <c r="I34" s="62" t="s">
        <v>2012</v>
      </c>
      <c r="J34" s="44" t="s">
        <v>104</v>
      </c>
      <c r="K34" s="51">
        <v>294.0</v>
      </c>
      <c r="L34" s="72"/>
      <c r="M34" s="37"/>
      <c r="N34" s="38"/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2013</v>
      </c>
      <c r="E35" s="47" t="s">
        <v>1930</v>
      </c>
      <c r="F35" s="44" t="s">
        <v>39</v>
      </c>
      <c r="G35" s="230" t="s">
        <v>2014</v>
      </c>
      <c r="H35" s="62" t="s">
        <v>2015</v>
      </c>
      <c r="I35" s="62" t="s">
        <v>2016</v>
      </c>
      <c r="J35" s="44" t="s">
        <v>104</v>
      </c>
      <c r="K35" s="64"/>
      <c r="L35" s="52"/>
      <c r="M35" s="65"/>
      <c r="N35" s="66"/>
      <c r="O35" s="53">
        <v>350.0</v>
      </c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2017</v>
      </c>
      <c r="E36" s="47" t="s">
        <v>52</v>
      </c>
      <c r="F36" s="44" t="s">
        <v>39</v>
      </c>
      <c r="G36" s="241" t="s">
        <v>2018</v>
      </c>
      <c r="H36" s="49" t="s">
        <v>2019</v>
      </c>
      <c r="I36" s="62" t="s">
        <v>2020</v>
      </c>
      <c r="J36" s="44" t="s">
        <v>104</v>
      </c>
      <c r="K36" s="64"/>
      <c r="L36" s="52"/>
      <c r="M36" s="65">
        <v>350.0</v>
      </c>
      <c r="N36" s="66"/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2021</v>
      </c>
      <c r="E37" s="47" t="s">
        <v>1930</v>
      </c>
      <c r="F37" s="44" t="s">
        <v>39</v>
      </c>
      <c r="G37" s="242" t="s">
        <v>2022</v>
      </c>
      <c r="H37" s="113" t="s">
        <v>2023</v>
      </c>
      <c r="I37" s="48" t="s">
        <v>2024</v>
      </c>
      <c r="J37" s="44" t="s">
        <v>104</v>
      </c>
      <c r="K37" s="51"/>
      <c r="L37" s="52"/>
      <c r="M37" s="85"/>
      <c r="N37" s="86"/>
      <c r="O37" s="53"/>
      <c r="P37" s="54">
        <v>294.0</v>
      </c>
      <c r="Q37" s="55"/>
      <c r="R37" s="67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2025</v>
      </c>
      <c r="E38" s="47" t="s">
        <v>93</v>
      </c>
      <c r="F38" s="44" t="s">
        <v>39</v>
      </c>
      <c r="G38" s="230" t="s">
        <v>2026</v>
      </c>
      <c r="H38" s="62"/>
      <c r="I38" s="48" t="s">
        <v>1859</v>
      </c>
      <c r="J38" s="44" t="s">
        <v>48</v>
      </c>
      <c r="K38" s="51"/>
      <c r="L38" s="52"/>
      <c r="M38" s="114"/>
      <c r="N38" s="38">
        <v>294.0</v>
      </c>
      <c r="O38" s="53"/>
      <c r="P38" s="54"/>
      <c r="Q38" s="55"/>
      <c r="R38" s="5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71"/>
      <c r="E39" s="47"/>
      <c r="F39" s="44" t="s">
        <v>597</v>
      </c>
      <c r="G39" s="231" t="s">
        <v>2027</v>
      </c>
      <c r="H39" s="62" t="s">
        <v>2028</v>
      </c>
      <c r="I39" s="47" t="s">
        <v>2029</v>
      </c>
      <c r="J39" s="78"/>
      <c r="K39" s="98"/>
      <c r="L39" s="52">
        <v>175.0</v>
      </c>
      <c r="M39" s="65"/>
      <c r="N39" s="66"/>
      <c r="O39" s="53"/>
      <c r="P39" s="54"/>
      <c r="Q39" s="55"/>
      <c r="R39" s="67"/>
      <c r="S39" s="256">
        <v>175.0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71"/>
      <c r="E40" s="47"/>
      <c r="F40" s="44" t="s">
        <v>597</v>
      </c>
      <c r="G40" s="231" t="s">
        <v>2030</v>
      </c>
      <c r="H40" s="62" t="s">
        <v>2031</v>
      </c>
      <c r="I40" s="47" t="s">
        <v>2029</v>
      </c>
      <c r="J40" s="78"/>
      <c r="K40" s="98"/>
      <c r="L40" s="52" t="s">
        <v>2032</v>
      </c>
      <c r="M40" s="65"/>
      <c r="N40" s="66"/>
      <c r="O40" s="53"/>
      <c r="P40" s="54"/>
      <c r="Q40" s="55"/>
      <c r="R40" s="67"/>
      <c r="S40" s="47" t="s">
        <v>59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46" t="s">
        <v>2033</v>
      </c>
      <c r="E41" s="47" t="s">
        <v>1049</v>
      </c>
      <c r="F41" s="44" t="s">
        <v>39</v>
      </c>
      <c r="G41" s="230" t="s">
        <v>2034</v>
      </c>
      <c r="H41" s="62" t="s">
        <v>2035</v>
      </c>
      <c r="I41" s="48" t="s">
        <v>2036</v>
      </c>
      <c r="J41" s="44" t="s">
        <v>104</v>
      </c>
      <c r="K41" s="51"/>
      <c r="L41" s="72"/>
      <c r="M41" s="65"/>
      <c r="N41" s="66"/>
      <c r="O41" s="53">
        <v>350.0</v>
      </c>
      <c r="P41" s="73"/>
      <c r="Q41" s="74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 ht="15.0" customHeight="1">
      <c r="A42" s="44" t="s">
        <v>35</v>
      </c>
      <c r="B42" s="44" t="s">
        <v>36</v>
      </c>
      <c r="C42" s="45"/>
      <c r="D42" s="99" t="s">
        <v>2037</v>
      </c>
      <c r="E42" s="47" t="s">
        <v>60</v>
      </c>
      <c r="F42" s="44" t="s">
        <v>61</v>
      </c>
      <c r="G42" s="230" t="s">
        <v>2038</v>
      </c>
      <c r="H42" s="62" t="s">
        <v>2039</v>
      </c>
      <c r="I42" s="48" t="s">
        <v>2040</v>
      </c>
      <c r="J42" s="44" t="s">
        <v>48</v>
      </c>
      <c r="K42" s="51">
        <v>299.0</v>
      </c>
      <c r="L42" s="52"/>
      <c r="M42" s="65"/>
      <c r="N42" s="66"/>
      <c r="O42" s="53"/>
      <c r="P42" s="54"/>
      <c r="Q42" s="55"/>
      <c r="R42" s="67"/>
      <c r="S42" s="256">
        <v>299.0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258" t="s">
        <v>2041</v>
      </c>
      <c r="E43" s="47" t="s">
        <v>1049</v>
      </c>
      <c r="F43" s="44" t="s">
        <v>39</v>
      </c>
      <c r="G43" s="259" t="s">
        <v>2042</v>
      </c>
      <c r="H43" s="119" t="s">
        <v>2043</v>
      </c>
      <c r="I43" s="113" t="s">
        <v>2044</v>
      </c>
      <c r="J43" s="44" t="s">
        <v>104</v>
      </c>
      <c r="K43" s="120"/>
      <c r="L43" s="52"/>
      <c r="M43" s="65"/>
      <c r="N43" s="66"/>
      <c r="O43" s="53"/>
      <c r="P43" s="54">
        <v>294.0</v>
      </c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128</v>
      </c>
      <c r="C44" s="70"/>
      <c r="D44" s="46" t="s">
        <v>2045</v>
      </c>
      <c r="E44" s="47" t="s">
        <v>93</v>
      </c>
      <c r="F44" s="44" t="s">
        <v>39</v>
      </c>
      <c r="G44" s="230" t="s">
        <v>2046</v>
      </c>
      <c r="H44" s="62" t="s">
        <v>2047</v>
      </c>
      <c r="I44" s="48" t="s">
        <v>2048</v>
      </c>
      <c r="J44" s="44" t="s">
        <v>48</v>
      </c>
      <c r="K44" s="51">
        <v>294.0</v>
      </c>
      <c r="L44" s="52"/>
      <c r="M44" s="65"/>
      <c r="N44" s="66"/>
      <c r="O44" s="53"/>
      <c r="P44" s="54"/>
      <c r="Q44" s="55"/>
      <c r="R44" s="67"/>
      <c r="S44" s="256">
        <v>294.0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46" t="s">
        <v>2049</v>
      </c>
      <c r="E45" s="47" t="s">
        <v>60</v>
      </c>
      <c r="F45" s="44" t="s">
        <v>61</v>
      </c>
      <c r="G45" s="230" t="s">
        <v>2050</v>
      </c>
      <c r="H45" s="62" t="s">
        <v>2051</v>
      </c>
      <c r="I45" s="48" t="s">
        <v>2052</v>
      </c>
      <c r="J45" s="44" t="s">
        <v>48</v>
      </c>
      <c r="K45" s="64"/>
      <c r="L45" s="52">
        <v>350.0</v>
      </c>
      <c r="M45" s="65"/>
      <c r="N45" s="66"/>
      <c r="O45" s="53"/>
      <c r="P45" s="54"/>
      <c r="Q45" s="55"/>
      <c r="R45" s="67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121" t="s">
        <v>1797</v>
      </c>
      <c r="E46" s="47" t="s">
        <v>93</v>
      </c>
      <c r="F46" s="44" t="s">
        <v>39</v>
      </c>
      <c r="G46" s="230" t="s">
        <v>2053</v>
      </c>
      <c r="H46" s="62" t="s">
        <v>2053</v>
      </c>
      <c r="I46" s="48" t="s">
        <v>2054</v>
      </c>
      <c r="J46" s="44" t="s">
        <v>48</v>
      </c>
      <c r="K46" s="51"/>
      <c r="L46" s="52">
        <v>350.0</v>
      </c>
      <c r="M46" s="65"/>
      <c r="N46" s="66"/>
      <c r="O46" s="53"/>
      <c r="P46" s="54"/>
      <c r="Q46" s="55"/>
      <c r="R46" s="67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45"/>
      <c r="D47" s="99" t="s">
        <v>2055</v>
      </c>
      <c r="E47" s="47" t="s">
        <v>60</v>
      </c>
      <c r="F47" s="44" t="s">
        <v>61</v>
      </c>
      <c r="G47" s="260" t="s">
        <v>2056</v>
      </c>
      <c r="H47" s="123" t="s">
        <v>2057</v>
      </c>
      <c r="I47" s="48" t="s">
        <v>2058</v>
      </c>
      <c r="J47" s="44" t="s">
        <v>48</v>
      </c>
      <c r="K47" s="51"/>
      <c r="L47" s="104"/>
      <c r="M47" s="85"/>
      <c r="N47" s="86"/>
      <c r="O47" s="53"/>
      <c r="P47" s="87">
        <v>300.0</v>
      </c>
      <c r="Q47" s="10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70"/>
      <c r="D48" s="99" t="s">
        <v>2059</v>
      </c>
      <c r="E48" s="47" t="s">
        <v>44</v>
      </c>
      <c r="F48" s="44" t="s">
        <v>39</v>
      </c>
      <c r="G48" s="230" t="s">
        <v>2060</v>
      </c>
      <c r="H48" s="62" t="s">
        <v>2061</v>
      </c>
      <c r="I48" s="62" t="s">
        <v>2062</v>
      </c>
      <c r="J48" s="44" t="s">
        <v>48</v>
      </c>
      <c r="K48" s="51"/>
      <c r="L48" s="124"/>
      <c r="M48" s="65"/>
      <c r="N48" s="66"/>
      <c r="O48" s="53">
        <v>350.0</v>
      </c>
      <c r="P48" s="125"/>
      <c r="Q48" s="126"/>
      <c r="R48" s="67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99" t="s">
        <v>2063</v>
      </c>
      <c r="E49" s="47" t="s">
        <v>88</v>
      </c>
      <c r="F49" s="44" t="s">
        <v>39</v>
      </c>
      <c r="G49" s="230" t="s">
        <v>2064</v>
      </c>
      <c r="H49" s="62"/>
      <c r="I49" s="62" t="s">
        <v>2065</v>
      </c>
      <c r="J49" s="44" t="s">
        <v>30</v>
      </c>
      <c r="K49" s="51"/>
      <c r="L49" s="124"/>
      <c r="M49" s="37"/>
      <c r="N49" s="38">
        <v>294.0</v>
      </c>
      <c r="O49" s="53"/>
      <c r="P49" s="125"/>
      <c r="Q49" s="126"/>
      <c r="R49" s="56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121" t="s">
        <v>2066</v>
      </c>
      <c r="E50" s="47" t="s">
        <v>60</v>
      </c>
      <c r="F50" s="44" t="s">
        <v>61</v>
      </c>
      <c r="G50" s="230" t="s">
        <v>2067</v>
      </c>
      <c r="H50" s="62"/>
      <c r="I50" s="127" t="s">
        <v>2068</v>
      </c>
      <c r="J50" s="44" t="s">
        <v>48</v>
      </c>
      <c r="K50" s="64">
        <v>600.0</v>
      </c>
      <c r="L50" s="124"/>
      <c r="M50" s="85"/>
      <c r="N50" s="86"/>
      <c r="O50" s="53"/>
      <c r="P50" s="125"/>
      <c r="Q50" s="126"/>
      <c r="R50" s="67"/>
      <c r="S50" s="47">
        <v>100.0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128"/>
      <c r="E51" s="61"/>
      <c r="F51" s="44"/>
      <c r="G51" s="48"/>
      <c r="H51" s="62"/>
      <c r="I51" s="48"/>
      <c r="J51" s="78"/>
      <c r="K51" s="64"/>
      <c r="L51" s="129"/>
      <c r="M51" s="85"/>
      <c r="N51" s="86"/>
      <c r="O51" s="53"/>
      <c r="P51" s="130"/>
      <c r="Q51" s="131"/>
      <c r="R51" s="89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70"/>
      <c r="E52" s="61"/>
      <c r="F52" s="44"/>
      <c r="G52" s="48"/>
      <c r="H52" s="62"/>
      <c r="I52" s="48"/>
      <c r="J52" s="78"/>
      <c r="K52" s="51"/>
      <c r="L52" s="124"/>
      <c r="M52" s="65"/>
      <c r="N52" s="66"/>
      <c r="O52" s="53"/>
      <c r="P52" s="125"/>
      <c r="Q52" s="126"/>
      <c r="R52" s="67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61"/>
      <c r="F53" s="44"/>
      <c r="G53" s="132"/>
      <c r="H53" s="49"/>
      <c r="I53" s="48"/>
      <c r="J53" s="78"/>
      <c r="K53" s="120"/>
      <c r="L53" s="124"/>
      <c r="M53" s="85"/>
      <c r="N53" s="86"/>
      <c r="O53" s="53"/>
      <c r="P53" s="125"/>
      <c r="Q53" s="126"/>
      <c r="R53" s="89"/>
      <c r="S53" s="4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133"/>
      <c r="F54" s="44"/>
      <c r="G54" s="48"/>
      <c r="H54" s="62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5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134"/>
      <c r="H55" s="135"/>
      <c r="I55" s="48"/>
      <c r="J55" s="78"/>
      <c r="K55" s="51"/>
      <c r="L55" s="124"/>
      <c r="M55" s="65"/>
      <c r="N55" s="66"/>
      <c r="O55" s="53"/>
      <c r="P55" s="125"/>
      <c r="Q55" s="126"/>
      <c r="R55" s="67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6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7"/>
      <c r="L57" s="124"/>
      <c r="M57" s="114"/>
      <c r="N57" s="115"/>
      <c r="O57" s="53"/>
      <c r="P57" s="125"/>
      <c r="Q57" s="126"/>
      <c r="R57" s="116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45"/>
      <c r="E58" s="23"/>
      <c r="F58" s="44"/>
      <c r="G58" s="48"/>
      <c r="H58" s="62"/>
      <c r="I58" s="48"/>
      <c r="J58" s="78"/>
      <c r="K58" s="136"/>
      <c r="L58" s="138"/>
      <c r="M58" s="65"/>
      <c r="N58" s="66"/>
      <c r="O58" s="53"/>
      <c r="P58" s="139"/>
      <c r="Q58" s="140"/>
      <c r="R58" s="67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45"/>
      <c r="D59" s="101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70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4"/>
      <c r="M62" s="85"/>
      <c r="N62" s="86"/>
      <c r="O62" s="53"/>
      <c r="P62" s="125"/>
      <c r="Q62" s="126"/>
      <c r="R62" s="89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65"/>
      <c r="N63" s="66"/>
      <c r="O63" s="53"/>
      <c r="P63" s="130"/>
      <c r="Q63" s="131"/>
      <c r="R63" s="67"/>
      <c r="S63" s="4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6"/>
      <c r="L64" s="129"/>
      <c r="M64" s="85"/>
      <c r="N64" s="86"/>
      <c r="O64" s="53"/>
      <c r="P64" s="130"/>
      <c r="Q64" s="131"/>
      <c r="R64" s="89"/>
      <c r="S64" s="141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4"/>
      <c r="M65" s="65"/>
      <c r="N65" s="66"/>
      <c r="O65" s="53"/>
      <c r="P65" s="125"/>
      <c r="Q65" s="126"/>
      <c r="R65" s="67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7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23"/>
      <c r="F67" s="44"/>
      <c r="G67" s="48"/>
      <c r="H67" s="62"/>
      <c r="I67" s="48"/>
      <c r="J67" s="78"/>
      <c r="K67" s="136"/>
      <c r="L67" s="129"/>
      <c r="M67" s="85"/>
      <c r="N67" s="86"/>
      <c r="O67" s="53"/>
      <c r="P67" s="130"/>
      <c r="Q67" s="131"/>
      <c r="R67" s="89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3"/>
      <c r="L68" s="124"/>
      <c r="M68" s="65"/>
      <c r="N68" s="66"/>
      <c r="O68" s="53"/>
      <c r="P68" s="125"/>
      <c r="Q68" s="126"/>
      <c r="R68" s="67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44"/>
      <c r="L69" s="129"/>
      <c r="M69" s="85"/>
      <c r="N69" s="86"/>
      <c r="O69" s="53"/>
      <c r="P69" s="130"/>
      <c r="Q69" s="131"/>
      <c r="R69" s="89"/>
      <c r="S69" s="4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36"/>
      <c r="L70" s="145"/>
      <c r="M70" s="85"/>
      <c r="N70" s="86"/>
      <c r="O70" s="53"/>
      <c r="P70" s="146"/>
      <c r="Q70" s="147"/>
      <c r="R70" s="89"/>
      <c r="S70" s="5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45"/>
      <c r="D71" s="45"/>
      <c r="E71" s="142"/>
      <c r="F71" s="44"/>
      <c r="G71" s="48"/>
      <c r="H71" s="62"/>
      <c r="I71" s="48"/>
      <c r="J71" s="78"/>
      <c r="K71" s="143"/>
      <c r="L71" s="129"/>
      <c r="M71" s="85"/>
      <c r="N71" s="86"/>
      <c r="O71" s="53"/>
      <c r="P71" s="130"/>
      <c r="Q71" s="131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149"/>
      <c r="E72" s="142"/>
      <c r="F72" s="44"/>
      <c r="G72" s="48"/>
      <c r="H72" s="62"/>
      <c r="I72" s="48"/>
      <c r="J72" s="78"/>
      <c r="K72" s="150"/>
      <c r="L72" s="151"/>
      <c r="M72" s="85"/>
      <c r="N72" s="86"/>
      <c r="O72" s="53"/>
      <c r="P72" s="152"/>
      <c r="Q72" s="153"/>
      <c r="R72" s="89"/>
      <c r="S72" s="4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45"/>
      <c r="E73" s="142"/>
      <c r="F73" s="44"/>
      <c r="G73" s="48"/>
      <c r="H73" s="62"/>
      <c r="I73" s="48"/>
      <c r="J73" s="78"/>
      <c r="K73" s="154"/>
      <c r="L73" s="151"/>
      <c r="M73" s="114"/>
      <c r="N73" s="115"/>
      <c r="O73" s="53"/>
      <c r="P73" s="152"/>
      <c r="Q73" s="153"/>
      <c r="R73" s="116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60"/>
      <c r="E74" s="142"/>
      <c r="F74" s="44"/>
      <c r="G74" s="48"/>
      <c r="H74" s="62"/>
      <c r="I74" s="62"/>
      <c r="J74" s="78"/>
      <c r="K74" s="150"/>
      <c r="L74" s="155"/>
      <c r="M74" s="85"/>
      <c r="N74" s="86"/>
      <c r="O74" s="53"/>
      <c r="P74" s="156"/>
      <c r="Q74" s="157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0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142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41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58"/>
      <c r="T77" s="7"/>
      <c r="U77" s="7"/>
      <c r="V77" s="7"/>
      <c r="W77" s="7"/>
      <c r="X77" s="7"/>
      <c r="Y77" s="7"/>
      <c r="Z77" s="7"/>
      <c r="AA77" s="7"/>
      <c r="AB77" s="7"/>
    </row>
    <row r="78">
      <c r="A78" s="44"/>
      <c r="B78" s="44"/>
      <c r="C78" s="148"/>
      <c r="D78" s="45"/>
      <c r="E78" s="23"/>
      <c r="F78" s="44"/>
      <c r="G78" s="48"/>
      <c r="H78" s="62"/>
      <c r="I78" s="62"/>
      <c r="J78" s="78"/>
      <c r="K78" s="154"/>
      <c r="L78" s="151"/>
      <c r="M78" s="85"/>
      <c r="N78" s="86"/>
      <c r="O78" s="53"/>
      <c r="P78" s="152"/>
      <c r="Q78" s="153"/>
      <c r="R78" s="89"/>
      <c r="S78" s="14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1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50"/>
      <c r="L81" s="151"/>
      <c r="M81" s="85"/>
      <c r="N81" s="86"/>
      <c r="O81" s="53"/>
      <c r="P81" s="152"/>
      <c r="Q81" s="153"/>
      <c r="R81" s="8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63"/>
      <c r="L84" s="164"/>
      <c r="M84" s="165"/>
      <c r="N84" s="166"/>
      <c r="O84" s="53"/>
      <c r="P84" s="167"/>
      <c r="Q84" s="168"/>
      <c r="R84" s="169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23"/>
      <c r="F85" s="44"/>
      <c r="G85" s="159"/>
      <c r="H85" s="160"/>
      <c r="I85" s="160"/>
      <c r="J85" s="78"/>
      <c r="K85" s="170"/>
      <c r="L85" s="171"/>
      <c r="M85" s="172"/>
      <c r="N85" s="173"/>
      <c r="O85" s="53"/>
      <c r="P85" s="174"/>
      <c r="Q85" s="175"/>
      <c r="R85" s="176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78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8"/>
      <c r="B93" s="44"/>
      <c r="C93" s="148"/>
      <c r="D93" s="45"/>
      <c r="E93" s="142"/>
      <c r="F93" s="44"/>
      <c r="G93" s="159"/>
      <c r="H93" s="160"/>
      <c r="I93" s="160"/>
      <c r="J93" s="78"/>
      <c r="K93" s="163"/>
      <c r="L93" s="164"/>
      <c r="M93" s="177"/>
      <c r="N93" s="180"/>
      <c r="O93" s="53"/>
      <c r="P93" s="167"/>
      <c r="Q93" s="168"/>
      <c r="R93" s="179"/>
      <c r="S93" s="162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81"/>
      <c r="E94" s="182"/>
      <c r="F94" s="4"/>
      <c r="G94" s="183"/>
      <c r="H94" s="184"/>
      <c r="I94" s="185"/>
      <c r="J94" s="4"/>
      <c r="K94" s="186"/>
      <c r="L94" s="186"/>
      <c r="M94" s="186"/>
      <c r="N94" s="186"/>
      <c r="O94" s="187"/>
      <c r="P94" s="187"/>
      <c r="Q94" s="244"/>
      <c r="R94" s="188"/>
      <c r="S94" s="189">
        <f>SUM(S7:S93)</f>
        <v>3093</v>
      </c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3"/>
      <c r="D95" s="190"/>
      <c r="E95" s="191"/>
      <c r="F95" s="2"/>
      <c r="G95" s="192"/>
      <c r="H95" s="193"/>
      <c r="I95" s="194"/>
      <c r="J95" s="2"/>
      <c r="K95" s="35" t="s">
        <v>10</v>
      </c>
      <c r="L95" s="195"/>
      <c r="M95" s="195"/>
      <c r="N95" s="195"/>
      <c r="O95" s="196"/>
      <c r="P95" s="196"/>
      <c r="Q95" s="245"/>
      <c r="R95" s="19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198"/>
      <c r="D96" s="16"/>
      <c r="E96" s="199"/>
      <c r="F96" s="200"/>
      <c r="G96" s="183"/>
      <c r="H96" s="5"/>
      <c r="I96" s="5"/>
      <c r="J96" s="2"/>
      <c r="K96" s="149">
        <f>SUM(K7:K93)</f>
        <v>3057</v>
      </c>
      <c r="L96" s="201" t="s">
        <v>23</v>
      </c>
      <c r="O96" s="202" t="s">
        <v>24</v>
      </c>
      <c r="Q96" s="246" t="s">
        <v>109</v>
      </c>
      <c r="R96" s="204" t="s">
        <v>25</v>
      </c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183"/>
      <c r="H97" s="5"/>
      <c r="I97" s="5"/>
      <c r="J97" s="2"/>
      <c r="K97" s="149">
        <f>SUM(K96*2%)</f>
        <v>61.14</v>
      </c>
      <c r="L97" s="36" t="s">
        <v>11</v>
      </c>
      <c r="M97" s="205"/>
      <c r="N97" s="205"/>
      <c r="O97" s="206"/>
      <c r="P97" s="207"/>
      <c r="Q97" s="246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4"/>
      <c r="H98" s="5"/>
      <c r="I98" s="5"/>
      <c r="J98" s="2"/>
      <c r="K98" s="209"/>
      <c r="L98" s="210">
        <f>SUM(L6:L92)</f>
        <v>3869</v>
      </c>
      <c r="M98" s="37" t="s">
        <v>12</v>
      </c>
      <c r="N98" s="205"/>
      <c r="O98" s="206"/>
      <c r="P98" s="206"/>
      <c r="Q98" s="247"/>
      <c r="R98" s="20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211" t="s">
        <v>26</v>
      </c>
      <c r="H99" s="212">
        <f>SUM(K96,L98,M99,N100)</f>
        <v>10384</v>
      </c>
      <c r="I99" s="5"/>
      <c r="J99" s="2"/>
      <c r="K99" s="7"/>
      <c r="L99" s="60">
        <f>SUM(L98*2%)</f>
        <v>77.38</v>
      </c>
      <c r="M99" s="16">
        <f>SUM(M6:M92)</f>
        <v>1400</v>
      </c>
      <c r="N99" s="38" t="s">
        <v>13</v>
      </c>
      <c r="O99" s="206"/>
      <c r="P99" s="206"/>
      <c r="Q99" s="247"/>
      <c r="R99" s="188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4" t="s">
        <v>27</v>
      </c>
      <c r="H100" s="212">
        <f>SUM(O101,P105)</f>
        <v>4047</v>
      </c>
      <c r="I100" s="5"/>
      <c r="J100" s="2"/>
      <c r="K100" s="7"/>
      <c r="L100" s="17"/>
      <c r="M100" s="60">
        <f>SUM(M99*1%)</f>
        <v>14</v>
      </c>
      <c r="N100" s="16">
        <f>SUM(N6:N93)</f>
        <v>2058</v>
      </c>
      <c r="O100" s="39" t="s">
        <v>14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13"/>
      <c r="G101" s="216" t="s">
        <v>28</v>
      </c>
      <c r="H101" s="212">
        <f>SUM(R107)</f>
        <v>0</v>
      </c>
      <c r="I101" s="5"/>
      <c r="J101" s="2"/>
      <c r="K101" s="7"/>
      <c r="L101" s="2"/>
      <c r="M101" s="2"/>
      <c r="N101" s="60">
        <f>SUM(N100*2%)</f>
        <v>41.16</v>
      </c>
      <c r="O101" s="16">
        <f>SUM(O6:O94)</f>
        <v>2409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48" t="s">
        <v>109</v>
      </c>
      <c r="H102" s="212">
        <f>SUM(Q106)</f>
        <v>250</v>
      </c>
      <c r="I102" s="5"/>
      <c r="J102" s="2"/>
      <c r="K102" s="7"/>
      <c r="L102" s="2"/>
      <c r="M102" s="2"/>
      <c r="N102" s="2"/>
      <c r="O102" s="60">
        <f>SUM(O101*2%)</f>
        <v>48.18</v>
      </c>
      <c r="P102" s="206"/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4"/>
      <c r="H103" s="5"/>
      <c r="I103" s="5"/>
      <c r="J103" s="2"/>
      <c r="K103" s="7"/>
      <c r="L103" s="2"/>
      <c r="M103" s="2"/>
      <c r="N103" s="2"/>
      <c r="O103" s="2"/>
      <c r="P103" s="40" t="s">
        <v>15</v>
      </c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72" t="s">
        <v>104</v>
      </c>
      <c r="H104" s="294">
        <f>SUM(O41,P37,M36,O35,K34,K32,N31,P30,N27,P26,M24,O21,O20,O19,K16,L11)</f>
        <v>5328</v>
      </c>
      <c r="I104" s="295">
        <f>SUM(P43,M33,O28)</f>
        <v>994</v>
      </c>
      <c r="J104" s="2"/>
      <c r="K104" s="7"/>
      <c r="L104" s="2"/>
      <c r="M104" s="2"/>
      <c r="N104" s="2"/>
      <c r="O104" s="2"/>
      <c r="P104" s="275"/>
      <c r="Q104" s="247"/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7" t="s">
        <v>29</v>
      </c>
      <c r="H105" s="251">
        <f>SUM(K7,L15,Q17,O18,L22,M23,L25,L29,K42,K44,L45,L46,P47,O48,K50,N38)</f>
        <v>5658</v>
      </c>
      <c r="I105" s="267">
        <f>SUM(L15)</f>
        <v>350</v>
      </c>
      <c r="J105" s="2"/>
      <c r="K105" s="7"/>
      <c r="L105" s="2"/>
      <c r="M105" s="2"/>
      <c r="N105" s="2"/>
      <c r="O105" s="2"/>
      <c r="P105" s="16">
        <f>SUM(P6:P92)</f>
        <v>1638</v>
      </c>
      <c r="Q105" s="41" t="s">
        <v>34</v>
      </c>
      <c r="R105" s="215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219" t="s">
        <v>30</v>
      </c>
      <c r="H106" s="218"/>
      <c r="I106" s="220"/>
      <c r="J106" s="2"/>
      <c r="K106" s="7"/>
      <c r="L106" s="2"/>
      <c r="M106" s="2"/>
      <c r="N106" s="2"/>
      <c r="O106" s="2"/>
      <c r="P106" s="60">
        <f>SUM(P105*1%)</f>
        <v>16.38</v>
      </c>
      <c r="Q106" s="16">
        <f>SUM(Q6:Q92)</f>
        <v>250</v>
      </c>
      <c r="R106" s="222" t="s">
        <v>17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3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60">
        <f>SUM(Q106*1%)</f>
        <v>2.5</v>
      </c>
      <c r="R107" s="149">
        <f>SUM(R7:R94)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32</v>
      </c>
      <c r="H108" s="253">
        <f>SUM(N12,L15)</f>
        <v>700</v>
      </c>
      <c r="I108" s="5"/>
      <c r="J108" s="2"/>
      <c r="K108" s="7"/>
      <c r="L108" s="2"/>
      <c r="M108" s="2"/>
      <c r="N108" s="2"/>
      <c r="O108" s="2"/>
      <c r="P108" s="2"/>
      <c r="Q108" s="2"/>
      <c r="R108" s="149">
        <f>SUM(R107*2%)</f>
        <v>0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154</v>
      </c>
      <c r="H109" s="277">
        <f>SUM(S12,S15,S28,S33,S38,S43)</f>
        <v>300</v>
      </c>
      <c r="I109" s="5"/>
      <c r="J109" s="2"/>
      <c r="K109" s="7"/>
      <c r="L109" s="2"/>
      <c r="M109" s="2"/>
      <c r="N109" s="2"/>
      <c r="O109" s="2"/>
      <c r="P109" s="2"/>
      <c r="Q109" s="2"/>
      <c r="R109" s="16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225" t="s">
        <v>33</v>
      </c>
      <c r="H110" s="300">
        <v>0.0</v>
      </c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107"/>
      <c r="D227" s="16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4"/>
      <c r="H1001" s="5"/>
      <c r="I1001" s="5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W1001" s="7"/>
      <c r="X1001" s="7"/>
      <c r="Y1001" s="7"/>
      <c r="Z1001" s="7"/>
      <c r="AA1001" s="7"/>
      <c r="AB1001" s="7"/>
    </row>
    <row r="1002">
      <c r="A1002" s="2"/>
      <c r="B1002" s="2"/>
      <c r="C1002" s="227"/>
      <c r="D1002" s="227"/>
      <c r="E1002" s="2"/>
      <c r="F1002" s="2"/>
      <c r="G1002" s="228"/>
      <c r="J1002" s="2"/>
      <c r="K1002" s="7"/>
      <c r="L1002" s="2"/>
      <c r="M1002" s="2"/>
      <c r="N1002" s="2"/>
      <c r="O1002" s="2"/>
      <c r="P1002" s="2"/>
      <c r="Q1002" s="2"/>
      <c r="R1002" s="2"/>
      <c r="S1002" s="7"/>
      <c r="V1002" s="7"/>
      <c r="Y1002" s="7"/>
      <c r="Z1002" s="7"/>
      <c r="AA1002" s="7"/>
      <c r="AB1002" s="7"/>
    </row>
    <row r="1003">
      <c r="G1003" s="228"/>
      <c r="L1003" s="228"/>
      <c r="M1003" s="228"/>
      <c r="N1003" s="228"/>
      <c r="O1003" s="228"/>
      <c r="P1003" s="228"/>
      <c r="Q1003" s="228"/>
      <c r="R1003" s="228"/>
    </row>
  </sheetData>
  <mergeCells count="5">
    <mergeCell ref="A2:J2"/>
    <mergeCell ref="A3:J3"/>
    <mergeCell ref="K3:R3"/>
    <mergeCell ref="L96:N96"/>
    <mergeCell ref="O96:P96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"Nobre,Publicidade,INFLUENZI"</formula1>
    </dataValidation>
    <dataValidation type="list" allowBlank="1" showErrorMessage="1" sqref="F7:F93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J7:J93">
      <formula1>"Mel,Drieli,Fernanda,Carla,FLAVIA"</formula1>
    </dataValidation>
    <dataValidation type="list" allowBlank="1" showErrorMessage="1" sqref="E7:E93 E211:F1002">
      <formula1>"Vinicius,Kaua,Caio,Julia,Thiago,Jhonatas,Diogo,Caio Ferreira,Pamelah,Caio Alves,Camila,Wiliam ,Gabriel ,Fernanda,Kaua novo,Marco ,Gabriel Bastista,Gustavo Pereira"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2.13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6"/>
      <c r="I4" s="4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5"/>
      <c r="I5" s="306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2069</v>
      </c>
      <c r="E7" s="47" t="s">
        <v>52</v>
      </c>
      <c r="F7" s="44" t="s">
        <v>39</v>
      </c>
      <c r="G7" s="230" t="s">
        <v>2070</v>
      </c>
      <c r="H7" s="132"/>
      <c r="I7" s="50" t="s">
        <v>1495</v>
      </c>
      <c r="J7" s="44" t="s">
        <v>104</v>
      </c>
      <c r="K7" s="51"/>
      <c r="L7" s="52"/>
      <c r="M7" s="37"/>
      <c r="N7" s="38">
        <v>350.0</v>
      </c>
      <c r="O7" s="53"/>
      <c r="P7" s="54"/>
      <c r="Q7" s="55"/>
      <c r="R7" s="56"/>
      <c r="S7" s="57">
        <v>50.0</v>
      </c>
      <c r="T7" s="58" t="s">
        <v>10</v>
      </c>
      <c r="U7" s="59">
        <f>SUM(K7:K92)</f>
        <v>2158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2071</v>
      </c>
      <c r="E8" s="61"/>
      <c r="F8" s="44" t="s">
        <v>39</v>
      </c>
      <c r="G8" s="230" t="s">
        <v>2072</v>
      </c>
      <c r="H8" s="48"/>
      <c r="I8" s="307" t="s">
        <v>2073</v>
      </c>
      <c r="J8" s="44" t="s">
        <v>104</v>
      </c>
      <c r="K8" s="64"/>
      <c r="L8" s="52"/>
      <c r="M8" s="65"/>
      <c r="N8" s="66">
        <v>350.0</v>
      </c>
      <c r="O8" s="53"/>
      <c r="P8" s="54"/>
      <c r="Q8" s="55"/>
      <c r="R8" s="67"/>
      <c r="S8" s="57">
        <v>50.0</v>
      </c>
      <c r="T8" s="58" t="s">
        <v>11</v>
      </c>
      <c r="U8" s="59">
        <f>SUM(L97)</f>
        <v>4690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2074</v>
      </c>
      <c r="E9" s="61"/>
      <c r="F9" s="44" t="s">
        <v>39</v>
      </c>
      <c r="G9" s="230" t="s">
        <v>2075</v>
      </c>
      <c r="H9" s="48" t="s">
        <v>2076</v>
      </c>
      <c r="I9" s="69" t="s">
        <v>2077</v>
      </c>
      <c r="J9" s="44" t="s">
        <v>104</v>
      </c>
      <c r="K9" s="64"/>
      <c r="L9" s="52"/>
      <c r="M9" s="65"/>
      <c r="N9" s="66">
        <v>350.0</v>
      </c>
      <c r="O9" s="53"/>
      <c r="P9" s="54"/>
      <c r="Q9" s="55"/>
      <c r="R9" s="67"/>
      <c r="S9" s="57">
        <v>50.0</v>
      </c>
      <c r="T9" s="58" t="s">
        <v>12</v>
      </c>
      <c r="U9" s="59">
        <f>SUM(M98)</f>
        <v>2000</v>
      </c>
      <c r="V9" s="268" t="s">
        <v>59</v>
      </c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2078</v>
      </c>
      <c r="E10" s="47" t="s">
        <v>93</v>
      </c>
      <c r="F10" s="44" t="s">
        <v>39</v>
      </c>
      <c r="G10" s="230" t="s">
        <v>2079</v>
      </c>
      <c r="H10" s="132"/>
      <c r="I10" s="50" t="s">
        <v>2080</v>
      </c>
      <c r="J10" s="44" t="s">
        <v>48</v>
      </c>
      <c r="K10" s="51"/>
      <c r="L10" s="72"/>
      <c r="M10" s="37"/>
      <c r="N10" s="38">
        <v>294.0</v>
      </c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4036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2081</v>
      </c>
      <c r="E11" s="47" t="s">
        <v>249</v>
      </c>
      <c r="F11" s="44" t="s">
        <v>39</v>
      </c>
      <c r="G11" s="230" t="s">
        <v>2082</v>
      </c>
      <c r="H11" s="132"/>
      <c r="I11" s="307" t="s">
        <v>2080</v>
      </c>
      <c r="J11" s="44" t="s">
        <v>48</v>
      </c>
      <c r="K11" s="51"/>
      <c r="L11" s="52"/>
      <c r="M11" s="37"/>
      <c r="N11" s="38">
        <v>294.0</v>
      </c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12884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2083</v>
      </c>
      <c r="E12" s="47" t="s">
        <v>249</v>
      </c>
      <c r="F12" s="44" t="s">
        <v>39</v>
      </c>
      <c r="G12" s="230" t="s">
        <v>2084</v>
      </c>
      <c r="H12" s="132" t="s">
        <v>2085</v>
      </c>
      <c r="I12" s="69" t="s">
        <v>2086</v>
      </c>
      <c r="J12" s="44" t="s">
        <v>48</v>
      </c>
      <c r="K12" s="51"/>
      <c r="L12" s="52"/>
      <c r="M12" s="65">
        <v>350.0</v>
      </c>
      <c r="N12" s="66"/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2087</v>
      </c>
      <c r="E13" s="47" t="s">
        <v>88</v>
      </c>
      <c r="F13" s="44" t="s">
        <v>39</v>
      </c>
      <c r="G13" s="230" t="s">
        <v>2088</v>
      </c>
      <c r="H13" s="48" t="s">
        <v>2088</v>
      </c>
      <c r="I13" s="50" t="s">
        <v>2089</v>
      </c>
      <c r="J13" s="44" t="s">
        <v>30</v>
      </c>
      <c r="K13" s="51"/>
      <c r="L13" s="52">
        <v>350.0</v>
      </c>
      <c r="M13" s="65"/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2090</v>
      </c>
      <c r="E14" s="47" t="s">
        <v>93</v>
      </c>
      <c r="F14" s="44" t="s">
        <v>39</v>
      </c>
      <c r="G14" s="230" t="s">
        <v>2091</v>
      </c>
      <c r="H14" s="48" t="s">
        <v>2092</v>
      </c>
      <c r="I14" s="50" t="s">
        <v>2093</v>
      </c>
      <c r="J14" s="44" t="s">
        <v>48</v>
      </c>
      <c r="K14" s="51"/>
      <c r="L14" s="52"/>
      <c r="M14" s="37"/>
      <c r="N14" s="38"/>
      <c r="O14" s="53">
        <v>350.0</v>
      </c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2094</v>
      </c>
      <c r="E15" s="47" t="s">
        <v>38</v>
      </c>
      <c r="F15" s="44" t="s">
        <v>39</v>
      </c>
      <c r="G15" s="232" t="s">
        <v>2095</v>
      </c>
      <c r="H15" s="79"/>
      <c r="I15" s="307" t="s">
        <v>2096</v>
      </c>
      <c r="J15" s="44" t="s">
        <v>104</v>
      </c>
      <c r="K15" s="51">
        <v>294.0</v>
      </c>
      <c r="L15" s="52"/>
      <c r="M15" s="65"/>
      <c r="N15" s="66"/>
      <c r="O15" s="53"/>
      <c r="P15" s="54"/>
      <c r="Q15" s="55"/>
      <c r="R15" s="67"/>
      <c r="S15" s="57">
        <v>50.0</v>
      </c>
      <c r="T15" s="80" t="s">
        <v>14</v>
      </c>
      <c r="U15" s="46">
        <f>SUM(O100)</f>
        <v>1394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2097</v>
      </c>
      <c r="E16" s="47" t="s">
        <v>106</v>
      </c>
      <c r="F16" s="44" t="s">
        <v>39</v>
      </c>
      <c r="G16" s="285" t="s">
        <v>2098</v>
      </c>
      <c r="H16" s="79" t="s">
        <v>2099</v>
      </c>
      <c r="I16" s="307" t="s">
        <v>2100</v>
      </c>
      <c r="J16" s="44" t="s">
        <v>48</v>
      </c>
      <c r="K16" s="51">
        <v>294.0</v>
      </c>
      <c r="L16" s="52"/>
      <c r="M16" s="65"/>
      <c r="N16" s="66"/>
      <c r="O16" s="53"/>
      <c r="P16" s="54"/>
      <c r="Q16" s="55"/>
      <c r="R16" s="67"/>
      <c r="S16" s="57">
        <v>50.0</v>
      </c>
      <c r="T16" s="81" t="s">
        <v>15</v>
      </c>
      <c r="U16" s="82">
        <f>SUM(P7:P92)</f>
        <v>2476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128</v>
      </c>
      <c r="C17" s="45"/>
      <c r="D17" s="46" t="s">
        <v>2101</v>
      </c>
      <c r="E17" s="47" t="s">
        <v>93</v>
      </c>
      <c r="F17" s="44" t="s">
        <v>39</v>
      </c>
      <c r="G17" s="230" t="s">
        <v>2102</v>
      </c>
      <c r="H17" s="48"/>
      <c r="I17" s="69" t="s">
        <v>2103</v>
      </c>
      <c r="J17" s="44" t="s">
        <v>48</v>
      </c>
      <c r="K17" s="51"/>
      <c r="L17" s="84"/>
      <c r="M17" s="85"/>
      <c r="N17" s="86"/>
      <c r="O17" s="53"/>
      <c r="P17" s="87">
        <v>500.0</v>
      </c>
      <c r="Q17" s="88"/>
      <c r="R17" s="67"/>
      <c r="S17" s="235">
        <v>500.0</v>
      </c>
      <c r="T17" s="91" t="s">
        <v>20</v>
      </c>
      <c r="U17" s="92">
        <f>SUM(U15:U16)</f>
        <v>3870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2104</v>
      </c>
      <c r="E18" s="47" t="s">
        <v>38</v>
      </c>
      <c r="F18" s="44" t="s">
        <v>39</v>
      </c>
      <c r="G18" s="232" t="s">
        <v>2105</v>
      </c>
      <c r="H18" s="79" t="s">
        <v>2106</v>
      </c>
      <c r="I18" s="307" t="s">
        <v>2107</v>
      </c>
      <c r="J18" s="44" t="s">
        <v>104</v>
      </c>
      <c r="K18" s="51"/>
      <c r="L18" s="84"/>
      <c r="M18" s="65"/>
      <c r="N18" s="66">
        <v>350.0</v>
      </c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109</v>
      </c>
      <c r="B19" s="44" t="s">
        <v>36</v>
      </c>
      <c r="C19" s="45"/>
      <c r="D19" s="46" t="s">
        <v>2108</v>
      </c>
      <c r="E19" s="47"/>
      <c r="F19" s="44" t="s">
        <v>267</v>
      </c>
      <c r="G19" s="230" t="s">
        <v>2109</v>
      </c>
      <c r="H19" s="48" t="s">
        <v>2110</v>
      </c>
      <c r="I19" s="50" t="s">
        <v>2111</v>
      </c>
      <c r="J19" s="44" t="s">
        <v>48</v>
      </c>
      <c r="K19" s="51"/>
      <c r="L19" s="52"/>
      <c r="M19" s="65"/>
      <c r="N19" s="66"/>
      <c r="O19" s="53"/>
      <c r="P19" s="54"/>
      <c r="Q19" s="55">
        <v>350.0</v>
      </c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58</v>
      </c>
      <c r="C20" s="45"/>
      <c r="D20" s="46" t="s">
        <v>59</v>
      </c>
      <c r="E20" s="61"/>
      <c r="F20" s="44" t="s">
        <v>39</v>
      </c>
      <c r="G20" s="230" t="s">
        <v>2112</v>
      </c>
      <c r="H20" s="48"/>
      <c r="I20" s="69" t="s">
        <v>2113</v>
      </c>
      <c r="J20" s="44" t="s">
        <v>48</v>
      </c>
      <c r="K20" s="51" t="s">
        <v>719</v>
      </c>
      <c r="L20" s="52"/>
      <c r="M20" s="65"/>
      <c r="N20" s="66"/>
      <c r="O20" s="53"/>
      <c r="P20" s="54"/>
      <c r="Q20" s="55"/>
      <c r="R20" s="67"/>
      <c r="S20" s="57" t="s">
        <v>59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2114</v>
      </c>
      <c r="E21" s="47" t="s">
        <v>52</v>
      </c>
      <c r="F21" s="44" t="s">
        <v>78</v>
      </c>
      <c r="G21" s="230" t="s">
        <v>2115</v>
      </c>
      <c r="H21" s="48" t="s">
        <v>2116</v>
      </c>
      <c r="I21" s="69" t="s">
        <v>2117</v>
      </c>
      <c r="J21" s="44" t="s">
        <v>104</v>
      </c>
      <c r="K21" s="51"/>
      <c r="L21" s="52"/>
      <c r="M21" s="65"/>
      <c r="N21" s="66"/>
      <c r="O21" s="53"/>
      <c r="P21" s="54">
        <v>294.0</v>
      </c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/>
      <c r="E22" s="47" t="s">
        <v>326</v>
      </c>
      <c r="F22" s="44" t="s">
        <v>39</v>
      </c>
      <c r="G22" s="230" t="s">
        <v>2118</v>
      </c>
      <c r="H22" s="48" t="s">
        <v>2119</v>
      </c>
      <c r="I22" s="50" t="s">
        <v>2120</v>
      </c>
      <c r="J22" s="44" t="s">
        <v>48</v>
      </c>
      <c r="K22" s="51"/>
      <c r="L22" s="52">
        <v>3400.0</v>
      </c>
      <c r="M22" s="65"/>
      <c r="N22" s="66"/>
      <c r="O22" s="53"/>
      <c r="P22" s="54"/>
      <c r="Q22" s="55"/>
      <c r="R22" s="67"/>
      <c r="S22" s="57">
        <v>1700.0</v>
      </c>
      <c r="T22" s="237" t="s">
        <v>104</v>
      </c>
      <c r="U22" s="82">
        <f>SUM(Q7:Q92)</f>
        <v>350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2121</v>
      </c>
      <c r="E23" s="47" t="s">
        <v>52</v>
      </c>
      <c r="F23" s="44" t="s">
        <v>39</v>
      </c>
      <c r="G23" s="230" t="s">
        <v>2122</v>
      </c>
      <c r="H23" s="48" t="s">
        <v>2123</v>
      </c>
      <c r="I23" s="69" t="s">
        <v>2124</v>
      </c>
      <c r="J23" s="44" t="s">
        <v>104</v>
      </c>
      <c r="K23" s="95"/>
      <c r="L23" s="52"/>
      <c r="M23" s="65">
        <v>350.0</v>
      </c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350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2125</v>
      </c>
      <c r="E24" s="47" t="s">
        <v>106</v>
      </c>
      <c r="F24" s="44" t="s">
        <v>39</v>
      </c>
      <c r="G24" s="230" t="s">
        <v>2126</v>
      </c>
      <c r="H24" s="48" t="s">
        <v>2127</v>
      </c>
      <c r="I24" s="50" t="s">
        <v>2128</v>
      </c>
      <c r="J24" s="44" t="s">
        <v>48</v>
      </c>
      <c r="K24" s="51">
        <v>294.0</v>
      </c>
      <c r="L24" s="72"/>
      <c r="M24" s="65"/>
      <c r="N24" s="66"/>
      <c r="O24" s="53"/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60"/>
      <c r="E25" s="47" t="s">
        <v>106</v>
      </c>
      <c r="F25" s="44" t="s">
        <v>39</v>
      </c>
      <c r="G25" s="243" t="s">
        <v>2129</v>
      </c>
      <c r="H25" s="48"/>
      <c r="I25" s="48" t="s">
        <v>2130</v>
      </c>
      <c r="J25" s="44" t="s">
        <v>48</v>
      </c>
      <c r="K25" s="64"/>
      <c r="L25" s="52"/>
      <c r="M25" s="65"/>
      <c r="N25" s="66">
        <v>350.0</v>
      </c>
      <c r="O25" s="53"/>
      <c r="P25" s="96"/>
      <c r="Q25" s="97"/>
      <c r="R25" s="67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2131</v>
      </c>
      <c r="E26" s="47" t="s">
        <v>52</v>
      </c>
      <c r="F26" s="44" t="s">
        <v>39</v>
      </c>
      <c r="G26" s="230" t="s">
        <v>2132</v>
      </c>
      <c r="H26" s="48"/>
      <c r="I26" s="48" t="s">
        <v>2133</v>
      </c>
      <c r="J26" s="44" t="s">
        <v>104</v>
      </c>
      <c r="K26" s="51">
        <v>294.0</v>
      </c>
      <c r="L26" s="84"/>
      <c r="M26" s="65"/>
      <c r="N26" s="66"/>
      <c r="O26" s="53"/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2134</v>
      </c>
      <c r="E27" s="47" t="s">
        <v>106</v>
      </c>
      <c r="F27" s="44" t="s">
        <v>39</v>
      </c>
      <c r="G27" s="230" t="s">
        <v>2135</v>
      </c>
      <c r="H27" s="48" t="s">
        <v>2136</v>
      </c>
      <c r="I27" s="307" t="s">
        <v>2137</v>
      </c>
      <c r="J27" s="44" t="s">
        <v>48</v>
      </c>
      <c r="K27" s="98"/>
      <c r="L27" s="52"/>
      <c r="M27" s="65">
        <v>300.0</v>
      </c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2138</v>
      </c>
      <c r="E28" s="47" t="s">
        <v>106</v>
      </c>
      <c r="F28" s="44" t="s">
        <v>39</v>
      </c>
      <c r="G28" s="230" t="s">
        <v>2139</v>
      </c>
      <c r="H28" s="48"/>
      <c r="I28" s="307" t="s">
        <v>2140</v>
      </c>
      <c r="J28" s="44" t="s">
        <v>30</v>
      </c>
      <c r="K28" s="51"/>
      <c r="L28" s="52"/>
      <c r="M28" s="65"/>
      <c r="N28" s="66">
        <v>350.0</v>
      </c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2141</v>
      </c>
      <c r="E29" s="47" t="s">
        <v>38</v>
      </c>
      <c r="F29" s="44" t="s">
        <v>39</v>
      </c>
      <c r="G29" s="230" t="s">
        <v>2142</v>
      </c>
      <c r="H29" s="48"/>
      <c r="I29" s="48" t="s">
        <v>2143</v>
      </c>
      <c r="J29" s="44" t="s">
        <v>104</v>
      </c>
      <c r="K29" s="51"/>
      <c r="L29" s="52"/>
      <c r="M29" s="65"/>
      <c r="N29" s="66">
        <v>350.0</v>
      </c>
      <c r="O29" s="53"/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2144</v>
      </c>
      <c r="E30" s="47" t="s">
        <v>1601</v>
      </c>
      <c r="F30" s="44" t="s">
        <v>39</v>
      </c>
      <c r="G30" s="230" t="s">
        <v>2145</v>
      </c>
      <c r="H30" s="48" t="s">
        <v>2146</v>
      </c>
      <c r="I30" s="48" t="s">
        <v>2147</v>
      </c>
      <c r="J30" s="44" t="s">
        <v>30</v>
      </c>
      <c r="K30" s="51"/>
      <c r="L30" s="52">
        <v>350.0</v>
      </c>
      <c r="M30" s="37"/>
      <c r="N30" s="38"/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2148</v>
      </c>
      <c r="E31" s="47" t="s">
        <v>38</v>
      </c>
      <c r="F31" s="44" t="s">
        <v>39</v>
      </c>
      <c r="G31" s="308" t="s">
        <v>2149</v>
      </c>
      <c r="H31" s="102"/>
      <c r="I31" s="48" t="s">
        <v>2150</v>
      </c>
      <c r="J31" s="44" t="s">
        <v>104</v>
      </c>
      <c r="K31" s="51"/>
      <c r="L31" s="104"/>
      <c r="M31" s="65"/>
      <c r="N31" s="66">
        <v>294.0</v>
      </c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17104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2151</v>
      </c>
      <c r="E32" s="47" t="s">
        <v>38</v>
      </c>
      <c r="F32" s="44" t="s">
        <v>39</v>
      </c>
      <c r="G32" s="230" t="s">
        <v>2152</v>
      </c>
      <c r="H32" s="48"/>
      <c r="I32" s="48" t="s">
        <v>2150</v>
      </c>
      <c r="J32" s="44" t="s">
        <v>104</v>
      </c>
      <c r="K32" s="51"/>
      <c r="L32" s="104"/>
      <c r="M32" s="65"/>
      <c r="N32" s="66">
        <v>294.0</v>
      </c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2153</v>
      </c>
      <c r="E33" s="47" t="s">
        <v>30</v>
      </c>
      <c r="F33" s="44" t="s">
        <v>39</v>
      </c>
      <c r="G33" s="230" t="s">
        <v>2154</v>
      </c>
      <c r="H33" s="48" t="s">
        <v>2155</v>
      </c>
      <c r="I33" s="48" t="s">
        <v>2156</v>
      </c>
      <c r="J33" s="44" t="s">
        <v>104</v>
      </c>
      <c r="K33" s="51">
        <v>294.0</v>
      </c>
      <c r="L33" s="84"/>
      <c r="M33" s="85"/>
      <c r="N33" s="86"/>
      <c r="O33" s="53"/>
      <c r="P33" s="87"/>
      <c r="Q33" s="88"/>
      <c r="R33" s="67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2157</v>
      </c>
      <c r="E34" s="47" t="s">
        <v>30</v>
      </c>
      <c r="F34" s="44" t="s">
        <v>39</v>
      </c>
      <c r="G34" s="230" t="s">
        <v>2158</v>
      </c>
      <c r="H34" s="48"/>
      <c r="I34" s="48" t="s">
        <v>2159</v>
      </c>
      <c r="J34" s="44" t="s">
        <v>104</v>
      </c>
      <c r="K34" s="51"/>
      <c r="L34" s="72"/>
      <c r="M34" s="37"/>
      <c r="N34" s="38">
        <v>350.0</v>
      </c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281" t="s">
        <v>2160</v>
      </c>
      <c r="E35" s="47" t="s">
        <v>30</v>
      </c>
      <c r="F35" s="44" t="s">
        <v>39</v>
      </c>
      <c r="G35" s="243" t="s">
        <v>2161</v>
      </c>
      <c r="H35" s="48"/>
      <c r="I35" s="48" t="s">
        <v>2162</v>
      </c>
      <c r="J35" s="44" t="s">
        <v>104</v>
      </c>
      <c r="K35" s="64"/>
      <c r="L35" s="52"/>
      <c r="M35" s="65"/>
      <c r="N35" s="66"/>
      <c r="O35" s="53">
        <v>294.0</v>
      </c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2163</v>
      </c>
      <c r="E36" s="47" t="s">
        <v>93</v>
      </c>
      <c r="F36" s="44" t="s">
        <v>39</v>
      </c>
      <c r="G36" s="241" t="s">
        <v>2164</v>
      </c>
      <c r="H36" s="132" t="s">
        <v>2165</v>
      </c>
      <c r="I36" s="48" t="s">
        <v>2166</v>
      </c>
      <c r="J36" s="44" t="s">
        <v>48</v>
      </c>
      <c r="K36" s="64"/>
      <c r="L36" s="52"/>
      <c r="M36" s="65"/>
      <c r="N36" s="66"/>
      <c r="O36" s="53"/>
      <c r="P36" s="54">
        <v>294.0</v>
      </c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2167</v>
      </c>
      <c r="E37" s="47" t="s">
        <v>30</v>
      </c>
      <c r="F37" s="44" t="s">
        <v>39</v>
      </c>
      <c r="G37" s="242" t="s">
        <v>2168</v>
      </c>
      <c r="H37" s="112" t="s">
        <v>2169</v>
      </c>
      <c r="I37" s="48" t="s">
        <v>2170</v>
      </c>
      <c r="J37" s="44" t="s">
        <v>104</v>
      </c>
      <c r="K37" s="51"/>
      <c r="L37" s="52"/>
      <c r="M37" s="85"/>
      <c r="N37" s="66"/>
      <c r="O37" s="53"/>
      <c r="P37" s="54">
        <v>294.0</v>
      </c>
      <c r="Q37" s="55"/>
      <c r="R37" s="67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257" t="s">
        <v>2171</v>
      </c>
      <c r="E38" s="47" t="s">
        <v>88</v>
      </c>
      <c r="F38" s="44" t="s">
        <v>39</v>
      </c>
      <c r="G38" s="230" t="s">
        <v>2172</v>
      </c>
      <c r="H38" s="48" t="s">
        <v>2173</v>
      </c>
      <c r="I38" s="48" t="s">
        <v>2174</v>
      </c>
      <c r="J38" s="44" t="s">
        <v>30</v>
      </c>
      <c r="K38" s="51"/>
      <c r="L38" s="52"/>
      <c r="M38" s="114"/>
      <c r="N38" s="115"/>
      <c r="O38" s="53">
        <v>350.0</v>
      </c>
      <c r="P38" s="54"/>
      <c r="Q38" s="55"/>
      <c r="R38" s="5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257" t="s">
        <v>2175</v>
      </c>
      <c r="E39" s="47" t="s">
        <v>106</v>
      </c>
      <c r="F39" s="44" t="s">
        <v>39</v>
      </c>
      <c r="G39" s="230" t="s">
        <v>2176</v>
      </c>
      <c r="H39" s="48" t="s">
        <v>2177</v>
      </c>
      <c r="I39" s="47" t="s">
        <v>2178</v>
      </c>
      <c r="J39" s="44" t="s">
        <v>48</v>
      </c>
      <c r="K39" s="98"/>
      <c r="L39" s="52"/>
      <c r="M39" s="65">
        <v>350.0</v>
      </c>
      <c r="N39" s="66"/>
      <c r="O39" s="53"/>
      <c r="P39" s="54"/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255" t="s">
        <v>2179</v>
      </c>
      <c r="E40" s="47" t="s">
        <v>74</v>
      </c>
      <c r="F40" s="44" t="s">
        <v>39</v>
      </c>
      <c r="G40" s="230" t="s">
        <v>2180</v>
      </c>
      <c r="H40" s="48"/>
      <c r="I40" s="48" t="s">
        <v>2181</v>
      </c>
      <c r="J40" s="44" t="s">
        <v>30</v>
      </c>
      <c r="K40" s="51">
        <v>394.0</v>
      </c>
      <c r="L40" s="72"/>
      <c r="M40" s="65"/>
      <c r="N40" s="66"/>
      <c r="O40" s="53"/>
      <c r="P40" s="73"/>
      <c r="Q40" s="74"/>
      <c r="R40" s="67"/>
      <c r="S40" s="47">
        <v>100.0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2182</v>
      </c>
      <c r="E41" s="47" t="s">
        <v>44</v>
      </c>
      <c r="F41" s="44" t="s">
        <v>39</v>
      </c>
      <c r="G41" s="230" t="s">
        <v>2183</v>
      </c>
      <c r="H41" s="48" t="s">
        <v>2184</v>
      </c>
      <c r="I41" s="48" t="s">
        <v>2185</v>
      </c>
      <c r="J41" s="44" t="s">
        <v>48</v>
      </c>
      <c r="K41" s="51"/>
      <c r="L41" s="52">
        <v>240.0</v>
      </c>
      <c r="M41" s="65"/>
      <c r="N41" s="66"/>
      <c r="O41" s="53"/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58</v>
      </c>
      <c r="C42" s="70"/>
      <c r="D42" s="258" t="s">
        <v>59</v>
      </c>
      <c r="E42" s="47" t="s">
        <v>66</v>
      </c>
      <c r="F42" s="44" t="s">
        <v>39</v>
      </c>
      <c r="G42" s="259" t="s">
        <v>2186</v>
      </c>
      <c r="H42" s="118" t="s">
        <v>1152</v>
      </c>
      <c r="I42" s="112" t="s">
        <v>1776</v>
      </c>
      <c r="J42" s="44" t="s">
        <v>48</v>
      </c>
      <c r="K42" s="120"/>
      <c r="L42" s="52"/>
      <c r="M42" s="65"/>
      <c r="N42" s="66" t="s">
        <v>147</v>
      </c>
      <c r="O42" s="53"/>
      <c r="P42" s="54"/>
      <c r="Q42" s="55"/>
      <c r="R42" s="67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46" t="s">
        <v>2187</v>
      </c>
      <c r="E43" s="47" t="s">
        <v>1601</v>
      </c>
      <c r="F43" s="44" t="s">
        <v>61</v>
      </c>
      <c r="G43" s="230" t="s">
        <v>2188</v>
      </c>
      <c r="H43" s="48"/>
      <c r="I43" s="48" t="s">
        <v>2189</v>
      </c>
      <c r="J43" s="44" t="s">
        <v>48</v>
      </c>
      <c r="K43" s="51"/>
      <c r="L43" s="52"/>
      <c r="M43" s="65"/>
      <c r="N43" s="66"/>
      <c r="O43" s="53"/>
      <c r="P43" s="54">
        <v>300.0</v>
      </c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2190</v>
      </c>
      <c r="E44" s="47" t="s">
        <v>93</v>
      </c>
      <c r="F44" s="44" t="s">
        <v>39</v>
      </c>
      <c r="G44" s="230" t="s">
        <v>2191</v>
      </c>
      <c r="H44" s="48" t="s">
        <v>2192</v>
      </c>
      <c r="I44" s="48" t="s">
        <v>2193</v>
      </c>
      <c r="J44" s="44" t="s">
        <v>48</v>
      </c>
      <c r="K44" s="64"/>
      <c r="L44" s="52">
        <v>350.0</v>
      </c>
      <c r="M44" s="65"/>
      <c r="N44" s="66"/>
      <c r="O44" s="53"/>
      <c r="P44" s="54"/>
      <c r="Q44" s="55"/>
      <c r="R44" s="67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2194</v>
      </c>
      <c r="E45" s="47" t="s">
        <v>44</v>
      </c>
      <c r="F45" s="44" t="s">
        <v>39</v>
      </c>
      <c r="G45" s="230" t="s">
        <v>2195</v>
      </c>
      <c r="H45" s="48"/>
      <c r="I45" s="48" t="s">
        <v>2196</v>
      </c>
      <c r="J45" s="44" t="s">
        <v>48</v>
      </c>
      <c r="K45" s="51">
        <v>294.0</v>
      </c>
      <c r="L45" s="52"/>
      <c r="M45" s="65"/>
      <c r="N45" s="66"/>
      <c r="O45" s="53"/>
      <c r="P45" s="54"/>
      <c r="Q45" s="55"/>
      <c r="R45" s="67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2197</v>
      </c>
      <c r="E46" s="47" t="s">
        <v>44</v>
      </c>
      <c r="F46" s="44" t="s">
        <v>39</v>
      </c>
      <c r="G46" s="260" t="s">
        <v>2198</v>
      </c>
      <c r="H46" s="122" t="s">
        <v>2199</v>
      </c>
      <c r="I46" s="48" t="s">
        <v>2200</v>
      </c>
      <c r="J46" s="44" t="s">
        <v>48</v>
      </c>
      <c r="K46" s="51"/>
      <c r="L46" s="104"/>
      <c r="M46" s="65">
        <v>300.0</v>
      </c>
      <c r="N46" s="86"/>
      <c r="O46" s="53"/>
      <c r="P46" s="105"/>
      <c r="Q46" s="106"/>
      <c r="R46" s="67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2201</v>
      </c>
      <c r="E47" s="47" t="s">
        <v>106</v>
      </c>
      <c r="F47" s="44" t="s">
        <v>39</v>
      </c>
      <c r="G47" s="230" t="s">
        <v>2202</v>
      </c>
      <c r="H47" s="48" t="s">
        <v>2203</v>
      </c>
      <c r="I47" s="48" t="s">
        <v>2204</v>
      </c>
      <c r="J47" s="44" t="s">
        <v>48</v>
      </c>
      <c r="K47" s="51"/>
      <c r="L47" s="124"/>
      <c r="M47" s="65">
        <v>350.0</v>
      </c>
      <c r="N47" s="66"/>
      <c r="O47" s="53"/>
      <c r="P47" s="125"/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2205</v>
      </c>
      <c r="E48" s="47" t="s">
        <v>38</v>
      </c>
      <c r="F48" s="44" t="s">
        <v>39</v>
      </c>
      <c r="G48" s="230" t="s">
        <v>2206</v>
      </c>
      <c r="H48" s="48" t="s">
        <v>2207</v>
      </c>
      <c r="I48" s="48" t="s">
        <v>2208</v>
      </c>
      <c r="J48" s="44" t="s">
        <v>104</v>
      </c>
      <c r="K48" s="51"/>
      <c r="L48" s="124"/>
      <c r="M48" s="37"/>
      <c r="N48" s="38"/>
      <c r="O48" s="53"/>
      <c r="P48" s="125">
        <v>294.0</v>
      </c>
      <c r="Q48" s="126"/>
      <c r="R48" s="56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21" t="s">
        <v>59</v>
      </c>
      <c r="E49" s="47" t="s">
        <v>93</v>
      </c>
      <c r="F49" s="44" t="s">
        <v>39</v>
      </c>
      <c r="G49" s="230" t="s">
        <v>2209</v>
      </c>
      <c r="H49" s="48" t="s">
        <v>2209</v>
      </c>
      <c r="I49" s="309" t="s">
        <v>2210</v>
      </c>
      <c r="J49" s="44" t="s">
        <v>104</v>
      </c>
      <c r="K49" s="64"/>
      <c r="L49" s="124" t="s">
        <v>58</v>
      </c>
      <c r="M49" s="85"/>
      <c r="N49" s="86"/>
      <c r="O49" s="53"/>
      <c r="P49" s="125"/>
      <c r="Q49" s="126"/>
      <c r="R49" s="89"/>
      <c r="S49" s="47" t="s">
        <v>59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261" t="s">
        <v>2211</v>
      </c>
      <c r="E50" s="47" t="s">
        <v>93</v>
      </c>
      <c r="F50" s="44" t="s">
        <v>2212</v>
      </c>
      <c r="G50" s="230" t="s">
        <v>2213</v>
      </c>
      <c r="H50" s="48" t="s">
        <v>2214</v>
      </c>
      <c r="I50" s="48" t="s">
        <v>2215</v>
      </c>
      <c r="J50" s="44" t="s">
        <v>48</v>
      </c>
      <c r="K50" s="64"/>
      <c r="L50" s="129"/>
      <c r="M50" s="85"/>
      <c r="N50" s="86"/>
      <c r="O50" s="53">
        <v>400.0</v>
      </c>
      <c r="P50" s="130"/>
      <c r="Q50" s="131"/>
      <c r="R50" s="67"/>
      <c r="S50" s="47">
        <v>200.0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128</v>
      </c>
      <c r="C51" s="45"/>
      <c r="D51" s="101" t="s">
        <v>2216</v>
      </c>
      <c r="E51" s="47" t="s">
        <v>30</v>
      </c>
      <c r="F51" s="44" t="s">
        <v>39</v>
      </c>
      <c r="G51" s="230" t="s">
        <v>2217</v>
      </c>
      <c r="H51" s="48" t="s">
        <v>2218</v>
      </c>
      <c r="I51" s="48" t="s">
        <v>2219</v>
      </c>
      <c r="J51" s="44" t="s">
        <v>104</v>
      </c>
      <c r="K51" s="51"/>
      <c r="L51" s="124"/>
      <c r="M51" s="65"/>
      <c r="N51" s="66"/>
      <c r="O51" s="53"/>
      <c r="P51" s="125">
        <v>500.0</v>
      </c>
      <c r="Q51" s="126"/>
      <c r="R51" s="67"/>
      <c r="S51" s="256">
        <v>500.0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2220</v>
      </c>
      <c r="E52" s="61"/>
      <c r="F52" s="44" t="s">
        <v>250</v>
      </c>
      <c r="G52" s="241" t="s">
        <v>2221</v>
      </c>
      <c r="H52" s="132"/>
      <c r="I52" s="48" t="s">
        <v>2222</v>
      </c>
      <c r="J52" s="78"/>
      <c r="K52" s="120"/>
      <c r="L52" s="124"/>
      <c r="M52" s="85"/>
      <c r="N52" s="66">
        <v>60.0</v>
      </c>
      <c r="O52" s="53"/>
      <c r="P52" s="125"/>
      <c r="Q52" s="126"/>
      <c r="R52" s="67"/>
      <c r="S52" s="256">
        <v>60.0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48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4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48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48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48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48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48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48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48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48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48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48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48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48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48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48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48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48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48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48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48"/>
      <c r="I73" s="48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48"/>
      <c r="I74" s="48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48"/>
      <c r="I75" s="48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48"/>
      <c r="I76" s="48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48"/>
      <c r="I77" s="48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59"/>
      <c r="I78" s="159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59"/>
      <c r="I79" s="159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59"/>
      <c r="I80" s="159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59"/>
      <c r="I81" s="159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59"/>
      <c r="I82" s="159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59"/>
      <c r="I83" s="159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59"/>
      <c r="I84" s="159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59"/>
      <c r="I85" s="159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59"/>
      <c r="I86" s="159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59"/>
      <c r="I87" s="159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59"/>
      <c r="I88" s="159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59"/>
      <c r="I89" s="159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59"/>
      <c r="I90" s="159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59"/>
      <c r="I91" s="159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59"/>
      <c r="I92" s="159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292"/>
      <c r="I93" s="310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4910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293"/>
      <c r="I94" s="311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4"/>
      <c r="I95" s="4"/>
      <c r="J95" s="2"/>
      <c r="K95" s="149">
        <f>SUM(K7:K92)</f>
        <v>2158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4"/>
      <c r="I96" s="4"/>
      <c r="J96" s="2"/>
      <c r="K96" s="149">
        <f>SUM(K95*2%)</f>
        <v>43.16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4"/>
      <c r="I97" s="4"/>
      <c r="J97" s="2"/>
      <c r="K97" s="209"/>
      <c r="L97" s="210">
        <f>SUM(L6:L91)</f>
        <v>4690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12884</v>
      </c>
      <c r="I98" s="4"/>
      <c r="J98" s="2"/>
      <c r="K98" s="7"/>
      <c r="L98" s="60">
        <f>SUM(L97*2%)</f>
        <v>93.8</v>
      </c>
      <c r="M98" s="16">
        <f>SUM(M6:M91)</f>
        <v>2000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SUM(O100,P104)</f>
        <v>3870</v>
      </c>
      <c r="I99" s="4"/>
      <c r="J99" s="2"/>
      <c r="K99" s="7"/>
      <c r="L99" s="17"/>
      <c r="M99" s="60">
        <f>SUM(M98*2%)</f>
        <v>40</v>
      </c>
      <c r="N99" s="16">
        <f>SUM(N6:N92)</f>
        <v>4036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SUM(R106)</f>
        <v>0</v>
      </c>
      <c r="I100" s="4"/>
      <c r="J100" s="2"/>
      <c r="K100" s="7"/>
      <c r="L100" s="2"/>
      <c r="M100" s="2"/>
      <c r="N100" s="60">
        <f>SUM(N99*2%)</f>
        <v>80.72</v>
      </c>
      <c r="O100" s="16">
        <f>SUM(O6:O93)</f>
        <v>1394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SUM(Q105)</f>
        <v>350</v>
      </c>
      <c r="I101" s="4"/>
      <c r="J101" s="2"/>
      <c r="K101" s="7"/>
      <c r="L101" s="2"/>
      <c r="M101" s="2"/>
      <c r="N101" s="2"/>
      <c r="O101" s="60">
        <f>SUM(O100*1%)</f>
        <v>13.94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4"/>
      <c r="I102" s="4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72" t="s">
        <v>104</v>
      </c>
      <c r="H103" s="294">
        <f>SUM(P48,P51,P37,N34,N32,N31,K33,N29,K26,M23,P21,N18,K15,N7,N8,N9)</f>
        <v>5302</v>
      </c>
      <c r="I103" s="295">
        <f>SUM(O35)</f>
        <v>294</v>
      </c>
      <c r="J103" s="2"/>
      <c r="K103" s="7"/>
      <c r="L103" s="2"/>
      <c r="M103" s="2"/>
      <c r="N103" s="2"/>
      <c r="O103" s="2"/>
      <c r="P103" s="275"/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96">
        <f>SUM(N10,N11,M12,O14,P17,Q19,L22,K24,N25,M27,P36,M39,L41,P43,L44,K45,M46,M47,O50)</f>
        <v>9360</v>
      </c>
      <c r="I104" s="312">
        <f>SUM(N25)</f>
        <v>350</v>
      </c>
      <c r="J104" s="2"/>
      <c r="K104" s="7"/>
      <c r="L104" s="2"/>
      <c r="M104" s="2"/>
      <c r="N104" s="2"/>
      <c r="O104" s="2"/>
      <c r="P104" s="16">
        <f>SUM(P6:P91)</f>
        <v>2476</v>
      </c>
      <c r="Q104" s="41" t="s">
        <v>34</v>
      </c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H105" s="313"/>
      <c r="I105" s="314"/>
      <c r="J105" s="2"/>
      <c r="K105" s="7"/>
      <c r="L105" s="2"/>
      <c r="M105" s="2"/>
      <c r="N105" s="2"/>
      <c r="O105" s="2"/>
      <c r="P105" s="60">
        <f>SUM(P104*2%)</f>
        <v>49.52</v>
      </c>
      <c r="Q105" s="16">
        <f>SUM(Q6:Q91)</f>
        <v>350</v>
      </c>
      <c r="R105" s="22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"/>
      <c r="H106" s="4"/>
      <c r="I106" s="4"/>
      <c r="J106" s="2"/>
      <c r="K106" s="7"/>
      <c r="L106" s="2"/>
      <c r="M106" s="2"/>
      <c r="N106" s="2"/>
      <c r="O106" s="2"/>
      <c r="P106" s="2"/>
      <c r="Q106" s="60">
        <f>SUM(Q105*1%)</f>
        <v>3.5</v>
      </c>
      <c r="R106" s="149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53">
        <f>SUM(N25,O35)</f>
        <v>644</v>
      </c>
      <c r="I107" s="4"/>
      <c r="J107" s="2"/>
      <c r="K107" s="7"/>
      <c r="L107" s="2"/>
      <c r="M107" s="2"/>
      <c r="N107" s="2"/>
      <c r="O107" s="2"/>
      <c r="P107" s="2"/>
      <c r="Q107" s="2"/>
      <c r="R107" s="149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154</v>
      </c>
      <c r="H108" s="277">
        <f>SUM(S22,S25,S35,S38,S39,S40)</f>
        <v>2000</v>
      </c>
      <c r="I108" s="4"/>
      <c r="J108" s="2"/>
      <c r="K108" s="7"/>
      <c r="L108" s="2"/>
      <c r="M108" s="2"/>
      <c r="N108" s="2"/>
      <c r="O108" s="2"/>
      <c r="P108" s="2"/>
      <c r="Q108" s="2"/>
      <c r="R108" s="16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5" t="s">
        <v>33</v>
      </c>
      <c r="H109" s="300"/>
      <c r="I109" s="4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4"/>
      <c r="I110" s="4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4"/>
      <c r="I111" s="4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4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4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4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4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4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4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4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4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4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4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4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4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4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4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4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4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4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4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4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4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4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4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4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4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4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4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4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4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4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4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4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4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4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4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4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4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4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4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4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4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4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4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4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4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4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4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4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4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4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4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4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4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4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4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4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4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4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4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4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4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4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4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4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4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4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4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4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4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4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4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4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4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4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4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4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4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4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4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4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4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4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4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4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4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4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4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4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4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4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4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4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4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4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4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4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4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4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4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4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4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4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4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4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4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4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4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4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4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4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4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4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4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4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4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4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4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4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4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4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4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4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4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4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4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4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4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4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4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4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4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4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4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4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4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4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4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4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4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4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4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4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4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4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4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4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4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4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4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4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4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4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4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4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4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4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4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4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4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4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4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4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4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4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4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4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4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4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4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4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4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4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4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4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4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4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4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4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4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4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4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4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4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4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4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4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4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4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4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4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4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4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4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4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4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4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4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4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4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4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4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4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4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4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4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4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4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4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4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4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4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4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4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4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4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4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4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4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4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4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4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4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4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4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4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4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4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4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4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4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4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4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4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4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4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4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4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4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4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4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4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4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4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4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4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4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4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4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4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4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4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4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4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4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4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4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4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4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4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4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4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4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4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4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4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4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4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4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4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4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4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4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4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4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4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4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4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4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4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4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4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4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4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4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4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4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4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4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4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4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4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4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4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4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4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4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4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4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4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4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4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4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4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4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4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4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4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4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4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4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4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4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4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4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4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4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4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4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4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4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4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4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4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4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4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4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4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4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4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4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4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4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4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4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4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4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4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4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4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4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4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4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4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4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4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4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4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4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4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4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4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4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4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4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4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4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4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4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4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4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4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4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4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4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4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4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4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4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4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4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4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4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4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4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4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4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4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4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4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4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4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4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4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4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4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4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4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4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4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4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4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4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4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4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4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4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4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4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4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4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4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4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4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4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4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4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4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4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4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4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4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4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4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4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4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4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4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4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4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4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4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4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4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4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4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4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4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4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4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4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4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4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4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4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4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4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4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4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4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4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4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4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4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4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4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4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4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4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4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4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4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4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4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4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4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4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4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4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4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4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4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4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4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4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4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4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4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4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4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4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4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4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4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4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4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4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4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4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4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4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4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4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4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4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4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4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4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4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4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4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4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4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4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4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4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4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4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4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4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4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4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4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4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4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4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4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4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4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4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4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4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4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4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4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4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4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4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4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4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4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4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4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4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4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4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4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4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4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4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4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4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4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4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4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4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4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4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4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4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4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4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4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4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4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4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4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4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4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4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4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4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4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4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4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4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4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4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4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4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4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4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4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4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4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4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4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4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4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4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4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4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4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4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4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4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4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4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4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4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4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4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4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4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4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4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4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4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4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4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4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4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4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4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4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4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4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4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4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4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4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4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4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4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4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4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4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4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4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4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4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4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4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4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4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4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4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4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4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4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4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4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4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4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4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4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4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4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4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4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4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4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4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4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4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4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4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4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4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4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4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4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4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4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4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4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4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4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4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4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4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4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4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4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4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4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4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4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4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4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4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4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4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4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4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4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4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4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4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4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4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4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4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4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4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4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4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4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4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4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4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4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4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4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4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4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4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4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4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4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4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4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4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4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4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4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4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4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4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4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4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4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4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4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4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4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4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4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4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4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4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4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4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4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4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4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4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4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4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4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4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4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4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4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4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4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4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4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4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4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4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4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4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4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4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4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4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4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4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4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4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4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4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4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4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4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4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4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4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4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4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4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4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4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4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4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4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4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4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4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4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4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4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4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4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4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4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4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4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4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4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4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4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4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4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4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4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4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4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4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4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4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4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4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4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4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4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4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4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4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4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4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4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4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4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4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4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4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4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4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4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4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4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4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4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4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4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4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4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4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4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4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4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4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4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4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4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4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4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4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4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4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4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4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4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4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4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4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4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4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4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4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4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4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4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4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4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4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4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4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4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4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4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4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4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4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4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4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4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4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4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4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4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4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4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4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4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4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4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4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4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4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4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4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4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4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4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4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4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4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4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4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4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4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4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4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4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4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4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4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4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4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4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4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4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4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4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4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4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4"/>
      <c r="I999" s="4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4"/>
      <c r="I1000" s="4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228"/>
      <c r="H1001" s="228"/>
      <c r="I1001" s="228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Y1001" s="7"/>
      <c r="Z1001" s="7"/>
      <c r="AA1001" s="7"/>
      <c r="AB1001" s="7"/>
    </row>
    <row r="1002">
      <c r="G1002" s="228"/>
      <c r="H1002" s="228"/>
      <c r="I1002" s="228"/>
      <c r="L1002" s="228"/>
      <c r="M1002" s="228"/>
      <c r="N1002" s="228"/>
      <c r="O1002" s="228"/>
      <c r="P1002" s="228"/>
      <c r="Q1002" s="228"/>
      <c r="R1002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10:F1001">
      <formula1>"Vinicius,Kaua,Caio,Julia,Thiago,Jhonatas,Diogo,Caio Ferreira,Pamelah,Caio Alves,Camila,Wiliam ,Gabriel ,Fernanda,Kaua novo,Demetrio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  <dataValidation type="list" allowBlank="1" showErrorMessage="1" sqref="J7:J92">
      <formula1>"Mel,Drieli,Fernanda,Carla,FLAVIA"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6.8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2223</v>
      </c>
      <c r="E7" s="47" t="s">
        <v>106</v>
      </c>
      <c r="F7" s="44" t="s">
        <v>39</v>
      </c>
      <c r="G7" s="230" t="s">
        <v>2224</v>
      </c>
      <c r="H7" s="49" t="s">
        <v>2225</v>
      </c>
      <c r="I7" s="50" t="s">
        <v>2226</v>
      </c>
      <c r="J7" s="44" t="s">
        <v>48</v>
      </c>
      <c r="K7" s="51"/>
      <c r="L7" s="52"/>
      <c r="M7" s="37"/>
      <c r="N7" s="38">
        <v>500.0</v>
      </c>
      <c r="O7" s="53"/>
      <c r="P7" s="54"/>
      <c r="Q7" s="55"/>
      <c r="R7" s="56"/>
      <c r="S7" s="57">
        <v>150.0</v>
      </c>
      <c r="T7" s="58" t="s">
        <v>10</v>
      </c>
      <c r="U7" s="59">
        <f>SUM(K7:K92)</f>
        <v>2372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2227</v>
      </c>
      <c r="E8" s="47" t="s">
        <v>88</v>
      </c>
      <c r="F8" s="44" t="s">
        <v>39</v>
      </c>
      <c r="G8" s="230" t="s">
        <v>2228</v>
      </c>
      <c r="H8" s="62" t="s">
        <v>2229</v>
      </c>
      <c r="I8" s="315" t="s">
        <v>2230</v>
      </c>
      <c r="J8" s="44" t="s">
        <v>30</v>
      </c>
      <c r="K8" s="64"/>
      <c r="L8" s="52"/>
      <c r="M8" s="65"/>
      <c r="N8" s="66">
        <v>350.0</v>
      </c>
      <c r="O8" s="53"/>
      <c r="P8" s="54"/>
      <c r="Q8" s="55"/>
      <c r="R8" s="67"/>
      <c r="S8" s="57">
        <v>50.0</v>
      </c>
      <c r="T8" s="58" t="s">
        <v>11</v>
      </c>
      <c r="U8" s="59">
        <f>SUM(L97)</f>
        <v>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2231</v>
      </c>
      <c r="E9" s="47" t="s">
        <v>38</v>
      </c>
      <c r="F9" s="44" t="s">
        <v>39</v>
      </c>
      <c r="G9" s="230" t="s">
        <v>2232</v>
      </c>
      <c r="H9" s="62"/>
      <c r="I9" s="69" t="s">
        <v>2233</v>
      </c>
      <c r="J9" s="44" t="s">
        <v>104</v>
      </c>
      <c r="K9" s="64"/>
      <c r="L9" s="52"/>
      <c r="M9" s="65"/>
      <c r="N9" s="66">
        <v>400.0</v>
      </c>
      <c r="O9" s="53"/>
      <c r="P9" s="54"/>
      <c r="Q9" s="55"/>
      <c r="R9" s="67"/>
      <c r="S9" s="57">
        <v>50.0</v>
      </c>
      <c r="T9" s="58" t="s">
        <v>12</v>
      </c>
      <c r="U9" s="59">
        <f>SUM(M98)</f>
        <v>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2234</v>
      </c>
      <c r="E10" s="47" t="s">
        <v>66</v>
      </c>
      <c r="F10" s="44" t="s">
        <v>39</v>
      </c>
      <c r="G10" s="230" t="s">
        <v>2235</v>
      </c>
      <c r="H10" s="49" t="s">
        <v>232</v>
      </c>
      <c r="I10" s="50" t="s">
        <v>2236</v>
      </c>
      <c r="J10" s="44" t="s">
        <v>48</v>
      </c>
      <c r="K10" s="51"/>
      <c r="L10" s="72"/>
      <c r="M10" s="37"/>
      <c r="N10" s="38">
        <v>294.0</v>
      </c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1544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2237</v>
      </c>
      <c r="E11" s="47"/>
      <c r="F11" s="44" t="s">
        <v>39</v>
      </c>
      <c r="G11" s="239" t="s">
        <v>2238</v>
      </c>
      <c r="H11" s="49" t="s">
        <v>2239</v>
      </c>
      <c r="I11" s="63" t="s">
        <v>2240</v>
      </c>
      <c r="J11" s="44" t="s">
        <v>104</v>
      </c>
      <c r="K11" s="51">
        <v>990.0</v>
      </c>
      <c r="L11" s="52"/>
      <c r="M11" s="37"/>
      <c r="N11" s="38"/>
      <c r="O11" s="53"/>
      <c r="P11" s="54"/>
      <c r="Q11" s="55"/>
      <c r="R11" s="56"/>
      <c r="S11" s="235">
        <v>990.0</v>
      </c>
      <c r="T11" s="76" t="s">
        <v>19</v>
      </c>
      <c r="U11" s="77">
        <f>SUM(U7:U10)</f>
        <v>3916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2241</v>
      </c>
      <c r="E12" s="47" t="s">
        <v>88</v>
      </c>
      <c r="F12" s="44" t="s">
        <v>39</v>
      </c>
      <c r="G12" s="230" t="s">
        <v>2242</v>
      </c>
      <c r="H12" s="49" t="s">
        <v>846</v>
      </c>
      <c r="I12" s="69" t="s">
        <v>2243</v>
      </c>
      <c r="J12" s="44" t="s">
        <v>30</v>
      </c>
      <c r="K12" s="51">
        <v>294.0</v>
      </c>
      <c r="L12" s="52"/>
      <c r="M12" s="65"/>
      <c r="N12" s="66"/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2244</v>
      </c>
      <c r="E13" s="47" t="s">
        <v>88</v>
      </c>
      <c r="F13" s="44" t="s">
        <v>39</v>
      </c>
      <c r="G13" s="230" t="s">
        <v>2245</v>
      </c>
      <c r="H13" s="62" t="s">
        <v>1450</v>
      </c>
      <c r="I13" s="50" t="s">
        <v>1451</v>
      </c>
      <c r="J13" s="44" t="s">
        <v>30</v>
      </c>
      <c r="K13" s="51">
        <v>250.0</v>
      </c>
      <c r="L13" s="52"/>
      <c r="M13" s="65"/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2244</v>
      </c>
      <c r="E14" s="47" t="s">
        <v>74</v>
      </c>
      <c r="F14" s="44" t="s">
        <v>39</v>
      </c>
      <c r="G14" s="230" t="s">
        <v>2246</v>
      </c>
      <c r="H14" s="62" t="s">
        <v>1450</v>
      </c>
      <c r="I14" s="50" t="s">
        <v>1451</v>
      </c>
      <c r="J14" s="44" t="s">
        <v>30</v>
      </c>
      <c r="K14" s="51">
        <v>250.0</v>
      </c>
      <c r="L14" s="52"/>
      <c r="M14" s="37"/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2247</v>
      </c>
      <c r="E15" s="47" t="s">
        <v>30</v>
      </c>
      <c r="F15" s="44" t="s">
        <v>39</v>
      </c>
      <c r="G15" s="232" t="s">
        <v>2248</v>
      </c>
      <c r="H15" s="79" t="s">
        <v>2249</v>
      </c>
      <c r="I15" s="63" t="s">
        <v>2250</v>
      </c>
      <c r="J15" s="44" t="s">
        <v>104</v>
      </c>
      <c r="K15" s="51">
        <v>294.0</v>
      </c>
      <c r="L15" s="52"/>
      <c r="M15" s="65"/>
      <c r="N15" s="66"/>
      <c r="O15" s="53"/>
      <c r="P15" s="54"/>
      <c r="Q15" s="55"/>
      <c r="R15" s="67"/>
      <c r="S15" s="57">
        <v>50.0</v>
      </c>
      <c r="T15" s="80" t="s">
        <v>14</v>
      </c>
      <c r="U15" s="46">
        <f>SUM(O100)</f>
        <v>0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2251</v>
      </c>
      <c r="E16" s="47" t="s">
        <v>249</v>
      </c>
      <c r="F16" s="44" t="s">
        <v>39</v>
      </c>
      <c r="G16" s="232" t="s">
        <v>2252</v>
      </c>
      <c r="H16" s="79"/>
      <c r="I16" s="63" t="s">
        <v>2253</v>
      </c>
      <c r="J16" s="44" t="s">
        <v>48</v>
      </c>
      <c r="K16" s="51">
        <v>294.0</v>
      </c>
      <c r="L16" s="52"/>
      <c r="M16" s="65"/>
      <c r="N16" s="66"/>
      <c r="O16" s="53"/>
      <c r="P16" s="54"/>
      <c r="Q16" s="55"/>
      <c r="R16" s="67"/>
      <c r="S16" s="57">
        <v>50.0</v>
      </c>
      <c r="T16" s="81"/>
      <c r="U16" s="101"/>
      <c r="V16" s="7"/>
      <c r="W16" s="7"/>
      <c r="X16" s="83"/>
      <c r="Y16" s="7"/>
      <c r="Z16" s="7"/>
      <c r="AA16" s="7"/>
      <c r="AB16" s="7"/>
    </row>
    <row r="17" ht="15.75" customHeight="1">
      <c r="A17" s="44"/>
      <c r="B17" s="44"/>
      <c r="C17" s="45"/>
      <c r="D17" s="60"/>
      <c r="E17" s="61"/>
      <c r="F17" s="44"/>
      <c r="G17" s="48"/>
      <c r="H17" s="62"/>
      <c r="I17" s="69"/>
      <c r="J17" s="78"/>
      <c r="K17" s="51"/>
      <c r="L17" s="84"/>
      <c r="M17" s="85"/>
      <c r="N17" s="86"/>
      <c r="O17" s="53"/>
      <c r="P17" s="87"/>
      <c r="Q17" s="88"/>
      <c r="R17" s="89"/>
      <c r="S17" s="57"/>
      <c r="T17" s="91" t="s">
        <v>20</v>
      </c>
      <c r="U17" s="92">
        <f>SUM(U15:U16)</f>
        <v>0</v>
      </c>
      <c r="V17" s="7"/>
      <c r="W17" s="7"/>
      <c r="X17" s="7"/>
      <c r="Y17" s="7"/>
      <c r="Z17" s="7"/>
      <c r="AA17" s="7"/>
      <c r="AB17" s="7"/>
    </row>
    <row r="18" ht="17.25" customHeight="1">
      <c r="A18" s="44"/>
      <c r="B18" s="44"/>
      <c r="C18" s="45"/>
      <c r="D18" s="60"/>
      <c r="E18" s="47"/>
      <c r="F18" s="44"/>
      <c r="G18" s="79"/>
      <c r="H18" s="79"/>
      <c r="I18" s="63"/>
      <c r="J18" s="78"/>
      <c r="K18" s="51"/>
      <c r="L18" s="84"/>
      <c r="M18" s="65"/>
      <c r="N18" s="66"/>
      <c r="O18" s="53"/>
      <c r="P18" s="87"/>
      <c r="Q18" s="88"/>
      <c r="R18" s="67"/>
      <c r="S18" s="57"/>
      <c r="V18" s="7"/>
      <c r="W18" s="7"/>
      <c r="X18" s="7"/>
      <c r="Y18" s="7"/>
      <c r="Z18" s="7"/>
      <c r="AA18" s="7"/>
      <c r="AB18" s="7"/>
    </row>
    <row r="19">
      <c r="A19" s="44"/>
      <c r="B19" s="44"/>
      <c r="C19" s="45"/>
      <c r="D19" s="60"/>
      <c r="E19" s="47"/>
      <c r="F19" s="44"/>
      <c r="G19" s="48"/>
      <c r="H19" s="62"/>
      <c r="I19" s="50"/>
      <c r="J19" s="78"/>
      <c r="K19" s="51"/>
      <c r="L19" s="52"/>
      <c r="M19" s="65"/>
      <c r="N19" s="66"/>
      <c r="O19" s="53"/>
      <c r="P19" s="54"/>
      <c r="Q19" s="55"/>
      <c r="R19" s="67"/>
      <c r="S19" s="57"/>
      <c r="V19" s="7"/>
      <c r="W19" s="7"/>
      <c r="X19" s="7"/>
      <c r="Y19" s="7"/>
      <c r="Z19" s="7"/>
      <c r="AA19" s="7"/>
      <c r="AB19" s="7"/>
    </row>
    <row r="20">
      <c r="A20" s="44"/>
      <c r="B20" s="44"/>
      <c r="C20" s="45"/>
      <c r="D20" s="46"/>
      <c r="E20" s="61"/>
      <c r="F20" s="44"/>
      <c r="G20" s="48"/>
      <c r="H20" s="62"/>
      <c r="I20" s="69"/>
      <c r="J20" s="78"/>
      <c r="K20" s="51"/>
      <c r="L20" s="52"/>
      <c r="M20" s="65"/>
      <c r="N20" s="66"/>
      <c r="O20" s="53"/>
      <c r="P20" s="54"/>
      <c r="Q20" s="55"/>
      <c r="R20" s="67"/>
      <c r="S20" s="57"/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/>
      <c r="B21" s="44"/>
      <c r="C21" s="45"/>
      <c r="D21" s="60"/>
      <c r="E21" s="47"/>
      <c r="F21" s="44"/>
      <c r="G21" s="48"/>
      <c r="H21" s="62"/>
      <c r="I21" s="69"/>
      <c r="J21" s="44"/>
      <c r="K21" s="51"/>
      <c r="L21" s="52"/>
      <c r="M21" s="65"/>
      <c r="N21" s="66"/>
      <c r="O21" s="53"/>
      <c r="P21" s="54"/>
      <c r="Q21" s="55"/>
      <c r="R21" s="67"/>
      <c r="S21" s="57"/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/>
      <c r="B22" s="44"/>
      <c r="C22" s="45"/>
      <c r="D22" s="46"/>
      <c r="E22" s="61"/>
      <c r="F22" s="44"/>
      <c r="G22" s="48"/>
      <c r="H22" s="62"/>
      <c r="I22" s="50"/>
      <c r="J22" s="78"/>
      <c r="K22" s="51"/>
      <c r="L22" s="52"/>
      <c r="M22" s="65"/>
      <c r="N22" s="66"/>
      <c r="O22" s="53"/>
      <c r="P22" s="54"/>
      <c r="Q22" s="55"/>
      <c r="R22" s="67"/>
      <c r="S22" s="57"/>
      <c r="T22" s="237" t="s">
        <v>104</v>
      </c>
      <c r="U22" s="82">
        <f>SUM(Q7:Q92)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/>
      <c r="B23" s="44"/>
      <c r="C23" s="45"/>
      <c r="D23" s="70"/>
      <c r="E23" s="47"/>
      <c r="F23" s="44"/>
      <c r="G23" s="48"/>
      <c r="H23" s="62"/>
      <c r="I23" s="69"/>
      <c r="J23" s="44"/>
      <c r="K23" s="95"/>
      <c r="L23" s="52"/>
      <c r="M23" s="65"/>
      <c r="N23" s="66"/>
      <c r="O23" s="53"/>
      <c r="P23" s="54"/>
      <c r="Q23" s="55"/>
      <c r="R23" s="67"/>
      <c r="S23" s="57"/>
      <c r="T23" s="91" t="s">
        <v>109</v>
      </c>
      <c r="U23" s="238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/>
      <c r="B24" s="44"/>
      <c r="C24" s="45"/>
      <c r="D24" s="70"/>
      <c r="E24" s="61"/>
      <c r="F24" s="44"/>
      <c r="G24" s="48"/>
      <c r="H24" s="62"/>
      <c r="I24" s="50"/>
      <c r="J24" s="44"/>
      <c r="K24" s="51"/>
      <c r="L24" s="72"/>
      <c r="M24" s="65"/>
      <c r="N24" s="66"/>
      <c r="O24" s="53"/>
      <c r="P24" s="73"/>
      <c r="Q24" s="74"/>
      <c r="R24" s="67"/>
      <c r="S24" s="57"/>
      <c r="V24" s="7"/>
      <c r="W24" s="7"/>
      <c r="X24" s="7"/>
      <c r="Y24" s="7"/>
      <c r="Z24" s="7"/>
      <c r="AA24" s="7"/>
      <c r="AB24" s="7"/>
    </row>
    <row r="25">
      <c r="A25" s="44"/>
      <c r="B25" s="44"/>
      <c r="C25" s="70"/>
      <c r="D25" s="60"/>
      <c r="E25" s="61"/>
      <c r="F25" s="44"/>
      <c r="G25" s="48"/>
      <c r="H25" s="62"/>
      <c r="I25" s="48"/>
      <c r="J25" s="44"/>
      <c r="K25" s="64"/>
      <c r="L25" s="52"/>
      <c r="M25" s="65"/>
      <c r="N25" s="86"/>
      <c r="O25" s="53"/>
      <c r="P25" s="96"/>
      <c r="Q25" s="97"/>
      <c r="R25" s="89"/>
      <c r="S25" s="57"/>
      <c r="V25" s="7"/>
      <c r="W25" s="7"/>
      <c r="X25" s="7"/>
      <c r="Y25" s="7"/>
      <c r="Z25" s="7"/>
      <c r="AA25" s="7"/>
      <c r="AB25" s="7"/>
    </row>
    <row r="26">
      <c r="A26" s="44"/>
      <c r="B26" s="44"/>
      <c r="C26" s="70"/>
      <c r="D26" s="60"/>
      <c r="E26" s="47"/>
      <c r="F26" s="44"/>
      <c r="G26" s="48"/>
      <c r="H26" s="62"/>
      <c r="I26" s="48"/>
      <c r="J26" s="78"/>
      <c r="K26" s="98"/>
      <c r="L26" s="84"/>
      <c r="M26" s="65"/>
      <c r="N26" s="66"/>
      <c r="O26" s="53"/>
      <c r="P26" s="87"/>
      <c r="Q26" s="88"/>
      <c r="R26" s="67"/>
      <c r="S26" s="5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/>
      <c r="B27" s="44"/>
      <c r="C27" s="70"/>
      <c r="D27" s="60"/>
      <c r="E27" s="47"/>
      <c r="F27" s="44"/>
      <c r="G27" s="48" t="s">
        <v>21</v>
      </c>
      <c r="H27" s="62"/>
      <c r="I27" s="63"/>
      <c r="J27" s="44"/>
      <c r="K27" s="98"/>
      <c r="L27" s="52"/>
      <c r="M27" s="65"/>
      <c r="N27" s="66"/>
      <c r="O27" s="53"/>
      <c r="P27" s="54"/>
      <c r="Q27" s="55"/>
      <c r="R27" s="67"/>
      <c r="S27" s="5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/>
      <c r="B28" s="44"/>
      <c r="C28" s="70"/>
      <c r="D28" s="99"/>
      <c r="E28" s="47"/>
      <c r="F28" s="44"/>
      <c r="G28" s="48"/>
      <c r="H28" s="62"/>
      <c r="I28" s="63"/>
      <c r="J28" s="44"/>
      <c r="K28" s="51"/>
      <c r="L28" s="52"/>
      <c r="M28" s="65"/>
      <c r="N28" s="66"/>
      <c r="O28" s="53"/>
      <c r="P28" s="54"/>
      <c r="Q28" s="55"/>
      <c r="R28" s="67"/>
      <c r="S28" s="5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/>
      <c r="B29" s="44"/>
      <c r="C29" s="45"/>
      <c r="D29" s="71"/>
      <c r="E29" s="61"/>
      <c r="F29" s="44"/>
      <c r="G29" s="48"/>
      <c r="H29" s="62"/>
      <c r="I29" s="48"/>
      <c r="J29" s="78"/>
      <c r="K29" s="51"/>
      <c r="L29" s="52"/>
      <c r="M29" s="65"/>
      <c r="N29" s="66"/>
      <c r="O29" s="53"/>
      <c r="P29" s="54"/>
      <c r="Q29" s="55"/>
      <c r="R29" s="67"/>
      <c r="S29" s="5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/>
      <c r="B30" s="44"/>
      <c r="C30" s="101"/>
      <c r="D30" s="99"/>
      <c r="E30" s="47"/>
      <c r="F30" s="44"/>
      <c r="G30" s="48"/>
      <c r="H30" s="62"/>
      <c r="I30" s="48"/>
      <c r="J30" s="78"/>
      <c r="K30" s="51"/>
      <c r="L30" s="52"/>
      <c r="M30" s="37"/>
      <c r="N30" s="38"/>
      <c r="O30" s="53"/>
      <c r="P30" s="54"/>
      <c r="Q30" s="55"/>
      <c r="R30" s="56"/>
      <c r="S30" s="5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/>
      <c r="B31" s="44"/>
      <c r="C31" s="45"/>
      <c r="D31" s="99"/>
      <c r="E31" s="61"/>
      <c r="F31" s="44"/>
      <c r="G31" s="102"/>
      <c r="H31" s="103"/>
      <c r="I31" s="48"/>
      <c r="J31" s="78"/>
      <c r="K31" s="51"/>
      <c r="L31" s="104"/>
      <c r="M31" s="65"/>
      <c r="N31" s="66"/>
      <c r="O31" s="53"/>
      <c r="P31" s="105"/>
      <c r="Q31" s="106"/>
      <c r="R31" s="67"/>
      <c r="S31" s="57"/>
      <c r="T31" s="91" t="s">
        <v>22</v>
      </c>
      <c r="U31" s="100">
        <f>SUM(U11,U17,U23)</f>
        <v>3916</v>
      </c>
      <c r="V31" s="7"/>
      <c r="W31" s="7"/>
      <c r="X31" s="7"/>
      <c r="Y31" s="7"/>
      <c r="Z31" s="7"/>
      <c r="AA31" s="7"/>
      <c r="AB31" s="7"/>
    </row>
    <row r="32">
      <c r="A32" s="44"/>
      <c r="B32" s="44"/>
      <c r="C32" s="107"/>
      <c r="D32" s="46"/>
      <c r="E32" s="47"/>
      <c r="F32" s="44"/>
      <c r="G32" s="48"/>
      <c r="H32" s="62"/>
      <c r="I32" s="48"/>
      <c r="J32" s="78"/>
      <c r="K32" s="51"/>
      <c r="L32" s="104"/>
      <c r="M32" s="65"/>
      <c r="N32" s="66"/>
      <c r="O32" s="53"/>
      <c r="P32" s="105"/>
      <c r="Q32" s="106"/>
      <c r="R32" s="67"/>
      <c r="S32" s="47"/>
      <c r="V32" s="7"/>
      <c r="W32" s="7"/>
      <c r="X32" s="7"/>
      <c r="Y32" s="7"/>
      <c r="Z32" s="7"/>
      <c r="AA32" s="7"/>
      <c r="AB32" s="7"/>
    </row>
    <row r="33">
      <c r="A33" s="44"/>
      <c r="B33" s="44"/>
      <c r="C33" s="45"/>
      <c r="D33" s="108"/>
      <c r="E33" s="47"/>
      <c r="F33" s="44"/>
      <c r="G33" s="48"/>
      <c r="H33" s="62"/>
      <c r="I33" s="48"/>
      <c r="J33" s="44"/>
      <c r="K33" s="51"/>
      <c r="L33" s="84"/>
      <c r="M33" s="85"/>
      <c r="N33" s="86"/>
      <c r="O33" s="53"/>
      <c r="P33" s="87"/>
      <c r="Q33" s="88"/>
      <c r="R33" s="89"/>
      <c r="S33" s="47"/>
      <c r="V33" s="7"/>
      <c r="W33" s="7"/>
      <c r="X33" s="7"/>
      <c r="Y33" s="7"/>
      <c r="Z33" s="7"/>
      <c r="AA33" s="7"/>
      <c r="AB33" s="7"/>
    </row>
    <row r="34">
      <c r="A34" s="44"/>
      <c r="B34" s="44"/>
      <c r="C34" s="45"/>
      <c r="D34" s="109"/>
      <c r="E34" s="61"/>
      <c r="F34" s="44"/>
      <c r="G34" s="48"/>
      <c r="H34" s="62"/>
      <c r="I34" s="62"/>
      <c r="J34" s="78"/>
      <c r="K34" s="51"/>
      <c r="L34" s="72"/>
      <c r="M34" s="37"/>
      <c r="N34" s="38"/>
      <c r="O34" s="53"/>
      <c r="P34" s="73"/>
      <c r="Q34" s="74"/>
      <c r="R34" s="56"/>
      <c r="S34" s="47"/>
      <c r="V34" s="7"/>
      <c r="W34" s="7"/>
      <c r="X34" s="7"/>
      <c r="Y34" s="7"/>
      <c r="Z34" s="7"/>
      <c r="AA34" s="7"/>
      <c r="AB34" s="7"/>
    </row>
    <row r="35">
      <c r="A35" s="44"/>
      <c r="B35" s="44"/>
      <c r="C35" s="70"/>
      <c r="D35" s="109"/>
      <c r="E35" s="61"/>
      <c r="F35" s="44"/>
      <c r="G35" s="48"/>
      <c r="H35" s="62"/>
      <c r="I35" s="62"/>
      <c r="J35" s="78"/>
      <c r="K35" s="64"/>
      <c r="L35" s="52"/>
      <c r="M35" s="65"/>
      <c r="N35" s="66"/>
      <c r="O35" s="53"/>
      <c r="P35" s="54"/>
      <c r="Q35" s="55"/>
      <c r="R35" s="67"/>
      <c r="S35" s="47"/>
      <c r="V35" s="7"/>
      <c r="W35" s="7"/>
      <c r="X35" s="7"/>
      <c r="Y35" s="7"/>
      <c r="Z35" s="7"/>
      <c r="AA35" s="7"/>
      <c r="AB35" s="7"/>
    </row>
    <row r="36">
      <c r="A36" s="44"/>
      <c r="B36" s="44"/>
      <c r="C36" s="70"/>
      <c r="D36" s="71"/>
      <c r="E36" s="47"/>
      <c r="F36" s="44"/>
      <c r="G36" s="110"/>
      <c r="H36" s="111"/>
      <c r="I36" s="62"/>
      <c r="J36" s="78"/>
      <c r="K36" s="64"/>
      <c r="L36" s="52"/>
      <c r="M36" s="65"/>
      <c r="N36" s="66"/>
      <c r="O36" s="53"/>
      <c r="P36" s="54"/>
      <c r="Q36" s="55"/>
      <c r="R36" s="67"/>
      <c r="S36" s="4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/>
      <c r="B37" s="44"/>
      <c r="C37" s="70"/>
      <c r="D37" s="71"/>
      <c r="E37" s="47"/>
      <c r="F37" s="44"/>
      <c r="G37" s="112"/>
      <c r="H37" s="113"/>
      <c r="I37" s="48"/>
      <c r="J37" s="44"/>
      <c r="K37" s="51"/>
      <c r="L37" s="52"/>
      <c r="M37" s="85"/>
      <c r="N37" s="86"/>
      <c r="O37" s="53"/>
      <c r="P37" s="54"/>
      <c r="Q37" s="55"/>
      <c r="R37" s="89"/>
      <c r="S37" s="4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/>
      <c r="B38" s="44"/>
      <c r="C38" s="45"/>
      <c r="D38" s="99"/>
      <c r="E38" s="47"/>
      <c r="F38" s="44"/>
      <c r="G38" s="48"/>
      <c r="H38" s="62"/>
      <c r="I38" s="48"/>
      <c r="J38" s="78"/>
      <c r="K38" s="51"/>
      <c r="L38" s="52"/>
      <c r="M38" s="114"/>
      <c r="N38" s="115"/>
      <c r="O38" s="53"/>
      <c r="P38" s="54"/>
      <c r="Q38" s="55"/>
      <c r="R38" s="116"/>
      <c r="S38" s="4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/>
      <c r="B39" s="44"/>
      <c r="C39" s="45"/>
      <c r="D39" s="71"/>
      <c r="E39" s="47"/>
      <c r="F39" s="44"/>
      <c r="G39" s="48"/>
      <c r="H39" s="62"/>
      <c r="I39" s="47"/>
      <c r="J39" s="78"/>
      <c r="K39" s="98"/>
      <c r="L39" s="52"/>
      <c r="M39" s="65"/>
      <c r="N39" s="66"/>
      <c r="O39" s="53"/>
      <c r="P39" s="54"/>
      <c r="Q39" s="55"/>
      <c r="R39" s="67"/>
      <c r="S39" s="4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/>
      <c r="B40" s="44"/>
      <c r="C40" s="45"/>
      <c r="D40" s="60"/>
      <c r="E40" s="61"/>
      <c r="F40" s="44"/>
      <c r="G40" s="48"/>
      <c r="H40" s="62"/>
      <c r="I40" s="48"/>
      <c r="J40" s="78"/>
      <c r="K40" s="51"/>
      <c r="L40" s="72"/>
      <c r="M40" s="65"/>
      <c r="N40" s="66"/>
      <c r="O40" s="53"/>
      <c r="P40" s="73"/>
      <c r="Q40" s="74"/>
      <c r="R40" s="67"/>
      <c r="S40" s="4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/>
      <c r="B41" s="44"/>
      <c r="C41" s="45"/>
      <c r="D41" s="71"/>
      <c r="E41" s="47"/>
      <c r="F41" s="44"/>
      <c r="G41" s="48"/>
      <c r="H41" s="62"/>
      <c r="I41" s="48"/>
      <c r="J41" s="78"/>
      <c r="K41" s="51"/>
      <c r="L41" s="52"/>
      <c r="M41" s="65"/>
      <c r="N41" s="66"/>
      <c r="O41" s="53"/>
      <c r="P41" s="54"/>
      <c r="Q41" s="55"/>
      <c r="R41" s="67"/>
      <c r="S41" s="4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/>
      <c r="B42" s="44"/>
      <c r="C42" s="70"/>
      <c r="D42" s="117"/>
      <c r="E42" s="61"/>
      <c r="F42" s="44"/>
      <c r="G42" s="118"/>
      <c r="H42" s="119"/>
      <c r="I42" s="113"/>
      <c r="J42" s="78"/>
      <c r="K42" s="120"/>
      <c r="L42" s="52"/>
      <c r="M42" s="65"/>
      <c r="N42" s="66"/>
      <c r="O42" s="53"/>
      <c r="P42" s="54"/>
      <c r="Q42" s="55"/>
      <c r="R42" s="67"/>
      <c r="S42" s="4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70"/>
      <c r="D43" s="60"/>
      <c r="E43" s="47"/>
      <c r="F43" s="44"/>
      <c r="G43" s="48"/>
      <c r="H43" s="62"/>
      <c r="I43" s="48"/>
      <c r="J43" s="44"/>
      <c r="K43" s="51"/>
      <c r="L43" s="52"/>
      <c r="M43" s="65"/>
      <c r="N43" s="66"/>
      <c r="O43" s="53"/>
      <c r="P43" s="54"/>
      <c r="Q43" s="55"/>
      <c r="R43" s="67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60"/>
      <c r="E44" s="61"/>
      <c r="F44" s="44"/>
      <c r="G44" s="48"/>
      <c r="H44" s="62"/>
      <c r="I44" s="48"/>
      <c r="J44" s="44"/>
      <c r="K44" s="64"/>
      <c r="L44" s="52"/>
      <c r="M44" s="65"/>
      <c r="N44" s="66"/>
      <c r="O44" s="53"/>
      <c r="P44" s="54"/>
      <c r="Q44" s="55"/>
      <c r="R44" s="67"/>
      <c r="S44" s="4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45"/>
      <c r="D45" s="121"/>
      <c r="E45" s="61"/>
      <c r="F45" s="44"/>
      <c r="G45" s="48"/>
      <c r="H45" s="62"/>
      <c r="I45" s="48"/>
      <c r="J45" s="44"/>
      <c r="K45" s="51"/>
      <c r="L45" s="52"/>
      <c r="M45" s="65"/>
      <c r="N45" s="66"/>
      <c r="O45" s="53"/>
      <c r="P45" s="54"/>
      <c r="Q45" s="55"/>
      <c r="R45" s="67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61"/>
      <c r="F46" s="44"/>
      <c r="G46" s="122"/>
      <c r="H46" s="123"/>
      <c r="I46" s="48"/>
      <c r="J46" s="78"/>
      <c r="K46" s="51"/>
      <c r="L46" s="104"/>
      <c r="M46" s="85"/>
      <c r="N46" s="86"/>
      <c r="O46" s="53"/>
      <c r="P46" s="105"/>
      <c r="Q46" s="106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61"/>
      <c r="F47" s="44"/>
      <c r="G47" s="48"/>
      <c r="H47" s="62"/>
      <c r="I47" s="62"/>
      <c r="J47" s="78"/>
      <c r="K47" s="51"/>
      <c r="L47" s="124"/>
      <c r="M47" s="65"/>
      <c r="N47" s="66"/>
      <c r="O47" s="53"/>
      <c r="P47" s="125"/>
      <c r="Q47" s="126"/>
      <c r="R47" s="67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61"/>
      <c r="F48" s="44"/>
      <c r="G48" s="48"/>
      <c r="H48" s="62"/>
      <c r="I48" s="62"/>
      <c r="J48" s="78"/>
      <c r="K48" s="51"/>
      <c r="L48" s="124"/>
      <c r="M48" s="37"/>
      <c r="N48" s="38"/>
      <c r="O48" s="53"/>
      <c r="P48" s="125"/>
      <c r="Q48" s="126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8"/>
      <c r="E49" s="47"/>
      <c r="F49" s="44"/>
      <c r="G49" s="48"/>
      <c r="H49" s="62"/>
      <c r="I49" s="127"/>
      <c r="J49" s="44"/>
      <c r="K49" s="64"/>
      <c r="L49" s="124"/>
      <c r="M49" s="85"/>
      <c r="N49" s="86"/>
      <c r="O49" s="53"/>
      <c r="P49" s="125"/>
      <c r="Q49" s="126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8"/>
      <c r="E50" s="61"/>
      <c r="F50" s="44"/>
      <c r="G50" s="48"/>
      <c r="H50" s="62"/>
      <c r="I50" s="48"/>
      <c r="J50" s="78"/>
      <c r="K50" s="64"/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61"/>
      <c r="F51" s="44"/>
      <c r="G51" s="48"/>
      <c r="H51" s="62"/>
      <c r="I51" s="48"/>
      <c r="J51" s="78"/>
      <c r="K51" s="51"/>
      <c r="L51" s="124"/>
      <c r="M51" s="65"/>
      <c r="N51" s="66"/>
      <c r="O51" s="53"/>
      <c r="P51" s="125"/>
      <c r="Q51" s="126"/>
      <c r="R51" s="67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61"/>
      <c r="F52" s="44"/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1540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2372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SUM(K95*2%)</f>
        <v>47.44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0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3916</v>
      </c>
      <c r="I98" s="5"/>
      <c r="J98" s="2"/>
      <c r="K98" s="7"/>
      <c r="L98" s="60">
        <f>SUM(L97*1%)</f>
        <v>0</v>
      </c>
      <c r="M98" s="16">
        <f>SUM(M6:M91)</f>
        <v>0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SUM(O100,P104)</f>
        <v>0</v>
      </c>
      <c r="I99" s="5"/>
      <c r="J99" s="2"/>
      <c r="K99" s="7"/>
      <c r="L99" s="17"/>
      <c r="M99" s="60">
        <f>SUM(M98*1%)</f>
        <v>0</v>
      </c>
      <c r="N99" s="16">
        <f>SUM(N6:N92)</f>
        <v>1544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SUM(R106)</f>
        <v>0</v>
      </c>
      <c r="I100" s="5"/>
      <c r="J100" s="2"/>
      <c r="K100" s="7"/>
      <c r="L100" s="2"/>
      <c r="M100" s="2"/>
      <c r="N100" s="60">
        <f>SUM(N99*1%)</f>
        <v>15.44</v>
      </c>
      <c r="O100" s="16">
        <f>SUM(O6:O93)</f>
        <v>0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SUM(Q105)</f>
        <v>0</v>
      </c>
      <c r="I101" s="5"/>
      <c r="J101" s="2"/>
      <c r="K101" s="7"/>
      <c r="L101" s="2"/>
      <c r="M101" s="2"/>
      <c r="N101" s="2"/>
      <c r="O101" s="60">
        <f>SUM(O100*1%)</f>
        <v>0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72" t="s">
        <v>104</v>
      </c>
      <c r="H103" s="294">
        <f>SUM(K15,K11,N9)</f>
        <v>1684</v>
      </c>
      <c r="I103" s="295"/>
      <c r="J103" s="2"/>
      <c r="K103" s="7"/>
      <c r="L103" s="2"/>
      <c r="M103" s="2"/>
      <c r="N103" s="2"/>
      <c r="O103" s="2"/>
      <c r="P103" s="275"/>
      <c r="Q103" s="247"/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7" t="s">
        <v>29</v>
      </c>
      <c r="H104" s="251">
        <f>SUM(N7,N9,K16)</f>
        <v>1194</v>
      </c>
      <c r="I104" s="220"/>
      <c r="J104" s="2"/>
      <c r="K104" s="7"/>
      <c r="L104" s="2"/>
      <c r="M104" s="2"/>
      <c r="N104" s="2"/>
      <c r="O104" s="2"/>
      <c r="P104" s="16">
        <f>SUM(P6:P91)</f>
        <v>0</v>
      </c>
      <c r="Q104" s="41" t="s">
        <v>34</v>
      </c>
      <c r="R104" s="215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9" t="s">
        <v>30</v>
      </c>
      <c r="I105" s="220"/>
      <c r="J105" s="2"/>
      <c r="K105" s="7"/>
      <c r="L105" s="2"/>
      <c r="M105" s="2"/>
      <c r="N105" s="2"/>
      <c r="O105" s="2"/>
      <c r="P105" s="60">
        <f>SUM(P104*1%)</f>
        <v>0</v>
      </c>
      <c r="Q105" s="16">
        <f>SUM(Q6:Q91)</f>
        <v>0</v>
      </c>
      <c r="R105" s="222" t="s">
        <v>17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60">
        <f>SUM(Q105*1%)</f>
        <v>0</v>
      </c>
      <c r="R106" s="149">
        <f>SUM(R7:R93)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32</v>
      </c>
      <c r="H107" s="226"/>
      <c r="I107" s="5"/>
      <c r="J107" s="2"/>
      <c r="K107" s="7"/>
      <c r="L107" s="2"/>
      <c r="M107" s="2"/>
      <c r="N107" s="2"/>
      <c r="O107" s="2"/>
      <c r="P107" s="2"/>
      <c r="Q107" s="2"/>
      <c r="R107" s="149">
        <f>SUM(R106*2%)</f>
        <v>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33</v>
      </c>
      <c r="H108" s="226"/>
      <c r="I108" s="5"/>
      <c r="J108" s="2"/>
      <c r="K108" s="7"/>
      <c r="L108" s="2"/>
      <c r="M108" s="2"/>
      <c r="N108" s="2"/>
      <c r="O108" s="2"/>
      <c r="P108" s="2"/>
      <c r="Q108" s="2"/>
      <c r="R108" s="16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5"/>
      <c r="I1000" s="5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228"/>
      <c r="J1001" s="2"/>
      <c r="K1001" s="7"/>
      <c r="L1001" s="2"/>
      <c r="M1001" s="2"/>
      <c r="N1001" s="2"/>
      <c r="O1001" s="2"/>
      <c r="P1001" s="2"/>
      <c r="Q1001" s="2"/>
      <c r="R1001" s="2"/>
      <c r="S1001" s="7"/>
      <c r="V1001" s="7"/>
      <c r="Y1001" s="7"/>
      <c r="Z1001" s="7"/>
      <c r="AA1001" s="7"/>
      <c r="AB1001" s="7"/>
    </row>
    <row r="1002">
      <c r="L1002" s="228"/>
      <c r="M1002" s="228"/>
      <c r="N1002" s="228"/>
      <c r="O1002" s="228"/>
      <c r="P1002" s="228"/>
      <c r="Q1002" s="228"/>
      <c r="R1002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E7:E92 E210:F1001">
      <formula1>"Vinicius,Kaua,Caio,Julia,Thiago,Jhonatas,Diogo,Caio Ferreira,Pamelah,Caio Alves,Camila,Wiliam ,Gabriel ,Fernanda,Kaua novo,Marco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  <dataValidation type="list" allowBlank="1" showErrorMessage="1" sqref="J7:J92">
      <formula1>"Mel,Drieli,Fernanda,Carla,FLAVIA"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21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34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2254</v>
      </c>
      <c r="E7" s="47" t="s">
        <v>52</v>
      </c>
      <c r="F7" s="44" t="s">
        <v>39</v>
      </c>
      <c r="G7" s="230" t="s">
        <v>2255</v>
      </c>
      <c r="H7" s="49" t="s">
        <v>2256</v>
      </c>
      <c r="I7" s="50" t="s">
        <v>2257</v>
      </c>
      <c r="J7" s="44" t="s">
        <v>104</v>
      </c>
      <c r="K7" s="51"/>
      <c r="L7" s="52"/>
      <c r="M7" s="37">
        <v>350.0</v>
      </c>
      <c r="N7" s="38"/>
      <c r="O7" s="53"/>
      <c r="P7" s="54"/>
      <c r="Q7" s="55"/>
      <c r="R7" s="56" t="s">
        <v>2258</v>
      </c>
      <c r="S7" s="57">
        <v>50.0</v>
      </c>
      <c r="T7" s="58" t="s">
        <v>10</v>
      </c>
      <c r="U7" s="59">
        <f>SUM(K7:K92)</f>
        <v>2244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2259</v>
      </c>
      <c r="E8" s="47" t="s">
        <v>326</v>
      </c>
      <c r="F8" s="44" t="s">
        <v>39</v>
      </c>
      <c r="G8" s="230" t="s">
        <v>2260</v>
      </c>
      <c r="H8" s="62"/>
      <c r="I8" s="63" t="s">
        <v>2261</v>
      </c>
      <c r="J8" s="44" t="s">
        <v>48</v>
      </c>
      <c r="K8" s="64"/>
      <c r="L8" s="52"/>
      <c r="M8" s="65"/>
      <c r="N8" s="66"/>
      <c r="O8" s="53">
        <v>350.0</v>
      </c>
      <c r="P8" s="54"/>
      <c r="Q8" s="55"/>
      <c r="R8" s="67" t="s">
        <v>2258</v>
      </c>
      <c r="S8" s="57">
        <v>100.0</v>
      </c>
      <c r="T8" s="58" t="s">
        <v>11</v>
      </c>
      <c r="U8" s="59">
        <f>SUM(L97)</f>
        <v>1197</v>
      </c>
      <c r="V8" s="7"/>
      <c r="Y8" s="7"/>
      <c r="Z8" s="7"/>
      <c r="AA8" s="7"/>
      <c r="AB8" s="7"/>
    </row>
    <row r="9">
      <c r="A9" s="44" t="s">
        <v>35</v>
      </c>
      <c r="B9" s="44" t="s">
        <v>58</v>
      </c>
      <c r="C9" s="68"/>
      <c r="D9" s="46" t="s">
        <v>59</v>
      </c>
      <c r="E9" s="47" t="s">
        <v>44</v>
      </c>
      <c r="F9" s="44" t="s">
        <v>78</v>
      </c>
      <c r="G9" s="230" t="s">
        <v>2262</v>
      </c>
      <c r="H9" s="62" t="s">
        <v>2263</v>
      </c>
      <c r="I9" s="69" t="s">
        <v>2264</v>
      </c>
      <c r="J9" s="44" t="s">
        <v>104</v>
      </c>
      <c r="K9" s="64"/>
      <c r="L9" s="52"/>
      <c r="M9" s="65"/>
      <c r="N9" s="66"/>
      <c r="O9" s="53"/>
      <c r="P9" s="54"/>
      <c r="Q9" s="55"/>
      <c r="R9" s="67" t="s">
        <v>147</v>
      </c>
      <c r="S9" s="57" t="s">
        <v>59</v>
      </c>
      <c r="T9" s="58" t="s">
        <v>12</v>
      </c>
      <c r="U9" s="59">
        <f>SUM(M98)</f>
        <v>3450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2265</v>
      </c>
      <c r="E10" s="47" t="s">
        <v>60</v>
      </c>
      <c r="F10" s="44" t="s">
        <v>61</v>
      </c>
      <c r="G10" s="230" t="s">
        <v>2266</v>
      </c>
      <c r="H10" s="49" t="s">
        <v>2267</v>
      </c>
      <c r="I10" s="50" t="s">
        <v>2268</v>
      </c>
      <c r="J10" s="44" t="s">
        <v>48</v>
      </c>
      <c r="K10" s="51"/>
      <c r="L10" s="52">
        <v>350.0</v>
      </c>
      <c r="M10" s="37"/>
      <c r="N10" s="38"/>
      <c r="O10" s="53"/>
      <c r="P10" s="73"/>
      <c r="Q10" s="74"/>
      <c r="R10" s="56" t="s">
        <v>2258</v>
      </c>
      <c r="S10" s="57">
        <v>50.0</v>
      </c>
      <c r="T10" s="75" t="s">
        <v>13</v>
      </c>
      <c r="U10" s="59">
        <f>SUM(N99)</f>
        <v>5994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255" t="s">
        <v>2269</v>
      </c>
      <c r="E11" s="47" t="s">
        <v>30</v>
      </c>
      <c r="F11" s="44" t="s">
        <v>39</v>
      </c>
      <c r="G11" s="243" t="s">
        <v>2270</v>
      </c>
      <c r="H11" s="49" t="s">
        <v>2271</v>
      </c>
      <c r="I11" s="63" t="s">
        <v>2272</v>
      </c>
      <c r="J11" s="44" t="s">
        <v>104</v>
      </c>
      <c r="K11" s="51"/>
      <c r="L11" s="52"/>
      <c r="M11" s="37">
        <v>350.0</v>
      </c>
      <c r="N11" s="38"/>
      <c r="O11" s="53"/>
      <c r="P11" s="54"/>
      <c r="Q11" s="55"/>
      <c r="R11" s="56" t="s">
        <v>2258</v>
      </c>
      <c r="S11" s="57">
        <v>50.0</v>
      </c>
      <c r="T11" s="76" t="s">
        <v>19</v>
      </c>
      <c r="U11" s="77">
        <f>SUM(U7:U10)</f>
        <v>12885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2273</v>
      </c>
      <c r="E12" s="47" t="s">
        <v>30</v>
      </c>
      <c r="F12" s="44" t="s">
        <v>39</v>
      </c>
      <c r="G12" s="230" t="s">
        <v>2274</v>
      </c>
      <c r="H12" s="49" t="s">
        <v>2275</v>
      </c>
      <c r="I12" s="69" t="s">
        <v>2276</v>
      </c>
      <c r="J12" s="44" t="s">
        <v>104</v>
      </c>
      <c r="K12" s="51"/>
      <c r="L12" s="52"/>
      <c r="M12" s="65"/>
      <c r="N12" s="66"/>
      <c r="O12" s="53">
        <v>294.0</v>
      </c>
      <c r="P12" s="54"/>
      <c r="Q12" s="55"/>
      <c r="R12" s="67" t="s">
        <v>2258</v>
      </c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2277</v>
      </c>
      <c r="E13" s="47" t="s">
        <v>38</v>
      </c>
      <c r="F13" s="44" t="s">
        <v>39</v>
      </c>
      <c r="G13" s="230" t="s">
        <v>2278</v>
      </c>
      <c r="H13" s="62" t="s">
        <v>650</v>
      </c>
      <c r="I13" s="50" t="s">
        <v>2279</v>
      </c>
      <c r="J13" s="44" t="s">
        <v>104</v>
      </c>
      <c r="K13" s="51"/>
      <c r="L13" s="52"/>
      <c r="M13" s="65">
        <v>350.0</v>
      </c>
      <c r="N13" s="66"/>
      <c r="O13" s="53"/>
      <c r="P13" s="54"/>
      <c r="Q13" s="55"/>
      <c r="R13" s="67" t="s">
        <v>2258</v>
      </c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255" t="s">
        <v>2280</v>
      </c>
      <c r="E14" s="47" t="s">
        <v>66</v>
      </c>
      <c r="F14" s="44" t="s">
        <v>39</v>
      </c>
      <c r="G14" s="230" t="s">
        <v>2281</v>
      </c>
      <c r="H14" s="62" t="s">
        <v>2282</v>
      </c>
      <c r="I14" s="50" t="s">
        <v>2283</v>
      </c>
      <c r="J14" s="44" t="s">
        <v>48</v>
      </c>
      <c r="K14" s="51"/>
      <c r="L14" s="52"/>
      <c r="M14" s="37">
        <v>350.0</v>
      </c>
      <c r="N14" s="38"/>
      <c r="O14" s="53"/>
      <c r="P14" s="54"/>
      <c r="Q14" s="55"/>
      <c r="R14" s="56" t="s">
        <v>2258</v>
      </c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59</v>
      </c>
      <c r="E15" s="47" t="s">
        <v>38</v>
      </c>
      <c r="F15" s="44" t="s">
        <v>39</v>
      </c>
      <c r="G15" s="254" t="s">
        <v>2284</v>
      </c>
      <c r="H15" s="79" t="s">
        <v>2285</v>
      </c>
      <c r="I15" s="63" t="s">
        <v>2286</v>
      </c>
      <c r="J15" s="44" t="s">
        <v>104</v>
      </c>
      <c r="K15" s="51"/>
      <c r="L15" s="52"/>
      <c r="M15" s="65"/>
      <c r="N15" s="66"/>
      <c r="O15" s="53" t="s">
        <v>59</v>
      </c>
      <c r="P15" s="54"/>
      <c r="Q15" s="55"/>
      <c r="R15" s="67"/>
      <c r="S15" s="57" t="s">
        <v>59</v>
      </c>
      <c r="T15" s="80" t="s">
        <v>14</v>
      </c>
      <c r="U15" s="46">
        <f>SUM(O100)</f>
        <v>3444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60"/>
      <c r="E16" s="47" t="s">
        <v>106</v>
      </c>
      <c r="F16" s="44" t="s">
        <v>39</v>
      </c>
      <c r="G16" s="254" t="s">
        <v>2287</v>
      </c>
      <c r="H16" s="79" t="s">
        <v>2288</v>
      </c>
      <c r="I16" s="63" t="s">
        <v>2289</v>
      </c>
      <c r="J16" s="44" t="s">
        <v>48</v>
      </c>
      <c r="K16" s="51"/>
      <c r="L16" s="52"/>
      <c r="M16" s="65"/>
      <c r="N16" s="66"/>
      <c r="O16" s="53"/>
      <c r="P16" s="54">
        <v>350.0</v>
      </c>
      <c r="Q16" s="55"/>
      <c r="R16" s="67" t="s">
        <v>2258</v>
      </c>
      <c r="S16" s="57">
        <v>50.0</v>
      </c>
      <c r="T16" s="81" t="s">
        <v>15</v>
      </c>
      <c r="U16" s="82">
        <f>SUM(P7:P92)</f>
        <v>2190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2290</v>
      </c>
      <c r="E17" s="47" t="s">
        <v>38</v>
      </c>
      <c r="F17" s="44" t="s">
        <v>39</v>
      </c>
      <c r="G17" s="230" t="s">
        <v>2291</v>
      </c>
      <c r="H17" s="62" t="s">
        <v>2292</v>
      </c>
      <c r="I17" s="69" t="s">
        <v>2293</v>
      </c>
      <c r="J17" s="44" t="s">
        <v>30</v>
      </c>
      <c r="K17" s="51"/>
      <c r="L17" s="84"/>
      <c r="M17" s="65">
        <v>350.0</v>
      </c>
      <c r="N17" s="86"/>
      <c r="O17" s="53"/>
      <c r="P17" s="87"/>
      <c r="Q17" s="88"/>
      <c r="R17" s="67" t="s">
        <v>2258</v>
      </c>
      <c r="S17" s="57">
        <v>50.0</v>
      </c>
      <c r="T17" s="91" t="s">
        <v>20</v>
      </c>
      <c r="U17" s="92">
        <f>SUM(U15:U16)</f>
        <v>5634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2294</v>
      </c>
      <c r="E18" s="47" t="s">
        <v>60</v>
      </c>
      <c r="F18" s="44" t="s">
        <v>61</v>
      </c>
      <c r="G18" s="232" t="s">
        <v>2295</v>
      </c>
      <c r="H18" s="79" t="s">
        <v>2296</v>
      </c>
      <c r="I18" s="63" t="s">
        <v>2297</v>
      </c>
      <c r="J18" s="44" t="s">
        <v>48</v>
      </c>
      <c r="K18" s="51">
        <v>300.0</v>
      </c>
      <c r="L18" s="84"/>
      <c r="M18" s="65"/>
      <c r="N18" s="66"/>
      <c r="O18" s="53"/>
      <c r="P18" s="87"/>
      <c r="Q18" s="88"/>
      <c r="R18" s="67" t="s">
        <v>2258</v>
      </c>
      <c r="S18" s="57">
        <v>50.0</v>
      </c>
      <c r="V18" s="7"/>
      <c r="W18" s="7"/>
      <c r="X18" s="7"/>
      <c r="Y18" s="7"/>
      <c r="Z18" s="7"/>
      <c r="AA18" s="7"/>
      <c r="AB18" s="7"/>
    </row>
    <row r="19" ht="17.25" customHeight="1">
      <c r="A19" s="44" t="s">
        <v>35</v>
      </c>
      <c r="B19" s="44" t="s">
        <v>36</v>
      </c>
      <c r="C19" s="45"/>
      <c r="D19" s="46" t="s">
        <v>2298</v>
      </c>
      <c r="E19" s="47" t="s">
        <v>30</v>
      </c>
      <c r="F19" s="44" t="s">
        <v>39</v>
      </c>
      <c r="G19" s="230" t="s">
        <v>2299</v>
      </c>
      <c r="H19" s="62" t="s">
        <v>2300</v>
      </c>
      <c r="I19" s="50" t="s">
        <v>2301</v>
      </c>
      <c r="J19" s="44" t="s">
        <v>104</v>
      </c>
      <c r="K19" s="51"/>
      <c r="L19" s="52">
        <v>350.0</v>
      </c>
      <c r="M19" s="65"/>
      <c r="N19" s="66"/>
      <c r="O19" s="53"/>
      <c r="P19" s="54"/>
      <c r="Q19" s="55"/>
      <c r="R19" s="67" t="s">
        <v>2258</v>
      </c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2302</v>
      </c>
      <c r="E20" s="47" t="s">
        <v>30</v>
      </c>
      <c r="F20" s="44" t="s">
        <v>39</v>
      </c>
      <c r="G20" s="230" t="s">
        <v>2303</v>
      </c>
      <c r="H20" s="62" t="s">
        <v>2304</v>
      </c>
      <c r="I20" s="69" t="s">
        <v>2305</v>
      </c>
      <c r="J20" s="44" t="s">
        <v>104</v>
      </c>
      <c r="K20" s="51"/>
      <c r="L20" s="52"/>
      <c r="M20" s="65"/>
      <c r="N20" s="66"/>
      <c r="O20" s="53">
        <v>350.0</v>
      </c>
      <c r="P20" s="54"/>
      <c r="Q20" s="55"/>
      <c r="R20" s="67" t="s">
        <v>2258</v>
      </c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255" t="s">
        <v>2306</v>
      </c>
      <c r="E21" s="47" t="s">
        <v>66</v>
      </c>
      <c r="F21" s="44" t="s">
        <v>39</v>
      </c>
      <c r="G21" s="230" t="s">
        <v>2307</v>
      </c>
      <c r="H21" s="62" t="s">
        <v>2308</v>
      </c>
      <c r="I21" s="69" t="s">
        <v>2309</v>
      </c>
      <c r="J21" s="44" t="s">
        <v>48</v>
      </c>
      <c r="K21" s="51"/>
      <c r="L21" s="52"/>
      <c r="M21" s="65"/>
      <c r="N21" s="66">
        <v>4000.0</v>
      </c>
      <c r="O21" s="53"/>
      <c r="P21" s="54"/>
      <c r="Q21" s="55"/>
      <c r="R21" s="67" t="s">
        <v>2258</v>
      </c>
      <c r="S21" s="57">
        <v>2000.0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255" t="s">
        <v>2310</v>
      </c>
      <c r="E22" s="47" t="s">
        <v>106</v>
      </c>
      <c r="F22" s="44" t="s">
        <v>39</v>
      </c>
      <c r="G22" s="230" t="s">
        <v>2311</v>
      </c>
      <c r="H22" s="62" t="s">
        <v>2312</v>
      </c>
      <c r="I22" s="50" t="s">
        <v>2313</v>
      </c>
      <c r="J22" s="44" t="s">
        <v>48</v>
      </c>
      <c r="K22" s="51"/>
      <c r="L22" s="52"/>
      <c r="M22" s="65">
        <v>350.0</v>
      </c>
      <c r="N22" s="66"/>
      <c r="O22" s="53"/>
      <c r="P22" s="54"/>
      <c r="Q22" s="55"/>
      <c r="R22" s="67" t="s">
        <v>2258</v>
      </c>
      <c r="S22" s="57">
        <v>50.0</v>
      </c>
      <c r="T22" s="237" t="s">
        <v>104</v>
      </c>
      <c r="U22" s="82">
        <f>SUM(Q7:Q92)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2314</v>
      </c>
      <c r="E23" s="47" t="s">
        <v>106</v>
      </c>
      <c r="F23" s="44" t="s">
        <v>39</v>
      </c>
      <c r="G23" s="230" t="s">
        <v>2315</v>
      </c>
      <c r="H23" s="62"/>
      <c r="I23" s="69" t="s">
        <v>2316</v>
      </c>
      <c r="J23" s="44" t="s">
        <v>48</v>
      </c>
      <c r="K23" s="95"/>
      <c r="L23" s="52"/>
      <c r="M23" s="65"/>
      <c r="N23" s="66">
        <v>294.0</v>
      </c>
      <c r="O23" s="53"/>
      <c r="P23" s="54"/>
      <c r="Q23" s="55"/>
      <c r="R23" s="67" t="s">
        <v>2258</v>
      </c>
      <c r="S23" s="235">
        <v>294.0</v>
      </c>
      <c r="T23" s="91" t="s">
        <v>109</v>
      </c>
      <c r="U23" s="238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2317</v>
      </c>
      <c r="E24" s="47" t="s">
        <v>30</v>
      </c>
      <c r="F24" s="44" t="s">
        <v>39</v>
      </c>
      <c r="G24" s="230" t="s">
        <v>2318</v>
      </c>
      <c r="H24" s="62" t="s">
        <v>2319</v>
      </c>
      <c r="I24" s="50" t="s">
        <v>2320</v>
      </c>
      <c r="J24" s="44" t="s">
        <v>104</v>
      </c>
      <c r="K24" s="51"/>
      <c r="L24" s="72"/>
      <c r="M24" s="65"/>
      <c r="N24" s="66">
        <v>350.0</v>
      </c>
      <c r="O24" s="53"/>
      <c r="P24" s="73"/>
      <c r="Q24" s="74"/>
      <c r="R24" s="67" t="s">
        <v>2258</v>
      </c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2321</v>
      </c>
      <c r="E25" s="47" t="s">
        <v>52</v>
      </c>
      <c r="F25" s="44" t="s">
        <v>39</v>
      </c>
      <c r="G25" s="230" t="s">
        <v>2322</v>
      </c>
      <c r="H25" s="62"/>
      <c r="I25" s="48" t="s">
        <v>2323</v>
      </c>
      <c r="J25" s="44" t="s">
        <v>104</v>
      </c>
      <c r="K25" s="64">
        <v>250.0</v>
      </c>
      <c r="L25" s="52"/>
      <c r="M25" s="65"/>
      <c r="N25" s="86"/>
      <c r="O25" s="53"/>
      <c r="P25" s="96"/>
      <c r="Q25" s="97"/>
      <c r="R25" s="67" t="s">
        <v>2258</v>
      </c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60"/>
      <c r="E26" s="47" t="s">
        <v>44</v>
      </c>
      <c r="F26" s="44" t="s">
        <v>39</v>
      </c>
      <c r="G26" s="243" t="s">
        <v>2324</v>
      </c>
      <c r="H26" s="62" t="s">
        <v>2325</v>
      </c>
      <c r="I26" s="48" t="s">
        <v>2326</v>
      </c>
      <c r="J26" s="44" t="s">
        <v>48</v>
      </c>
      <c r="K26" s="98"/>
      <c r="L26" s="84">
        <v>147.0</v>
      </c>
      <c r="M26" s="65"/>
      <c r="N26" s="66"/>
      <c r="O26" s="53"/>
      <c r="P26" s="87"/>
      <c r="Q26" s="88"/>
      <c r="R26" s="67" t="s">
        <v>2258</v>
      </c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2327</v>
      </c>
      <c r="E27" s="47"/>
      <c r="F27" s="44" t="s">
        <v>39</v>
      </c>
      <c r="G27" s="230" t="s">
        <v>2328</v>
      </c>
      <c r="H27" s="62"/>
      <c r="I27" s="63" t="s">
        <v>2329</v>
      </c>
      <c r="J27" s="44" t="s">
        <v>48</v>
      </c>
      <c r="K27" s="98"/>
      <c r="L27" s="52"/>
      <c r="M27" s="65"/>
      <c r="N27" s="66"/>
      <c r="O27" s="53">
        <v>350.0</v>
      </c>
      <c r="P27" s="54"/>
      <c r="Q27" s="55"/>
      <c r="R27" s="67" t="s">
        <v>2258</v>
      </c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2330</v>
      </c>
      <c r="E28" s="47" t="s">
        <v>2331</v>
      </c>
      <c r="F28" s="44" t="s">
        <v>39</v>
      </c>
      <c r="G28" s="230" t="s">
        <v>2332</v>
      </c>
      <c r="H28" s="62" t="s">
        <v>2333</v>
      </c>
      <c r="I28" s="63" t="s">
        <v>2334</v>
      </c>
      <c r="J28" s="44" t="s">
        <v>104</v>
      </c>
      <c r="K28" s="51"/>
      <c r="L28" s="52"/>
      <c r="M28" s="65"/>
      <c r="N28" s="66"/>
      <c r="O28" s="53"/>
      <c r="P28" s="54">
        <v>500.0</v>
      </c>
      <c r="Q28" s="55"/>
      <c r="R28" s="67" t="s">
        <v>2258</v>
      </c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/>
      <c r="B29" s="44" t="s">
        <v>58</v>
      </c>
      <c r="C29" s="45"/>
      <c r="D29" s="99" t="s">
        <v>59</v>
      </c>
      <c r="E29" s="47" t="s">
        <v>74</v>
      </c>
      <c r="F29" s="44" t="s">
        <v>39</v>
      </c>
      <c r="G29" s="230" t="s">
        <v>2335</v>
      </c>
      <c r="H29" s="62"/>
      <c r="I29" s="48" t="s">
        <v>2336</v>
      </c>
      <c r="J29" s="44" t="s">
        <v>30</v>
      </c>
      <c r="K29" s="51"/>
      <c r="L29" s="52"/>
      <c r="M29" s="65"/>
      <c r="N29" s="66"/>
      <c r="O29" s="53"/>
      <c r="P29" s="54" t="s">
        <v>147</v>
      </c>
      <c r="Q29" s="55"/>
      <c r="R29" s="67"/>
      <c r="S29" s="57" t="s">
        <v>59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/>
      <c r="B30" s="44" t="s">
        <v>58</v>
      </c>
      <c r="C30" s="101"/>
      <c r="D30" s="99" t="s">
        <v>59</v>
      </c>
      <c r="E30" s="47" t="s">
        <v>74</v>
      </c>
      <c r="F30" s="44" t="s">
        <v>39</v>
      </c>
      <c r="G30" s="230" t="s">
        <v>2337</v>
      </c>
      <c r="H30" s="62"/>
      <c r="I30" s="48" t="s">
        <v>2336</v>
      </c>
      <c r="J30" s="44" t="s">
        <v>30</v>
      </c>
      <c r="K30" s="51"/>
      <c r="L30" s="52"/>
      <c r="M30" s="37"/>
      <c r="N30" s="38"/>
      <c r="O30" s="53"/>
      <c r="P30" s="54" t="s">
        <v>147</v>
      </c>
      <c r="Q30" s="55"/>
      <c r="R30" s="56"/>
      <c r="S30" s="57" t="s">
        <v>59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257" t="s">
        <v>2338</v>
      </c>
      <c r="E31" s="47" t="s">
        <v>52</v>
      </c>
      <c r="F31" s="44" t="s">
        <v>39</v>
      </c>
      <c r="G31" s="240" t="s">
        <v>2339</v>
      </c>
      <c r="H31" s="103" t="s">
        <v>2340</v>
      </c>
      <c r="I31" s="48" t="s">
        <v>2341</v>
      </c>
      <c r="J31" s="44" t="s">
        <v>104</v>
      </c>
      <c r="K31" s="51"/>
      <c r="L31" s="104"/>
      <c r="M31" s="65">
        <v>350.0</v>
      </c>
      <c r="N31" s="66"/>
      <c r="O31" s="53"/>
      <c r="P31" s="105"/>
      <c r="Q31" s="106"/>
      <c r="R31" s="67" t="s">
        <v>2258</v>
      </c>
      <c r="S31" s="57">
        <v>50.0</v>
      </c>
      <c r="T31" s="91" t="s">
        <v>22</v>
      </c>
      <c r="U31" s="100">
        <f>SUM(U11,U17,U23)</f>
        <v>18519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255" t="s">
        <v>2342</v>
      </c>
      <c r="E32" s="47" t="s">
        <v>1049</v>
      </c>
      <c r="F32" s="44" t="s">
        <v>39</v>
      </c>
      <c r="G32" s="243" t="s">
        <v>2343</v>
      </c>
      <c r="H32" s="62" t="s">
        <v>2344</v>
      </c>
      <c r="I32" s="48" t="s">
        <v>2345</v>
      </c>
      <c r="J32" s="44" t="s">
        <v>104</v>
      </c>
      <c r="K32" s="51">
        <v>350.0</v>
      </c>
      <c r="L32" s="104"/>
      <c r="M32" s="65"/>
      <c r="N32" s="66"/>
      <c r="O32" s="53"/>
      <c r="P32" s="105"/>
      <c r="Q32" s="106"/>
      <c r="R32" s="67" t="s">
        <v>2258</v>
      </c>
      <c r="S32" s="47">
        <v>50.0</v>
      </c>
      <c r="V32" s="7"/>
      <c r="W32" s="7"/>
      <c r="X32" s="7"/>
      <c r="Y32" s="7"/>
      <c r="Z32" s="7"/>
      <c r="AA32" s="7"/>
      <c r="AB32" s="7"/>
    </row>
    <row r="33" ht="15.0" customHeight="1">
      <c r="A33" s="44" t="s">
        <v>35</v>
      </c>
      <c r="B33" s="44" t="s">
        <v>36</v>
      </c>
      <c r="C33" s="45"/>
      <c r="D33" s="121" t="s">
        <v>2346</v>
      </c>
      <c r="E33" s="47" t="s">
        <v>44</v>
      </c>
      <c r="F33" s="44" t="s">
        <v>78</v>
      </c>
      <c r="G33" s="230" t="s">
        <v>2347</v>
      </c>
      <c r="H33" s="62" t="s">
        <v>2344</v>
      </c>
      <c r="I33" s="48" t="s">
        <v>2348</v>
      </c>
      <c r="J33" s="44" t="s">
        <v>48</v>
      </c>
      <c r="K33" s="51">
        <v>294.0</v>
      </c>
      <c r="L33" s="84"/>
      <c r="M33" s="85"/>
      <c r="N33" s="86"/>
      <c r="O33" s="53"/>
      <c r="P33" s="87"/>
      <c r="Q33" s="88"/>
      <c r="R33" s="67" t="s">
        <v>2258</v>
      </c>
      <c r="S33" s="256">
        <v>294.0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281" t="s">
        <v>2349</v>
      </c>
      <c r="E34" s="47" t="s">
        <v>326</v>
      </c>
      <c r="F34" s="44" t="s">
        <v>39</v>
      </c>
      <c r="G34" s="243" t="s">
        <v>2350</v>
      </c>
      <c r="H34" s="62" t="s">
        <v>2351</v>
      </c>
      <c r="I34" s="62" t="s">
        <v>2352</v>
      </c>
      <c r="J34" s="44" t="s">
        <v>30</v>
      </c>
      <c r="K34" s="51">
        <v>350.0</v>
      </c>
      <c r="L34" s="72"/>
      <c r="M34" s="37"/>
      <c r="N34" s="38"/>
      <c r="O34" s="53"/>
      <c r="P34" s="73"/>
      <c r="Q34" s="74"/>
      <c r="R34" s="56" t="s">
        <v>2258</v>
      </c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2353</v>
      </c>
      <c r="E35" s="47" t="s">
        <v>1049</v>
      </c>
      <c r="F35" s="44" t="s">
        <v>39</v>
      </c>
      <c r="G35" s="230" t="s">
        <v>2354</v>
      </c>
      <c r="H35" s="62"/>
      <c r="I35" s="62" t="s">
        <v>2355</v>
      </c>
      <c r="J35" s="44" t="s">
        <v>104</v>
      </c>
      <c r="K35" s="64"/>
      <c r="L35" s="52"/>
      <c r="M35" s="65"/>
      <c r="N35" s="66">
        <v>350.0</v>
      </c>
      <c r="O35" s="53"/>
      <c r="P35" s="54"/>
      <c r="Q35" s="55"/>
      <c r="R35" s="67" t="s">
        <v>2258</v>
      </c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58</v>
      </c>
      <c r="C36" s="70"/>
      <c r="D36" s="99" t="s">
        <v>59</v>
      </c>
      <c r="E36" s="47" t="s">
        <v>1049</v>
      </c>
      <c r="F36" s="44" t="s">
        <v>39</v>
      </c>
      <c r="G36" s="241" t="s">
        <v>2356</v>
      </c>
      <c r="H36" s="111"/>
      <c r="I36" s="62" t="s">
        <v>2357</v>
      </c>
      <c r="J36" s="44" t="s">
        <v>104</v>
      </c>
      <c r="K36" s="64" t="s">
        <v>719</v>
      </c>
      <c r="L36" s="52"/>
      <c r="M36" s="65"/>
      <c r="N36" s="66"/>
      <c r="O36" s="53"/>
      <c r="P36" s="54"/>
      <c r="Q36" s="55"/>
      <c r="R36" s="67"/>
      <c r="S36" s="47" t="s">
        <v>59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128</v>
      </c>
      <c r="C37" s="70"/>
      <c r="D37" s="99" t="s">
        <v>2358</v>
      </c>
      <c r="E37" s="47"/>
      <c r="F37" s="44" t="s">
        <v>39</v>
      </c>
      <c r="G37" s="316" t="s">
        <v>2359</v>
      </c>
      <c r="H37" s="113" t="s">
        <v>2360</v>
      </c>
      <c r="I37" s="48" t="s">
        <v>2361</v>
      </c>
      <c r="J37" s="44" t="s">
        <v>30</v>
      </c>
      <c r="K37" s="51"/>
      <c r="L37" s="52"/>
      <c r="M37" s="85"/>
      <c r="N37" s="86"/>
      <c r="O37" s="53"/>
      <c r="P37" s="54">
        <v>990.0</v>
      </c>
      <c r="Q37" s="55"/>
      <c r="R37" s="67" t="s">
        <v>2258</v>
      </c>
      <c r="S37" s="256">
        <v>990.0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2362</v>
      </c>
      <c r="E38" s="47" t="s">
        <v>2331</v>
      </c>
      <c r="F38" s="44" t="s">
        <v>39</v>
      </c>
      <c r="G38" s="230" t="s">
        <v>2363</v>
      </c>
      <c r="H38" s="62" t="s">
        <v>2364</v>
      </c>
      <c r="I38" s="48" t="s">
        <v>2365</v>
      </c>
      <c r="J38" s="44" t="s">
        <v>104</v>
      </c>
      <c r="K38" s="51">
        <v>350.0</v>
      </c>
      <c r="L38" s="52"/>
      <c r="M38" s="114"/>
      <c r="N38" s="115"/>
      <c r="O38" s="53"/>
      <c r="P38" s="54"/>
      <c r="Q38" s="55"/>
      <c r="R38" s="56" t="s">
        <v>2258</v>
      </c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1808</v>
      </c>
      <c r="E39" s="47" t="s">
        <v>1049</v>
      </c>
      <c r="F39" s="44" t="s">
        <v>39</v>
      </c>
      <c r="G39" s="230" t="s">
        <v>2366</v>
      </c>
      <c r="H39" s="62" t="s">
        <v>1810</v>
      </c>
      <c r="I39" s="47" t="s">
        <v>1811</v>
      </c>
      <c r="J39" s="44" t="s">
        <v>104</v>
      </c>
      <c r="K39" s="98"/>
      <c r="L39" s="52"/>
      <c r="M39" s="65"/>
      <c r="N39" s="66"/>
      <c r="O39" s="53">
        <v>350.0</v>
      </c>
      <c r="P39" s="54"/>
      <c r="Q39" s="55"/>
      <c r="R39" s="67" t="s">
        <v>2258</v>
      </c>
      <c r="S39" s="47">
        <v>40.0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59</v>
      </c>
      <c r="E40" s="47" t="s">
        <v>60</v>
      </c>
      <c r="F40" s="44" t="s">
        <v>61</v>
      </c>
      <c r="G40" s="230" t="s">
        <v>2367</v>
      </c>
      <c r="H40" s="62"/>
      <c r="I40" s="48" t="s">
        <v>2368</v>
      </c>
      <c r="J40" s="44" t="s">
        <v>48</v>
      </c>
      <c r="K40" s="51" t="s">
        <v>719</v>
      </c>
      <c r="L40" s="72"/>
      <c r="M40" s="65"/>
      <c r="N40" s="66"/>
      <c r="O40" s="53"/>
      <c r="P40" s="73"/>
      <c r="Q40" s="74"/>
      <c r="R40" s="67"/>
      <c r="S40" s="47" t="s">
        <v>59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2369</v>
      </c>
      <c r="E41" s="47" t="s">
        <v>2331</v>
      </c>
      <c r="F41" s="44" t="s">
        <v>39</v>
      </c>
      <c r="G41" s="230" t="s">
        <v>2370</v>
      </c>
      <c r="H41" s="62"/>
      <c r="I41" s="48" t="s">
        <v>2371</v>
      </c>
      <c r="J41" s="44" t="s">
        <v>104</v>
      </c>
      <c r="K41" s="51"/>
      <c r="L41" s="52"/>
      <c r="M41" s="65"/>
      <c r="N41" s="66">
        <v>1000.0</v>
      </c>
      <c r="O41" s="53"/>
      <c r="P41" s="54"/>
      <c r="Q41" s="55"/>
      <c r="R41" s="67" t="s">
        <v>2258</v>
      </c>
      <c r="S41" s="47">
        <v>300.0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2372</v>
      </c>
      <c r="E42" s="47" t="s">
        <v>30</v>
      </c>
      <c r="F42" s="44" t="s">
        <v>415</v>
      </c>
      <c r="G42" s="259" t="s">
        <v>2373</v>
      </c>
      <c r="H42" s="119" t="s">
        <v>2374</v>
      </c>
      <c r="I42" s="113" t="s">
        <v>2375</v>
      </c>
      <c r="J42" s="44" t="s">
        <v>104</v>
      </c>
      <c r="K42" s="120"/>
      <c r="L42" s="52"/>
      <c r="M42" s="65"/>
      <c r="N42" s="66"/>
      <c r="O42" s="53">
        <v>250.0</v>
      </c>
      <c r="P42" s="54"/>
      <c r="Q42" s="55"/>
      <c r="R42" s="67" t="s">
        <v>2258</v>
      </c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46" t="s">
        <v>2376</v>
      </c>
      <c r="E43" s="47" t="s">
        <v>2377</v>
      </c>
      <c r="F43" s="44" t="s">
        <v>61</v>
      </c>
      <c r="G43" s="230" t="s">
        <v>2378</v>
      </c>
      <c r="H43" s="62" t="s">
        <v>2379</v>
      </c>
      <c r="I43" s="48" t="s">
        <v>1769</v>
      </c>
      <c r="J43" s="44" t="s">
        <v>48</v>
      </c>
      <c r="K43" s="51"/>
      <c r="L43" s="52">
        <v>350.0</v>
      </c>
      <c r="M43" s="65"/>
      <c r="N43" s="66"/>
      <c r="O43" s="53"/>
      <c r="P43" s="54"/>
      <c r="Q43" s="55"/>
      <c r="R43" s="67" t="s">
        <v>2258</v>
      </c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2380</v>
      </c>
      <c r="E44" s="47" t="s">
        <v>74</v>
      </c>
      <c r="F44" s="44" t="s">
        <v>39</v>
      </c>
      <c r="G44" s="230" t="s">
        <v>2381</v>
      </c>
      <c r="H44" s="62"/>
      <c r="I44" s="48" t="s">
        <v>2382</v>
      </c>
      <c r="J44" s="44" t="s">
        <v>30</v>
      </c>
      <c r="K44" s="64"/>
      <c r="L44" s="52"/>
      <c r="M44" s="65"/>
      <c r="N44" s="66"/>
      <c r="O44" s="53">
        <v>500.0</v>
      </c>
      <c r="P44" s="54"/>
      <c r="Q44" s="55"/>
      <c r="R44" s="67" t="s">
        <v>2258</v>
      </c>
      <c r="S44" s="47">
        <v>100.0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2383</v>
      </c>
      <c r="E45" s="47" t="s">
        <v>52</v>
      </c>
      <c r="F45" s="44" t="s">
        <v>39</v>
      </c>
      <c r="G45" s="230" t="s">
        <v>2384</v>
      </c>
      <c r="H45" s="62"/>
      <c r="I45" s="48" t="s">
        <v>2385</v>
      </c>
      <c r="J45" s="44" t="s">
        <v>104</v>
      </c>
      <c r="K45" s="51"/>
      <c r="L45" s="52"/>
      <c r="M45" s="65"/>
      <c r="N45" s="66"/>
      <c r="O45" s="53">
        <v>300.0</v>
      </c>
      <c r="P45" s="54"/>
      <c r="Q45" s="55"/>
      <c r="R45" s="67" t="s">
        <v>2258</v>
      </c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2386</v>
      </c>
      <c r="E46" s="47" t="s">
        <v>44</v>
      </c>
      <c r="F46" s="44" t="s">
        <v>39</v>
      </c>
      <c r="G46" s="260" t="s">
        <v>2387</v>
      </c>
      <c r="H46" s="123" t="s">
        <v>2388</v>
      </c>
      <c r="I46" s="48" t="s">
        <v>2389</v>
      </c>
      <c r="J46" s="44" t="s">
        <v>48</v>
      </c>
      <c r="K46" s="51"/>
      <c r="L46" s="104"/>
      <c r="M46" s="65">
        <v>350.0</v>
      </c>
      <c r="N46" s="86"/>
      <c r="O46" s="53"/>
      <c r="P46" s="105"/>
      <c r="Q46" s="106"/>
      <c r="R46" s="67" t="s">
        <v>2258</v>
      </c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2390</v>
      </c>
      <c r="E47" s="47" t="s">
        <v>60</v>
      </c>
      <c r="F47" s="44" t="s">
        <v>61</v>
      </c>
      <c r="G47" s="230" t="s">
        <v>2391</v>
      </c>
      <c r="H47" s="62" t="s">
        <v>2392</v>
      </c>
      <c r="I47" s="62" t="s">
        <v>2393</v>
      </c>
      <c r="J47" s="44" t="s">
        <v>48</v>
      </c>
      <c r="K47" s="51"/>
      <c r="L47" s="124"/>
      <c r="M47" s="65"/>
      <c r="N47" s="66"/>
      <c r="O47" s="53"/>
      <c r="P47" s="125">
        <v>350.0</v>
      </c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257" t="s">
        <v>2394</v>
      </c>
      <c r="E48" s="47" t="s">
        <v>326</v>
      </c>
      <c r="F48" s="44" t="s">
        <v>39</v>
      </c>
      <c r="G48" s="230" t="s">
        <v>2395</v>
      </c>
      <c r="H48" s="62" t="s">
        <v>2396</v>
      </c>
      <c r="I48" s="62" t="s">
        <v>2397</v>
      </c>
      <c r="J48" s="44" t="s">
        <v>30</v>
      </c>
      <c r="K48" s="51"/>
      <c r="L48" s="124"/>
      <c r="M48" s="37"/>
      <c r="N48" s="38"/>
      <c r="O48" s="53">
        <v>700.0</v>
      </c>
      <c r="P48" s="125"/>
      <c r="Q48" s="126"/>
      <c r="R48" s="56" t="s">
        <v>2258</v>
      </c>
      <c r="S48" s="47">
        <v>100.0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21" t="s">
        <v>2398</v>
      </c>
      <c r="E49" s="47"/>
      <c r="F49" s="44" t="s">
        <v>39</v>
      </c>
      <c r="G49" s="48" t="s">
        <v>2399</v>
      </c>
      <c r="H49" s="62" t="s">
        <v>2400</v>
      </c>
      <c r="I49" s="127" t="s">
        <v>2401</v>
      </c>
      <c r="J49" s="44"/>
      <c r="K49" s="64"/>
      <c r="L49" s="124"/>
      <c r="M49" s="65">
        <v>300.0</v>
      </c>
      <c r="N49" s="86"/>
      <c r="O49" s="53"/>
      <c r="P49" s="125"/>
      <c r="Q49" s="126"/>
      <c r="R49" s="67" t="s">
        <v>2258</v>
      </c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261" t="s">
        <v>2402</v>
      </c>
      <c r="E50" s="47" t="s">
        <v>44</v>
      </c>
      <c r="F50" s="44" t="s">
        <v>39</v>
      </c>
      <c r="G50" s="230" t="s">
        <v>2403</v>
      </c>
      <c r="H50" s="62" t="s">
        <v>2404</v>
      </c>
      <c r="I50" s="48" t="s">
        <v>2405</v>
      </c>
      <c r="J50" s="44" t="s">
        <v>48</v>
      </c>
      <c r="K50" s="64">
        <v>350.0</v>
      </c>
      <c r="L50" s="129"/>
      <c r="M50" s="85"/>
      <c r="N50" s="86"/>
      <c r="O50" s="53"/>
      <c r="P50" s="130"/>
      <c r="Q50" s="131"/>
      <c r="R50" s="67" t="s">
        <v>2258</v>
      </c>
      <c r="S50" s="47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290" t="s">
        <v>2406</v>
      </c>
      <c r="E51" s="47" t="s">
        <v>326</v>
      </c>
      <c r="F51" s="44" t="s">
        <v>39</v>
      </c>
      <c r="G51" s="317" t="s">
        <v>2407</v>
      </c>
      <c r="H51" s="62" t="s">
        <v>2408</v>
      </c>
      <c r="I51" s="48" t="s">
        <v>2409</v>
      </c>
      <c r="J51" s="44" t="s">
        <v>30</v>
      </c>
      <c r="K51" s="51"/>
      <c r="L51" s="124"/>
      <c r="M51" s="65">
        <v>350.0</v>
      </c>
      <c r="N51" s="66"/>
      <c r="O51" s="53"/>
      <c r="P51" s="125"/>
      <c r="Q51" s="126"/>
      <c r="R51" s="67" t="s">
        <v>2258</v>
      </c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58</v>
      </c>
      <c r="C52" s="45"/>
      <c r="D52" s="101" t="s">
        <v>59</v>
      </c>
      <c r="E52" s="47" t="s">
        <v>38</v>
      </c>
      <c r="F52" s="44" t="s">
        <v>39</v>
      </c>
      <c r="G52" s="241" t="s">
        <v>2410</v>
      </c>
      <c r="H52" s="49"/>
      <c r="I52" s="48" t="s">
        <v>2361</v>
      </c>
      <c r="J52" s="44" t="s">
        <v>30</v>
      </c>
      <c r="K52" s="120"/>
      <c r="L52" s="124"/>
      <c r="M52" s="85"/>
      <c r="N52" s="86"/>
      <c r="O52" s="53"/>
      <c r="P52" s="125" t="s">
        <v>65</v>
      </c>
      <c r="Q52" s="126"/>
      <c r="R52" s="89"/>
      <c r="S52" s="47" t="s">
        <v>59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5718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2244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SUM(K95*2%)</f>
        <v>44.88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1197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12885</v>
      </c>
      <c r="I98" s="5"/>
      <c r="J98" s="2"/>
      <c r="K98" s="7"/>
      <c r="L98" s="60">
        <f>SUM(L97*1%)</f>
        <v>11.97</v>
      </c>
      <c r="M98" s="16">
        <f>SUM(M6:M91)</f>
        <v>3450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SUM(O100,P103)</f>
        <v>5634</v>
      </c>
      <c r="I99" s="5"/>
      <c r="J99" s="2"/>
      <c r="K99" s="7"/>
      <c r="L99" s="17"/>
      <c r="M99" s="60">
        <f>SUM(M98*2%)</f>
        <v>69</v>
      </c>
      <c r="N99" s="16">
        <f>SUM(N6:N92)</f>
        <v>5994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SUM(R105)</f>
        <v>0</v>
      </c>
      <c r="I100" s="5"/>
      <c r="J100" s="2"/>
      <c r="K100" s="7"/>
      <c r="L100" s="2"/>
      <c r="M100" s="2"/>
      <c r="N100" s="60">
        <f>SUM(N99*3%)</f>
        <v>179.82</v>
      </c>
      <c r="O100" s="16">
        <f>SUM(O6:O93)</f>
        <v>3444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SUM(Q104)</f>
        <v>0</v>
      </c>
      <c r="I101" s="5"/>
      <c r="J101" s="2"/>
      <c r="K101" s="7"/>
      <c r="L101" s="2"/>
      <c r="M101" s="2"/>
      <c r="N101" s="2"/>
      <c r="O101" s="60">
        <f>SUM(O100*2%)</f>
        <v>68.88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1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29</v>
      </c>
      <c r="H103" s="266">
        <f>SUM(O8,L10,M14,P16,K18,N21,M22,N23,L26,O27,K33,L43,M46,P47,K50)</f>
        <v>8535</v>
      </c>
      <c r="I103" s="267">
        <f>SUM(P16,L26)</f>
        <v>497</v>
      </c>
      <c r="J103" s="2"/>
      <c r="K103" s="7"/>
      <c r="L103" s="2"/>
      <c r="M103" s="2"/>
      <c r="N103" s="2"/>
      <c r="O103" s="2"/>
      <c r="P103" s="16">
        <f>SUM(P6:P91)</f>
        <v>2190</v>
      </c>
      <c r="Q103" s="41" t="s">
        <v>34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9" t="s">
        <v>30</v>
      </c>
      <c r="H104" s="218"/>
      <c r="I104" s="220"/>
      <c r="J104" s="2"/>
      <c r="K104" s="7"/>
      <c r="L104" s="2"/>
      <c r="M104" s="2"/>
      <c r="N104" s="2"/>
      <c r="O104" s="2"/>
      <c r="P104" s="60">
        <f>SUM(P103*2%)</f>
        <v>43.8</v>
      </c>
      <c r="Q104" s="16">
        <f>SUM(Q6:Q91)</f>
        <v>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21" t="s">
        <v>31</v>
      </c>
      <c r="H105" s="318">
        <f>SUM(M7,O12,M13,L19,O20,N24,K25,P28,N35,K38,O39,N41,O42,O45)</f>
        <v>5394</v>
      </c>
      <c r="I105" s="318">
        <f>SUM(M11,M31,K32)</f>
        <v>1050</v>
      </c>
      <c r="J105" s="2"/>
      <c r="K105" s="7"/>
      <c r="L105" s="2"/>
      <c r="M105" s="2"/>
      <c r="N105" s="2"/>
      <c r="O105" s="2"/>
      <c r="P105" s="2"/>
      <c r="Q105" s="60">
        <f>SUM(Q104*1%)</f>
        <v>0</v>
      </c>
      <c r="R105" s="149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3"/>
      <c r="H106" s="11"/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3" t="s">
        <v>32</v>
      </c>
      <c r="H107" s="319">
        <f>SUM(M11,P16,L26,K32,K34,M51)</f>
        <v>1897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33</v>
      </c>
      <c r="H108" s="226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18">
        <f>SUM(S11,S16,S26,S32,S34,S51)</f>
        <v>300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228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B7:B92">
      <formula1>"Pix,Cartão,Pacote ,Pago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  <dataValidation type="list" allowBlank="1" showErrorMessage="1" sqref="J7:J92">
      <formula1>"Mel,Drieli,Fernanda,Carla,FLAVIA"</formula1>
    </dataValidation>
    <dataValidation type="list" allowBlank="1" showErrorMessage="1" sqref="E7:E92 E209:F1000">
      <formula1>"Vinicius,Kaua,Caio,Julia,Thiago,Jhonatas,Diogo,Caio Ferreira,Pamelah,Caio Alves,Camila,Wiliam ,Gabriel ,Fernanda,Kaua novo,demetrio ,Gustavo Pereira,Gabriel batista"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3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>
        <v>25.0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58</v>
      </c>
      <c r="C7" s="45"/>
      <c r="D7" s="46" t="s">
        <v>59</v>
      </c>
      <c r="E7" s="47" t="s">
        <v>88</v>
      </c>
      <c r="F7" s="44" t="s">
        <v>39</v>
      </c>
      <c r="G7" s="230" t="s">
        <v>2411</v>
      </c>
      <c r="H7" s="49"/>
      <c r="I7" s="50" t="s">
        <v>2240</v>
      </c>
      <c r="J7" s="44" t="s">
        <v>104</v>
      </c>
      <c r="K7" s="51" t="s">
        <v>719</v>
      </c>
      <c r="L7" s="52"/>
      <c r="M7" s="37"/>
      <c r="N7" s="38"/>
      <c r="O7" s="53"/>
      <c r="P7" s="54"/>
      <c r="Q7" s="55"/>
      <c r="R7" s="56"/>
      <c r="S7" s="57" t="s">
        <v>59</v>
      </c>
      <c r="T7" s="58" t="s">
        <v>10</v>
      </c>
      <c r="U7" s="59">
        <f>SUM(K7:K91)</f>
        <v>2990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2412</v>
      </c>
      <c r="E8" s="47" t="s">
        <v>60</v>
      </c>
      <c r="F8" s="44" t="s">
        <v>61</v>
      </c>
      <c r="G8" s="230" t="s">
        <v>2413</v>
      </c>
      <c r="H8" s="62" t="s">
        <v>2414</v>
      </c>
      <c r="I8" s="63" t="s">
        <v>2415</v>
      </c>
      <c r="J8" s="44" t="s">
        <v>30</v>
      </c>
      <c r="K8" s="64"/>
      <c r="L8" s="52">
        <v>350.0</v>
      </c>
      <c r="M8" s="65"/>
      <c r="N8" s="66"/>
      <c r="O8" s="53"/>
      <c r="P8" s="54"/>
      <c r="Q8" s="55"/>
      <c r="R8" s="67"/>
      <c r="S8" s="57">
        <v>50.0</v>
      </c>
      <c r="T8" s="58" t="s">
        <v>11</v>
      </c>
      <c r="U8" s="59">
        <f>SUM(L96)</f>
        <v>1594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2416</v>
      </c>
      <c r="E9" s="47" t="s">
        <v>30</v>
      </c>
      <c r="F9" s="44" t="s">
        <v>39</v>
      </c>
      <c r="G9" s="230" t="s">
        <v>2417</v>
      </c>
      <c r="H9" s="62" t="s">
        <v>970</v>
      </c>
      <c r="I9" s="69" t="s">
        <v>2418</v>
      </c>
      <c r="J9" s="44" t="s">
        <v>104</v>
      </c>
      <c r="K9" s="64"/>
      <c r="L9" s="52"/>
      <c r="M9" s="65">
        <v>350.0</v>
      </c>
      <c r="N9" s="66"/>
      <c r="O9" s="53"/>
      <c r="P9" s="54"/>
      <c r="Q9" s="55"/>
      <c r="R9" s="67"/>
      <c r="S9" s="57">
        <v>50.0</v>
      </c>
      <c r="T9" s="58" t="s">
        <v>12</v>
      </c>
      <c r="U9" s="59">
        <f>SUM(M97)</f>
        <v>3650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2419</v>
      </c>
      <c r="E10" s="47" t="s">
        <v>38</v>
      </c>
      <c r="F10" s="44" t="s">
        <v>39</v>
      </c>
      <c r="G10" s="230" t="s">
        <v>2420</v>
      </c>
      <c r="H10" s="49" t="s">
        <v>30</v>
      </c>
      <c r="I10" s="50" t="s">
        <v>2421</v>
      </c>
      <c r="J10" s="44" t="s">
        <v>104</v>
      </c>
      <c r="K10" s="51"/>
      <c r="L10" s="72"/>
      <c r="M10" s="37"/>
      <c r="N10" s="38"/>
      <c r="O10" s="53">
        <v>294.0</v>
      </c>
      <c r="P10" s="73"/>
      <c r="Q10" s="74"/>
      <c r="R10" s="56"/>
      <c r="S10" s="57">
        <v>50.0</v>
      </c>
      <c r="T10" s="75" t="s">
        <v>13</v>
      </c>
      <c r="U10" s="59">
        <f>SUM(N98)</f>
        <v>3350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255" t="s">
        <v>2422</v>
      </c>
      <c r="E11" s="47" t="s">
        <v>74</v>
      </c>
      <c r="F11" s="44" t="s">
        <v>39</v>
      </c>
      <c r="G11" s="243" t="s">
        <v>2423</v>
      </c>
      <c r="H11" s="49" t="s">
        <v>2424</v>
      </c>
      <c r="I11" s="63" t="s">
        <v>2425</v>
      </c>
      <c r="J11" s="44" t="s">
        <v>30</v>
      </c>
      <c r="K11" s="51"/>
      <c r="L11" s="52"/>
      <c r="M11" s="37">
        <v>350.0</v>
      </c>
      <c r="N11" s="38"/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11584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2426</v>
      </c>
      <c r="E12" s="47" t="s">
        <v>326</v>
      </c>
      <c r="F12" s="44" t="s">
        <v>853</v>
      </c>
      <c r="G12" s="230" t="s">
        <v>2427</v>
      </c>
      <c r="H12" s="49" t="s">
        <v>1665</v>
      </c>
      <c r="I12" s="69" t="s">
        <v>1666</v>
      </c>
      <c r="J12" s="44" t="s">
        <v>30</v>
      </c>
      <c r="K12" s="51"/>
      <c r="L12" s="52">
        <v>100.0</v>
      </c>
      <c r="M12" s="65"/>
      <c r="N12" s="66"/>
      <c r="O12" s="53"/>
      <c r="P12" s="54"/>
      <c r="Q12" s="55"/>
      <c r="R12" s="67"/>
      <c r="S12" s="297">
        <v>100.0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70"/>
      <c r="D13" s="46" t="s">
        <v>2428</v>
      </c>
      <c r="E13" s="47"/>
      <c r="F13" s="44" t="s">
        <v>2429</v>
      </c>
      <c r="G13" s="230" t="s">
        <v>2430</v>
      </c>
      <c r="H13" s="62" t="s">
        <v>1665</v>
      </c>
      <c r="I13" s="50" t="s">
        <v>1666</v>
      </c>
      <c r="J13" s="44"/>
      <c r="K13" s="51"/>
      <c r="L13" s="52">
        <v>150.0</v>
      </c>
      <c r="M13" s="37"/>
      <c r="N13" s="38"/>
      <c r="O13" s="53"/>
      <c r="P13" s="54"/>
      <c r="Q13" s="55"/>
      <c r="R13" s="56"/>
      <c r="S13" s="235">
        <v>150.0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2431</v>
      </c>
      <c r="E14" s="47" t="s">
        <v>38</v>
      </c>
      <c r="F14" s="44" t="s">
        <v>39</v>
      </c>
      <c r="G14" s="232" t="s">
        <v>2432</v>
      </c>
      <c r="H14" s="79" t="s">
        <v>2433</v>
      </c>
      <c r="I14" s="63" t="s">
        <v>2434</v>
      </c>
      <c r="J14" s="44" t="s">
        <v>104</v>
      </c>
      <c r="K14" s="51">
        <v>350.0</v>
      </c>
      <c r="L14" s="52"/>
      <c r="M14" s="65"/>
      <c r="N14" s="66"/>
      <c r="O14" s="53"/>
      <c r="P14" s="54"/>
      <c r="Q14" s="55"/>
      <c r="R14" s="67"/>
      <c r="S14" s="57">
        <v>50.0</v>
      </c>
      <c r="T14" s="80" t="s">
        <v>14</v>
      </c>
      <c r="U14" s="46">
        <f>SUM(O99)</f>
        <v>2473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45"/>
      <c r="D15" s="46" t="s">
        <v>2435</v>
      </c>
      <c r="E15" s="47" t="s">
        <v>38</v>
      </c>
      <c r="F15" s="44" t="s">
        <v>39</v>
      </c>
      <c r="G15" s="232" t="s">
        <v>2436</v>
      </c>
      <c r="H15" s="79"/>
      <c r="I15" s="63" t="s">
        <v>2437</v>
      </c>
      <c r="J15" s="44" t="s">
        <v>104</v>
      </c>
      <c r="K15" s="51"/>
      <c r="L15" s="52"/>
      <c r="M15" s="65"/>
      <c r="N15" s="66">
        <v>300.0</v>
      </c>
      <c r="O15" s="53"/>
      <c r="P15" s="54"/>
      <c r="Q15" s="55"/>
      <c r="R15" s="67"/>
      <c r="S15" s="57">
        <v>50.0</v>
      </c>
      <c r="T15" s="81" t="s">
        <v>15</v>
      </c>
      <c r="U15" s="82">
        <f>SUM(P7:P91)</f>
        <v>1780</v>
      </c>
      <c r="V15" s="7"/>
      <c r="W15" s="7"/>
      <c r="X15" s="83"/>
      <c r="Y15" s="7"/>
      <c r="Z15" s="7"/>
      <c r="AA15" s="7"/>
      <c r="AB15" s="7"/>
    </row>
    <row r="16" ht="15.75" customHeight="1">
      <c r="A16" s="44" t="s">
        <v>35</v>
      </c>
      <c r="B16" s="44" t="s">
        <v>36</v>
      </c>
      <c r="C16" s="45"/>
      <c r="D16" s="46" t="s">
        <v>2438</v>
      </c>
      <c r="E16" s="47" t="s">
        <v>88</v>
      </c>
      <c r="F16" s="44" t="s">
        <v>39</v>
      </c>
      <c r="G16" s="230" t="s">
        <v>2439</v>
      </c>
      <c r="H16" s="62"/>
      <c r="I16" s="69" t="s">
        <v>2437</v>
      </c>
      <c r="J16" s="44" t="s">
        <v>30</v>
      </c>
      <c r="K16" s="51"/>
      <c r="L16" s="84"/>
      <c r="M16" s="85"/>
      <c r="N16" s="66">
        <v>300.0</v>
      </c>
      <c r="O16" s="53"/>
      <c r="P16" s="87"/>
      <c r="Q16" s="88"/>
      <c r="R16" s="67"/>
      <c r="S16" s="57">
        <v>50.0</v>
      </c>
      <c r="T16" s="91" t="s">
        <v>20</v>
      </c>
      <c r="U16" s="92">
        <f>SUM(U14:U15)</f>
        <v>4253</v>
      </c>
      <c r="V16" s="7"/>
      <c r="W16" s="7"/>
      <c r="X16" s="7"/>
      <c r="Y16" s="7"/>
      <c r="Z16" s="7"/>
      <c r="AA16" s="7"/>
      <c r="AB16" s="7"/>
    </row>
    <row r="17" ht="17.25" customHeight="1">
      <c r="A17" s="44" t="s">
        <v>35</v>
      </c>
      <c r="B17" s="44" t="s">
        <v>36</v>
      </c>
      <c r="C17" s="45"/>
      <c r="D17" s="255" t="s">
        <v>2440</v>
      </c>
      <c r="E17" s="47" t="s">
        <v>38</v>
      </c>
      <c r="F17" s="44" t="s">
        <v>39</v>
      </c>
      <c r="G17" s="232" t="s">
        <v>2441</v>
      </c>
      <c r="H17" s="79"/>
      <c r="I17" s="63" t="s">
        <v>2442</v>
      </c>
      <c r="J17" s="44" t="s">
        <v>104</v>
      </c>
      <c r="K17" s="51"/>
      <c r="L17" s="84"/>
      <c r="M17" s="65"/>
      <c r="N17" s="66">
        <v>350.0</v>
      </c>
      <c r="O17" s="53"/>
      <c r="P17" s="87"/>
      <c r="Q17" s="88"/>
      <c r="R17" s="67"/>
      <c r="S17" s="57">
        <v>50.0</v>
      </c>
      <c r="V17" s="7"/>
      <c r="W17" s="7"/>
      <c r="X17" s="7"/>
      <c r="Y17" s="7"/>
      <c r="Z17" s="7"/>
      <c r="AA17" s="7"/>
      <c r="AB17" s="7"/>
    </row>
    <row r="18">
      <c r="A18" s="44" t="s">
        <v>35</v>
      </c>
      <c r="B18" s="44" t="s">
        <v>36</v>
      </c>
      <c r="C18" s="45"/>
      <c r="D18" s="46" t="s">
        <v>2443</v>
      </c>
      <c r="E18" s="47" t="s">
        <v>88</v>
      </c>
      <c r="F18" s="44" t="s">
        <v>39</v>
      </c>
      <c r="G18" s="230" t="s">
        <v>2444</v>
      </c>
      <c r="H18" s="62" t="s">
        <v>2445</v>
      </c>
      <c r="I18" s="50" t="s">
        <v>2446</v>
      </c>
      <c r="J18" s="44" t="s">
        <v>30</v>
      </c>
      <c r="K18" s="51"/>
      <c r="L18" s="52"/>
      <c r="M18" s="65">
        <v>350.0</v>
      </c>
      <c r="N18" s="66"/>
      <c r="O18" s="53"/>
      <c r="P18" s="54"/>
      <c r="Q18" s="55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2447</v>
      </c>
      <c r="E19" s="47" t="s">
        <v>326</v>
      </c>
      <c r="F19" s="44" t="s">
        <v>39</v>
      </c>
      <c r="G19" s="230" t="s">
        <v>2448</v>
      </c>
      <c r="H19" s="62" t="s">
        <v>2449</v>
      </c>
      <c r="I19" s="69" t="s">
        <v>2450</v>
      </c>
      <c r="J19" s="44" t="s">
        <v>30</v>
      </c>
      <c r="K19" s="51"/>
      <c r="L19" s="52"/>
      <c r="M19" s="65">
        <v>350.0</v>
      </c>
      <c r="N19" s="66"/>
      <c r="O19" s="53"/>
      <c r="P19" s="54"/>
      <c r="Q19" s="55"/>
      <c r="R19" s="67"/>
      <c r="S19" s="57">
        <v>50.0</v>
      </c>
      <c r="T19" s="93"/>
      <c r="U19" s="94"/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2451</v>
      </c>
      <c r="E20" s="47" t="s">
        <v>106</v>
      </c>
      <c r="F20" s="44" t="s">
        <v>39</v>
      </c>
      <c r="G20" s="230" t="s">
        <v>2452</v>
      </c>
      <c r="H20" s="62" t="s">
        <v>2453</v>
      </c>
      <c r="I20" s="69" t="s">
        <v>2454</v>
      </c>
      <c r="J20" s="44" t="s">
        <v>48</v>
      </c>
      <c r="K20" s="51"/>
      <c r="L20" s="52"/>
      <c r="M20" s="65"/>
      <c r="N20" s="66"/>
      <c r="O20" s="53"/>
      <c r="P20" s="54">
        <v>350.0</v>
      </c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2455</v>
      </c>
      <c r="E21" s="47" t="s">
        <v>30</v>
      </c>
      <c r="F21" s="44" t="s">
        <v>39</v>
      </c>
      <c r="G21" s="230" t="s">
        <v>2456</v>
      </c>
      <c r="H21" s="62" t="s">
        <v>2457</v>
      </c>
      <c r="I21" s="50" t="s">
        <v>2458</v>
      </c>
      <c r="J21" s="44" t="s">
        <v>104</v>
      </c>
      <c r="K21" s="51"/>
      <c r="L21" s="52"/>
      <c r="M21" s="65">
        <v>300.0</v>
      </c>
      <c r="N21" s="66"/>
      <c r="O21" s="53"/>
      <c r="P21" s="54"/>
      <c r="Q21" s="55"/>
      <c r="R21" s="67"/>
      <c r="S21" s="57">
        <v>50.0</v>
      </c>
      <c r="T21" s="237" t="s">
        <v>104</v>
      </c>
      <c r="U21" s="82">
        <f>SUM(Q7:Q91)</f>
        <v>250</v>
      </c>
      <c r="V21" s="7"/>
      <c r="W21" s="7"/>
      <c r="X21" s="7"/>
      <c r="Y21" s="7"/>
      <c r="Z21" s="7"/>
      <c r="AA21" s="7"/>
      <c r="AB21" s="7"/>
    </row>
    <row r="22" ht="17.25" customHeight="1">
      <c r="A22" s="44" t="s">
        <v>35</v>
      </c>
      <c r="B22" s="44" t="s">
        <v>36</v>
      </c>
      <c r="C22" s="45"/>
      <c r="D22" s="101" t="s">
        <v>2459</v>
      </c>
      <c r="E22" s="47" t="s">
        <v>74</v>
      </c>
      <c r="F22" s="44" t="s">
        <v>39</v>
      </c>
      <c r="G22" s="230" t="s">
        <v>2460</v>
      </c>
      <c r="H22" s="62"/>
      <c r="I22" s="69" t="s">
        <v>2461</v>
      </c>
      <c r="J22" s="44" t="s">
        <v>30</v>
      </c>
      <c r="K22" s="95"/>
      <c r="L22" s="52"/>
      <c r="M22" s="65"/>
      <c r="N22" s="66">
        <v>350.0</v>
      </c>
      <c r="O22" s="53"/>
      <c r="P22" s="54"/>
      <c r="Q22" s="55"/>
      <c r="R22" s="67"/>
      <c r="S22" s="57">
        <v>50.0</v>
      </c>
      <c r="T22" s="91" t="s">
        <v>109</v>
      </c>
      <c r="U22" s="238">
        <f>SUM(U21)</f>
        <v>250</v>
      </c>
      <c r="V22" s="7"/>
      <c r="W22" s="7"/>
      <c r="X22" s="7"/>
      <c r="Y22" s="7"/>
      <c r="Z22" s="7"/>
      <c r="AA22" s="7"/>
      <c r="AB22" s="7"/>
    </row>
    <row r="23" ht="15.75" customHeight="1">
      <c r="A23" s="44" t="s">
        <v>35</v>
      </c>
      <c r="B23" s="44" t="s">
        <v>36</v>
      </c>
      <c r="C23" s="45"/>
      <c r="D23" s="101"/>
      <c r="E23" s="61"/>
      <c r="F23" s="44" t="s">
        <v>39</v>
      </c>
      <c r="G23" s="230" t="s">
        <v>2462</v>
      </c>
      <c r="H23" s="62" t="s">
        <v>2457</v>
      </c>
      <c r="I23" s="50" t="s">
        <v>2458</v>
      </c>
      <c r="J23" s="44" t="s">
        <v>48</v>
      </c>
      <c r="K23" s="51"/>
      <c r="L23" s="72"/>
      <c r="M23" s="65">
        <v>300.0</v>
      </c>
      <c r="N23" s="66"/>
      <c r="O23" s="53"/>
      <c r="P23" s="73"/>
      <c r="Q23" s="74"/>
      <c r="R23" s="67"/>
      <c r="S23" s="57">
        <v>50.0</v>
      </c>
      <c r="V23" s="7"/>
      <c r="W23" s="7"/>
      <c r="X23" s="7"/>
      <c r="Y23" s="7"/>
      <c r="Z23" s="7"/>
      <c r="AA23" s="7"/>
      <c r="AB23" s="7"/>
    </row>
    <row r="24">
      <c r="A24" s="44" t="s">
        <v>35</v>
      </c>
      <c r="B24" s="44" t="s">
        <v>36</v>
      </c>
      <c r="C24" s="70"/>
      <c r="D24" s="46" t="s">
        <v>2463</v>
      </c>
      <c r="E24" s="47" t="s">
        <v>106</v>
      </c>
      <c r="F24" s="44" t="s">
        <v>39</v>
      </c>
      <c r="G24" s="230" t="s">
        <v>2464</v>
      </c>
      <c r="H24" s="62" t="s">
        <v>2465</v>
      </c>
      <c r="I24" s="48" t="s">
        <v>2466</v>
      </c>
      <c r="J24" s="44" t="s">
        <v>48</v>
      </c>
      <c r="K24" s="64"/>
      <c r="L24" s="52"/>
      <c r="M24" s="65">
        <v>350.0</v>
      </c>
      <c r="N24" s="86"/>
      <c r="O24" s="53"/>
      <c r="P24" s="96"/>
      <c r="Q24" s="97"/>
      <c r="R24" s="89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2467</v>
      </c>
      <c r="E25" s="47" t="s">
        <v>44</v>
      </c>
      <c r="F25" s="44" t="s">
        <v>39</v>
      </c>
      <c r="G25" s="230" t="s">
        <v>2468</v>
      </c>
      <c r="H25" s="62"/>
      <c r="I25" s="48" t="s">
        <v>2469</v>
      </c>
      <c r="J25" s="44" t="s">
        <v>48</v>
      </c>
      <c r="K25" s="98"/>
      <c r="L25" s="84"/>
      <c r="M25" s="65"/>
      <c r="N25" s="66">
        <v>350.0</v>
      </c>
      <c r="O25" s="53"/>
      <c r="P25" s="87"/>
      <c r="Q25" s="88"/>
      <c r="R25" s="67"/>
      <c r="S25" s="57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2470</v>
      </c>
      <c r="E26" s="47"/>
      <c r="F26" s="44" t="s">
        <v>39</v>
      </c>
      <c r="G26" s="239" t="s">
        <v>2471</v>
      </c>
      <c r="H26" s="62"/>
      <c r="I26" s="63" t="s">
        <v>2472</v>
      </c>
      <c r="J26" s="44" t="s">
        <v>30</v>
      </c>
      <c r="K26" s="98"/>
      <c r="L26" s="52"/>
      <c r="M26" s="65"/>
      <c r="N26" s="66"/>
      <c r="O26" s="53">
        <v>780.0</v>
      </c>
      <c r="P26" s="54"/>
      <c r="Q26" s="55"/>
      <c r="R26" s="67"/>
      <c r="S26" s="235">
        <v>780.0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/>
      <c r="B27" s="44" t="s">
        <v>58</v>
      </c>
      <c r="C27" s="70"/>
      <c r="D27" s="99" t="s">
        <v>59</v>
      </c>
      <c r="E27" s="47" t="s">
        <v>74</v>
      </c>
      <c r="F27" s="44" t="s">
        <v>39</v>
      </c>
      <c r="G27" s="230" t="s">
        <v>2473</v>
      </c>
      <c r="H27" s="62"/>
      <c r="I27" s="63" t="s">
        <v>2472</v>
      </c>
      <c r="J27" s="44" t="s">
        <v>30</v>
      </c>
      <c r="K27" s="51"/>
      <c r="L27" s="52"/>
      <c r="M27" s="65"/>
      <c r="N27" s="66"/>
      <c r="O27" s="53" t="s">
        <v>147</v>
      </c>
      <c r="P27" s="54"/>
      <c r="Q27" s="55"/>
      <c r="R27" s="67"/>
      <c r="S27" s="57" t="s">
        <v>59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/>
      <c r="B28" s="44" t="s">
        <v>58</v>
      </c>
      <c r="C28" s="45"/>
      <c r="D28" s="99" t="s">
        <v>59</v>
      </c>
      <c r="E28" s="47" t="s">
        <v>74</v>
      </c>
      <c r="F28" s="44" t="s">
        <v>39</v>
      </c>
      <c r="G28" s="230" t="s">
        <v>2474</v>
      </c>
      <c r="H28" s="62"/>
      <c r="I28" s="63" t="s">
        <v>2472</v>
      </c>
      <c r="J28" s="44" t="s">
        <v>30</v>
      </c>
      <c r="K28" s="51"/>
      <c r="L28" s="52"/>
      <c r="M28" s="65"/>
      <c r="N28" s="66"/>
      <c r="O28" s="53" t="s">
        <v>147</v>
      </c>
      <c r="P28" s="54"/>
      <c r="Q28" s="55"/>
      <c r="R28" s="67"/>
      <c r="S28" s="57" t="s">
        <v>59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/>
      <c r="B29" s="44" t="s">
        <v>58</v>
      </c>
      <c r="C29" s="101"/>
      <c r="D29" s="99" t="s">
        <v>59</v>
      </c>
      <c r="E29" s="47" t="s">
        <v>74</v>
      </c>
      <c r="F29" s="44" t="s">
        <v>39</v>
      </c>
      <c r="G29" s="230" t="s">
        <v>2475</v>
      </c>
      <c r="H29" s="62"/>
      <c r="I29" s="63" t="s">
        <v>2472</v>
      </c>
      <c r="J29" s="44" t="s">
        <v>30</v>
      </c>
      <c r="K29" s="51"/>
      <c r="L29" s="52"/>
      <c r="M29" s="37"/>
      <c r="N29" s="38"/>
      <c r="O29" s="53" t="s">
        <v>147</v>
      </c>
      <c r="P29" s="54"/>
      <c r="Q29" s="55"/>
      <c r="R29" s="56"/>
      <c r="S29" s="57" t="s">
        <v>59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45"/>
      <c r="D30" s="99"/>
      <c r="E30" s="47" t="s">
        <v>38</v>
      </c>
      <c r="F30" s="44" t="s">
        <v>78</v>
      </c>
      <c r="G30" s="279" t="s">
        <v>2476</v>
      </c>
      <c r="H30" s="103"/>
      <c r="I30" s="48" t="s">
        <v>2477</v>
      </c>
      <c r="J30" s="44" t="s">
        <v>104</v>
      </c>
      <c r="K30" s="51">
        <v>147.0</v>
      </c>
      <c r="L30" s="104"/>
      <c r="M30" s="65"/>
      <c r="N30" s="66"/>
      <c r="O30" s="53"/>
      <c r="P30" s="105"/>
      <c r="Q30" s="106"/>
      <c r="R30" s="67"/>
      <c r="S30" s="57">
        <v>50.0</v>
      </c>
      <c r="T30" s="91" t="s">
        <v>22</v>
      </c>
      <c r="U30" s="100">
        <f>SUM(U11,U16,U22)</f>
        <v>16087</v>
      </c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107"/>
      <c r="D31" s="46" t="s">
        <v>2478</v>
      </c>
      <c r="E31" s="47" t="s">
        <v>106</v>
      </c>
      <c r="F31" s="44" t="s">
        <v>39</v>
      </c>
      <c r="G31" s="230" t="s">
        <v>2479</v>
      </c>
      <c r="H31" s="62" t="s">
        <v>2480</v>
      </c>
      <c r="I31" s="48" t="s">
        <v>2481</v>
      </c>
      <c r="J31" s="44" t="s">
        <v>48</v>
      </c>
      <c r="K31" s="51">
        <v>350.0</v>
      </c>
      <c r="L31" s="104"/>
      <c r="M31" s="65"/>
      <c r="N31" s="66"/>
      <c r="O31" s="53"/>
      <c r="P31" s="105"/>
      <c r="Q31" s="106"/>
      <c r="R31" s="67"/>
      <c r="S31" s="47">
        <v>50.0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45"/>
      <c r="D32" s="108"/>
      <c r="E32" s="47" t="s">
        <v>52</v>
      </c>
      <c r="F32" s="44" t="s">
        <v>39</v>
      </c>
      <c r="G32" s="230" t="s">
        <v>2482</v>
      </c>
      <c r="H32" s="62"/>
      <c r="I32" s="48" t="s">
        <v>2483</v>
      </c>
      <c r="J32" s="44" t="s">
        <v>104</v>
      </c>
      <c r="K32" s="51"/>
      <c r="L32" s="84"/>
      <c r="M32" s="85"/>
      <c r="N32" s="66">
        <v>300.0</v>
      </c>
      <c r="O32" s="53"/>
      <c r="P32" s="87"/>
      <c r="Q32" s="88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281" t="s">
        <v>2484</v>
      </c>
      <c r="E33" s="47" t="s">
        <v>52</v>
      </c>
      <c r="F33" s="44" t="s">
        <v>39</v>
      </c>
      <c r="G33" s="230" t="s">
        <v>2485</v>
      </c>
      <c r="H33" s="62" t="s">
        <v>747</v>
      </c>
      <c r="I33" s="62" t="s">
        <v>2486</v>
      </c>
      <c r="J33" s="44" t="s">
        <v>104</v>
      </c>
      <c r="K33" s="51"/>
      <c r="L33" s="72"/>
      <c r="M33" s="37">
        <v>350.0</v>
      </c>
      <c r="N33" s="38"/>
      <c r="O33" s="53"/>
      <c r="P33" s="73"/>
      <c r="Q33" s="74"/>
      <c r="R33" s="56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70"/>
      <c r="D34" s="121" t="s">
        <v>1085</v>
      </c>
      <c r="E34" s="47" t="s">
        <v>88</v>
      </c>
      <c r="F34" s="44" t="s">
        <v>39</v>
      </c>
      <c r="G34" s="243" t="s">
        <v>2487</v>
      </c>
      <c r="H34" s="62" t="s">
        <v>2488</v>
      </c>
      <c r="I34" s="62" t="s">
        <v>2489</v>
      </c>
      <c r="J34" s="44" t="s">
        <v>30</v>
      </c>
      <c r="K34" s="64"/>
      <c r="L34" s="52"/>
      <c r="M34" s="65">
        <v>350.0</v>
      </c>
      <c r="N34" s="66"/>
      <c r="O34" s="53"/>
      <c r="P34" s="54"/>
      <c r="Q34" s="55"/>
      <c r="R34" s="67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99" t="s">
        <v>2490</v>
      </c>
      <c r="E35" s="47"/>
      <c r="F35" s="44" t="s">
        <v>78</v>
      </c>
      <c r="G35" s="320" t="s">
        <v>2491</v>
      </c>
      <c r="H35" s="111"/>
      <c r="I35" s="62" t="s">
        <v>2492</v>
      </c>
      <c r="J35" s="78"/>
      <c r="K35" s="64">
        <v>699.0</v>
      </c>
      <c r="L35" s="52"/>
      <c r="M35" s="65"/>
      <c r="N35" s="66"/>
      <c r="O35" s="53"/>
      <c r="P35" s="54"/>
      <c r="Q35" s="55"/>
      <c r="R35" s="67"/>
      <c r="S35" s="256">
        <v>699.0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2493</v>
      </c>
      <c r="E36" s="47" t="s">
        <v>60</v>
      </c>
      <c r="F36" s="44" t="s">
        <v>61</v>
      </c>
      <c r="G36" s="242" t="s">
        <v>2494</v>
      </c>
      <c r="H36" s="113" t="s">
        <v>2494</v>
      </c>
      <c r="I36" s="48" t="s">
        <v>2495</v>
      </c>
      <c r="J36" s="44" t="s">
        <v>48</v>
      </c>
      <c r="K36" s="51"/>
      <c r="L36" s="52">
        <v>350.0</v>
      </c>
      <c r="M36" s="85"/>
      <c r="N36" s="86"/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45"/>
      <c r="D37" s="99" t="s">
        <v>2496</v>
      </c>
      <c r="E37" s="47" t="s">
        <v>93</v>
      </c>
      <c r="F37" s="44" t="s">
        <v>415</v>
      </c>
      <c r="G37" s="230" t="s">
        <v>2497</v>
      </c>
      <c r="H37" s="62"/>
      <c r="I37" s="48" t="s">
        <v>2498</v>
      </c>
      <c r="J37" s="44" t="s">
        <v>48</v>
      </c>
      <c r="K37" s="51">
        <v>250.0</v>
      </c>
      <c r="L37" s="52"/>
      <c r="M37" s="114"/>
      <c r="N37" s="115"/>
      <c r="O37" s="53"/>
      <c r="P37" s="54"/>
      <c r="Q37" s="55"/>
      <c r="R37" s="56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2499</v>
      </c>
      <c r="E38" s="47" t="s">
        <v>52</v>
      </c>
      <c r="F38" s="44" t="s">
        <v>39</v>
      </c>
      <c r="G38" s="230" t="s">
        <v>2500</v>
      </c>
      <c r="H38" s="62" t="s">
        <v>2501</v>
      </c>
      <c r="I38" s="47" t="s">
        <v>2502</v>
      </c>
      <c r="J38" s="44" t="s">
        <v>104</v>
      </c>
      <c r="K38" s="98"/>
      <c r="L38" s="52"/>
      <c r="M38" s="65"/>
      <c r="N38" s="66">
        <v>350.0</v>
      </c>
      <c r="O38" s="53"/>
      <c r="P38" s="54"/>
      <c r="Q38" s="55"/>
      <c r="R38" s="67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46" t="s">
        <v>2503</v>
      </c>
      <c r="E39" s="47" t="s">
        <v>44</v>
      </c>
      <c r="F39" s="44" t="s">
        <v>39</v>
      </c>
      <c r="G39" s="230" t="s">
        <v>2504</v>
      </c>
      <c r="H39" s="62"/>
      <c r="I39" s="48" t="s">
        <v>2505</v>
      </c>
      <c r="J39" s="44" t="s">
        <v>48</v>
      </c>
      <c r="K39" s="51"/>
      <c r="L39" s="72"/>
      <c r="M39" s="65"/>
      <c r="N39" s="66">
        <v>350.0</v>
      </c>
      <c r="O39" s="53"/>
      <c r="P39" s="73"/>
      <c r="Q39" s="74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257" t="s">
        <v>2506</v>
      </c>
      <c r="E40" s="47" t="s">
        <v>30</v>
      </c>
      <c r="F40" s="44" t="s">
        <v>39</v>
      </c>
      <c r="G40" s="230" t="s">
        <v>2507</v>
      </c>
      <c r="H40" s="62" t="s">
        <v>2508</v>
      </c>
      <c r="I40" s="48" t="s">
        <v>2509</v>
      </c>
      <c r="J40" s="44" t="s">
        <v>104</v>
      </c>
      <c r="K40" s="51"/>
      <c r="L40" s="52"/>
      <c r="M40" s="65">
        <v>250.0</v>
      </c>
      <c r="N40" s="66"/>
      <c r="O40" s="53"/>
      <c r="P40" s="54"/>
      <c r="Q40" s="55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70"/>
      <c r="D41" s="258" t="s">
        <v>2510</v>
      </c>
      <c r="E41" s="47" t="s">
        <v>38</v>
      </c>
      <c r="F41" s="44" t="s">
        <v>39</v>
      </c>
      <c r="G41" s="259" t="s">
        <v>2511</v>
      </c>
      <c r="H41" s="119" t="s">
        <v>779</v>
      </c>
      <c r="I41" s="113" t="s">
        <v>2512</v>
      </c>
      <c r="J41" s="44" t="s">
        <v>104</v>
      </c>
      <c r="K41" s="120"/>
      <c r="L41" s="52"/>
      <c r="M41" s="65"/>
      <c r="N41" s="66"/>
      <c r="O41" s="53">
        <v>300.0</v>
      </c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46" t="s">
        <v>2513</v>
      </c>
      <c r="E42" s="47" t="s">
        <v>38</v>
      </c>
      <c r="F42" s="44" t="s">
        <v>78</v>
      </c>
      <c r="G42" s="230" t="s">
        <v>2514</v>
      </c>
      <c r="H42" s="62" t="s">
        <v>2515</v>
      </c>
      <c r="I42" s="48" t="s">
        <v>2516</v>
      </c>
      <c r="J42" s="44" t="s">
        <v>104</v>
      </c>
      <c r="K42" s="51">
        <v>294.0</v>
      </c>
      <c r="L42" s="52"/>
      <c r="M42" s="65"/>
      <c r="N42" s="66"/>
      <c r="O42" s="53"/>
      <c r="P42" s="54"/>
      <c r="Q42" s="55"/>
      <c r="R42" s="67"/>
      <c r="S42" s="47">
        <v>100.0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45"/>
      <c r="D43" s="46" t="s">
        <v>59</v>
      </c>
      <c r="E43" s="47" t="s">
        <v>66</v>
      </c>
      <c r="F43" s="44"/>
      <c r="G43" s="230" t="s">
        <v>2517</v>
      </c>
      <c r="H43" s="62" t="s">
        <v>2518</v>
      </c>
      <c r="I43" s="48" t="s">
        <v>2519</v>
      </c>
      <c r="J43" s="44" t="s">
        <v>48</v>
      </c>
      <c r="K43" s="64"/>
      <c r="L43" s="52"/>
      <c r="M43" s="65"/>
      <c r="N43" s="66"/>
      <c r="O43" s="53"/>
      <c r="P43" s="54">
        <v>1080.0</v>
      </c>
      <c r="Q43" s="55"/>
      <c r="R43" s="67"/>
      <c r="S43" s="256">
        <v>1080.0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 t="s">
        <v>58</v>
      </c>
      <c r="C44" s="45"/>
      <c r="D44" s="121" t="s">
        <v>59</v>
      </c>
      <c r="E44" s="47" t="s">
        <v>44</v>
      </c>
      <c r="F44" s="44" t="s">
        <v>78</v>
      </c>
      <c r="G44" s="230" t="s">
        <v>2520</v>
      </c>
      <c r="H44" s="62"/>
      <c r="I44" s="48" t="s">
        <v>137</v>
      </c>
      <c r="J44" s="44" t="s">
        <v>48</v>
      </c>
      <c r="K44" s="51"/>
      <c r="L44" s="52"/>
      <c r="M44" s="65"/>
      <c r="N44" s="66"/>
      <c r="O44" s="53" t="s">
        <v>147</v>
      </c>
      <c r="P44" s="54"/>
      <c r="Q44" s="55"/>
      <c r="R44" s="67"/>
      <c r="S44" s="57" t="s">
        <v>59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 t="s">
        <v>58</v>
      </c>
      <c r="C45" s="45"/>
      <c r="D45" s="99" t="s">
        <v>59</v>
      </c>
      <c r="E45" s="47" t="s">
        <v>44</v>
      </c>
      <c r="F45" s="44" t="s">
        <v>78</v>
      </c>
      <c r="G45" s="260" t="s">
        <v>2521</v>
      </c>
      <c r="H45" s="123"/>
      <c r="I45" s="48" t="s">
        <v>137</v>
      </c>
      <c r="J45" s="44" t="s">
        <v>48</v>
      </c>
      <c r="K45" s="51"/>
      <c r="L45" s="104"/>
      <c r="M45" s="85"/>
      <c r="N45" s="86"/>
      <c r="O45" s="53" t="s">
        <v>147</v>
      </c>
      <c r="P45" s="105"/>
      <c r="Q45" s="106"/>
      <c r="R45" s="89"/>
      <c r="S45" s="57" t="s">
        <v>59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70"/>
      <c r="D46" s="71"/>
      <c r="E46" s="47" t="s">
        <v>66</v>
      </c>
      <c r="F46" s="44" t="s">
        <v>39</v>
      </c>
      <c r="G46" s="243" t="s">
        <v>2522</v>
      </c>
      <c r="H46" s="62" t="s">
        <v>2523</v>
      </c>
      <c r="I46" s="62" t="s">
        <v>2524</v>
      </c>
      <c r="J46" s="44" t="s">
        <v>48</v>
      </c>
      <c r="K46" s="51"/>
      <c r="L46" s="124">
        <v>350.0</v>
      </c>
      <c r="M46" s="65"/>
      <c r="N46" s="66"/>
      <c r="O46" s="53"/>
      <c r="P46" s="125"/>
      <c r="Q46" s="126"/>
      <c r="R46" s="67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45"/>
      <c r="D47" s="71"/>
      <c r="E47" s="47" t="s">
        <v>38</v>
      </c>
      <c r="F47" s="44" t="s">
        <v>39</v>
      </c>
      <c r="G47" s="243" t="s">
        <v>2525</v>
      </c>
      <c r="H47" s="62" t="s">
        <v>2526</v>
      </c>
      <c r="I47" s="62" t="s">
        <v>2527</v>
      </c>
      <c r="J47" s="44" t="s">
        <v>104</v>
      </c>
      <c r="K47" s="51"/>
      <c r="L47" s="124"/>
      <c r="M47" s="37"/>
      <c r="N47" s="38"/>
      <c r="O47" s="53"/>
      <c r="P47" s="125">
        <v>350.0</v>
      </c>
      <c r="Q47" s="126"/>
      <c r="R47" s="56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121" t="s">
        <v>1085</v>
      </c>
      <c r="E48" s="47" t="s">
        <v>30</v>
      </c>
      <c r="F48" s="44" t="s">
        <v>39</v>
      </c>
      <c r="G48" s="243" t="s">
        <v>2528</v>
      </c>
      <c r="H48" s="62" t="s">
        <v>2529</v>
      </c>
      <c r="I48" s="127" t="s">
        <v>2530</v>
      </c>
      <c r="J48" s="44" t="s">
        <v>104</v>
      </c>
      <c r="K48" s="64"/>
      <c r="L48" s="124"/>
      <c r="M48" s="65">
        <v>350.0</v>
      </c>
      <c r="N48" s="86"/>
      <c r="O48" s="53"/>
      <c r="P48" s="125"/>
      <c r="Q48" s="126"/>
      <c r="R48" s="67"/>
      <c r="S48" s="47">
        <v>50.0</v>
      </c>
      <c r="T48" s="268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261" t="s">
        <v>2531</v>
      </c>
      <c r="E49" s="47" t="s">
        <v>38</v>
      </c>
      <c r="F49" s="44" t="s">
        <v>39</v>
      </c>
      <c r="G49" s="230" t="s">
        <v>2532</v>
      </c>
      <c r="H49" s="62"/>
      <c r="I49" s="48" t="s">
        <v>2533</v>
      </c>
      <c r="J49" s="44" t="s">
        <v>104</v>
      </c>
      <c r="K49" s="64"/>
      <c r="L49" s="129"/>
      <c r="M49" s="85"/>
      <c r="N49" s="66">
        <v>350.0</v>
      </c>
      <c r="O49" s="53"/>
      <c r="P49" s="130"/>
      <c r="Q49" s="131"/>
      <c r="R49" s="67"/>
      <c r="S49" s="47">
        <v>50.0</v>
      </c>
      <c r="T49" s="268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290" t="s">
        <v>2534</v>
      </c>
      <c r="E50" s="47" t="s">
        <v>106</v>
      </c>
      <c r="F50" s="44" t="s">
        <v>39</v>
      </c>
      <c r="G50" s="243" t="s">
        <v>2535</v>
      </c>
      <c r="H50" s="62" t="s">
        <v>369</v>
      </c>
      <c r="I50" s="48" t="s">
        <v>2536</v>
      </c>
      <c r="J50" s="44" t="s">
        <v>48</v>
      </c>
      <c r="K50" s="51"/>
      <c r="L50" s="124"/>
      <c r="M50" s="65"/>
      <c r="N50" s="66"/>
      <c r="O50" s="53">
        <v>350.0</v>
      </c>
      <c r="P50" s="125"/>
      <c r="Q50" s="126"/>
      <c r="R50" s="67"/>
      <c r="S50" s="47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2537</v>
      </c>
      <c r="E51" s="47" t="s">
        <v>44</v>
      </c>
      <c r="F51" s="44" t="s">
        <v>39</v>
      </c>
      <c r="G51" s="241" t="s">
        <v>2538</v>
      </c>
      <c r="H51" s="49" t="s">
        <v>2539</v>
      </c>
      <c r="I51" s="48" t="s">
        <v>2540</v>
      </c>
      <c r="J51" s="44" t="s">
        <v>48</v>
      </c>
      <c r="K51" s="120"/>
      <c r="L51" s="124">
        <v>294.0</v>
      </c>
      <c r="M51" s="85"/>
      <c r="N51" s="86"/>
      <c r="O51" s="53"/>
      <c r="P51" s="125"/>
      <c r="Q51" s="126"/>
      <c r="R51" s="67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45"/>
      <c r="E52" s="133" t="s">
        <v>44</v>
      </c>
      <c r="F52" s="44" t="s">
        <v>39</v>
      </c>
      <c r="G52" s="243" t="s">
        <v>2541</v>
      </c>
      <c r="H52" s="62" t="s">
        <v>2542</v>
      </c>
      <c r="I52" s="48" t="s">
        <v>2543</v>
      </c>
      <c r="J52" s="44" t="s">
        <v>48</v>
      </c>
      <c r="K52" s="51"/>
      <c r="L52" s="124"/>
      <c r="M52" s="65"/>
      <c r="N52" s="66">
        <v>350.0</v>
      </c>
      <c r="O52" s="53"/>
      <c r="P52" s="125"/>
      <c r="Q52" s="126"/>
      <c r="R52" s="67"/>
      <c r="S52" s="57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2544</v>
      </c>
      <c r="E53" s="133" t="s">
        <v>1601</v>
      </c>
      <c r="F53" s="44" t="s">
        <v>61</v>
      </c>
      <c r="G53" s="263" t="s">
        <v>2545</v>
      </c>
      <c r="H53" s="135" t="s">
        <v>2546</v>
      </c>
      <c r="I53" s="48" t="s">
        <v>2547</v>
      </c>
      <c r="J53" s="44" t="s">
        <v>48</v>
      </c>
      <c r="K53" s="51"/>
      <c r="L53" s="124"/>
      <c r="M53" s="65"/>
      <c r="N53" s="66"/>
      <c r="O53" s="53">
        <v>399.0</v>
      </c>
      <c r="P53" s="125"/>
      <c r="Q53" s="126"/>
      <c r="R53" s="67"/>
      <c r="S53" s="47">
        <v>100.0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101" t="s">
        <v>2548</v>
      </c>
      <c r="E54" s="133" t="s">
        <v>249</v>
      </c>
      <c r="F54" s="44" t="s">
        <v>39</v>
      </c>
      <c r="G54" s="230" t="s">
        <v>2549</v>
      </c>
      <c r="H54" s="62" t="s">
        <v>2396</v>
      </c>
      <c r="I54" s="48" t="s">
        <v>2550</v>
      </c>
      <c r="J54" s="44" t="s">
        <v>48</v>
      </c>
      <c r="K54" s="136"/>
      <c r="L54" s="124"/>
      <c r="M54" s="114"/>
      <c r="N54" s="115"/>
      <c r="O54" s="53">
        <v>350.0</v>
      </c>
      <c r="P54" s="125"/>
      <c r="Q54" s="126"/>
      <c r="R54" s="56"/>
      <c r="S54" s="57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101" t="s">
        <v>2551</v>
      </c>
      <c r="E55" s="133" t="s">
        <v>93</v>
      </c>
      <c r="F55" s="44" t="s">
        <v>39</v>
      </c>
      <c r="G55" s="230" t="s">
        <v>2552</v>
      </c>
      <c r="H55" s="62"/>
      <c r="I55" s="48" t="s">
        <v>2553</v>
      </c>
      <c r="J55" s="44" t="s">
        <v>48</v>
      </c>
      <c r="K55" s="136">
        <v>250.0</v>
      </c>
      <c r="L55" s="124"/>
      <c r="M55" s="114"/>
      <c r="N55" s="115"/>
      <c r="O55" s="53"/>
      <c r="P55" s="125"/>
      <c r="Q55" s="126"/>
      <c r="R55" s="56"/>
      <c r="S55" s="47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2551</v>
      </c>
      <c r="E56" s="23"/>
      <c r="F56" s="44" t="s">
        <v>39</v>
      </c>
      <c r="G56" s="48" t="s">
        <v>2554</v>
      </c>
      <c r="H56" s="62"/>
      <c r="I56" s="48" t="s">
        <v>2553</v>
      </c>
      <c r="J56" s="78"/>
      <c r="K56" s="136">
        <v>250.0</v>
      </c>
      <c r="L56" s="138"/>
      <c r="M56" s="65"/>
      <c r="N56" s="66"/>
      <c r="O56" s="53"/>
      <c r="P56" s="139"/>
      <c r="Q56" s="140"/>
      <c r="R56" s="67"/>
      <c r="S56" s="47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 t="s">
        <v>58</v>
      </c>
      <c r="C57" s="45"/>
      <c r="D57" s="101" t="s">
        <v>59</v>
      </c>
      <c r="E57" s="133" t="s">
        <v>52</v>
      </c>
      <c r="F57" s="44" t="s">
        <v>39</v>
      </c>
      <c r="G57" s="230" t="s">
        <v>2555</v>
      </c>
      <c r="H57" s="62" t="s">
        <v>2556</v>
      </c>
      <c r="I57" s="48" t="s">
        <v>506</v>
      </c>
      <c r="J57" s="44" t="s">
        <v>48</v>
      </c>
      <c r="K57" s="136"/>
      <c r="L57" s="124"/>
      <c r="M57" s="85"/>
      <c r="N57" s="86"/>
      <c r="O57" s="53" t="s">
        <v>147</v>
      </c>
      <c r="P57" s="125"/>
      <c r="Q57" s="126"/>
      <c r="R57" s="89"/>
      <c r="S57" s="47" t="s">
        <v>59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109</v>
      </c>
      <c r="B58" s="44" t="s">
        <v>36</v>
      </c>
      <c r="C58" s="70"/>
      <c r="D58" s="101" t="s">
        <v>2557</v>
      </c>
      <c r="E58" s="133" t="s">
        <v>202</v>
      </c>
      <c r="F58" s="44" t="s">
        <v>61</v>
      </c>
      <c r="G58" s="230" t="s">
        <v>2558</v>
      </c>
      <c r="H58" s="62" t="s">
        <v>527</v>
      </c>
      <c r="I58" s="48" t="s">
        <v>2559</v>
      </c>
      <c r="J58" s="44" t="s">
        <v>48</v>
      </c>
      <c r="K58" s="136"/>
      <c r="L58" s="124"/>
      <c r="M58" s="85"/>
      <c r="N58" s="86"/>
      <c r="O58" s="53"/>
      <c r="P58" s="125"/>
      <c r="Q58" s="126">
        <v>250.0</v>
      </c>
      <c r="R58" s="89"/>
      <c r="S58" s="47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36</v>
      </c>
      <c r="C59" s="45"/>
      <c r="D59" s="101" t="s">
        <v>2560</v>
      </c>
      <c r="E59" s="133" t="s">
        <v>74</v>
      </c>
      <c r="F59" s="44" t="s">
        <v>39</v>
      </c>
      <c r="G59" s="230" t="s">
        <v>2561</v>
      </c>
      <c r="H59" s="62"/>
      <c r="I59" s="48" t="s">
        <v>2562</v>
      </c>
      <c r="J59" s="44" t="s">
        <v>30</v>
      </c>
      <c r="K59" s="136">
        <v>400.0</v>
      </c>
      <c r="L59" s="124"/>
      <c r="M59" s="85"/>
      <c r="N59" s="86"/>
      <c r="O59" s="53"/>
      <c r="P59" s="125"/>
      <c r="Q59" s="126"/>
      <c r="R59" s="67"/>
      <c r="S59" s="47">
        <v>100.0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9"/>
      <c r="M61" s="65"/>
      <c r="N61" s="66"/>
      <c r="O61" s="53"/>
      <c r="P61" s="130"/>
      <c r="Q61" s="131"/>
      <c r="R61" s="67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85"/>
      <c r="N62" s="86"/>
      <c r="O62" s="53"/>
      <c r="P62" s="130"/>
      <c r="Q62" s="131"/>
      <c r="R62" s="89"/>
      <c r="S62" s="141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7"/>
      <c r="L63" s="124"/>
      <c r="M63" s="65"/>
      <c r="N63" s="66"/>
      <c r="O63" s="53"/>
      <c r="P63" s="125"/>
      <c r="Q63" s="126"/>
      <c r="R63" s="67"/>
      <c r="S63" s="4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9"/>
      <c r="M64" s="85"/>
      <c r="N64" s="86"/>
      <c r="O64" s="53"/>
      <c r="P64" s="130"/>
      <c r="Q64" s="131"/>
      <c r="R64" s="89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6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142"/>
      <c r="F66" s="44"/>
      <c r="G66" s="48"/>
      <c r="H66" s="62"/>
      <c r="I66" s="48"/>
      <c r="J66" s="78"/>
      <c r="K66" s="143"/>
      <c r="L66" s="124"/>
      <c r="M66" s="65"/>
      <c r="N66" s="66"/>
      <c r="O66" s="53"/>
      <c r="P66" s="125"/>
      <c r="Q66" s="126"/>
      <c r="R66" s="67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4"/>
      <c r="L67" s="129"/>
      <c r="M67" s="85"/>
      <c r="N67" s="86"/>
      <c r="O67" s="53"/>
      <c r="P67" s="130"/>
      <c r="Q67" s="131"/>
      <c r="R67" s="89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36"/>
      <c r="L68" s="145"/>
      <c r="M68" s="85"/>
      <c r="N68" s="86"/>
      <c r="O68" s="53"/>
      <c r="P68" s="146"/>
      <c r="Q68" s="147"/>
      <c r="R68" s="89"/>
      <c r="S68" s="5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43"/>
      <c r="L69" s="129"/>
      <c r="M69" s="85"/>
      <c r="N69" s="86"/>
      <c r="O69" s="53"/>
      <c r="P69" s="130"/>
      <c r="Q69" s="131"/>
      <c r="R69" s="89"/>
      <c r="S69" s="4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148"/>
      <c r="D70" s="149"/>
      <c r="E70" s="142"/>
      <c r="F70" s="44"/>
      <c r="G70" s="48"/>
      <c r="H70" s="62"/>
      <c r="I70" s="48"/>
      <c r="J70" s="78"/>
      <c r="K70" s="150"/>
      <c r="L70" s="151"/>
      <c r="M70" s="85"/>
      <c r="N70" s="86"/>
      <c r="O70" s="53"/>
      <c r="P70" s="152"/>
      <c r="Q70" s="153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45"/>
      <c r="E71" s="142"/>
      <c r="F71" s="44"/>
      <c r="G71" s="48"/>
      <c r="H71" s="62"/>
      <c r="I71" s="48"/>
      <c r="J71" s="78"/>
      <c r="K71" s="154"/>
      <c r="L71" s="151"/>
      <c r="M71" s="114"/>
      <c r="N71" s="115"/>
      <c r="O71" s="53"/>
      <c r="P71" s="152"/>
      <c r="Q71" s="153"/>
      <c r="R71" s="116"/>
      <c r="S71" s="141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60"/>
      <c r="E72" s="142"/>
      <c r="F72" s="44"/>
      <c r="G72" s="48"/>
      <c r="H72" s="62"/>
      <c r="I72" s="62"/>
      <c r="J72" s="78"/>
      <c r="K72" s="150"/>
      <c r="L72" s="155"/>
      <c r="M72" s="85"/>
      <c r="N72" s="86"/>
      <c r="O72" s="53"/>
      <c r="P72" s="156"/>
      <c r="Q72" s="157"/>
      <c r="R72" s="89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45"/>
      <c r="E73" s="142"/>
      <c r="F73" s="44"/>
      <c r="G73" s="48"/>
      <c r="H73" s="62"/>
      <c r="I73" s="62"/>
      <c r="J73" s="78"/>
      <c r="K73" s="150"/>
      <c r="L73" s="151"/>
      <c r="M73" s="85"/>
      <c r="N73" s="86"/>
      <c r="O73" s="53"/>
      <c r="P73" s="152"/>
      <c r="Q73" s="153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4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23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41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8"/>
      <c r="B77" s="44"/>
      <c r="C77" s="148"/>
      <c r="D77" s="45"/>
      <c r="E77" s="23"/>
      <c r="F77" s="44"/>
      <c r="G77" s="159"/>
      <c r="H77" s="160"/>
      <c r="I77" s="160"/>
      <c r="J77" s="78"/>
      <c r="K77" s="150"/>
      <c r="L77" s="151"/>
      <c r="M77" s="85"/>
      <c r="N77" s="86"/>
      <c r="O77" s="53"/>
      <c r="P77" s="152"/>
      <c r="Q77" s="153"/>
      <c r="R77" s="89"/>
      <c r="S77" s="16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63"/>
      <c r="L80" s="164"/>
      <c r="M80" s="165"/>
      <c r="N80" s="166"/>
      <c r="O80" s="53"/>
      <c r="P80" s="167"/>
      <c r="Q80" s="168"/>
      <c r="R80" s="16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70"/>
      <c r="L83" s="171"/>
      <c r="M83" s="172"/>
      <c r="N83" s="173"/>
      <c r="O83" s="53"/>
      <c r="P83" s="174"/>
      <c r="Q83" s="175"/>
      <c r="R83" s="176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142"/>
      <c r="F84" s="44"/>
      <c r="G84" s="159"/>
      <c r="H84" s="160"/>
      <c r="I84" s="160"/>
      <c r="J84" s="78"/>
      <c r="K84" s="163"/>
      <c r="L84" s="164"/>
      <c r="M84" s="177"/>
      <c r="N84" s="178"/>
      <c r="O84" s="53"/>
      <c r="P84" s="167"/>
      <c r="Q84" s="168"/>
      <c r="R84" s="179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80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81"/>
      <c r="E92" s="182"/>
      <c r="F92" s="4"/>
      <c r="G92" s="183"/>
      <c r="H92" s="184"/>
      <c r="I92" s="185"/>
      <c r="J92" s="4"/>
      <c r="K92" s="186"/>
      <c r="L92" s="186"/>
      <c r="M92" s="186"/>
      <c r="N92" s="186"/>
      <c r="O92" s="187"/>
      <c r="P92" s="187"/>
      <c r="Q92" s="244"/>
      <c r="R92" s="188"/>
      <c r="S92" s="189">
        <f>SUM(S7:S91)</f>
        <v>5009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90"/>
      <c r="E93" s="191"/>
      <c r="F93" s="2"/>
      <c r="G93" s="192"/>
      <c r="H93" s="193"/>
      <c r="I93" s="194"/>
      <c r="J93" s="2"/>
      <c r="K93" s="35" t="s">
        <v>10</v>
      </c>
      <c r="L93" s="195"/>
      <c r="M93" s="195"/>
      <c r="N93" s="195"/>
      <c r="O93" s="196"/>
      <c r="P93" s="196"/>
      <c r="Q93" s="245"/>
      <c r="R93" s="19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8"/>
      <c r="D94" s="16"/>
      <c r="E94" s="199"/>
      <c r="F94" s="200"/>
      <c r="G94" s="183"/>
      <c r="H94" s="5"/>
      <c r="I94" s="5"/>
      <c r="J94" s="2"/>
      <c r="K94" s="149">
        <f>SUM(K7:K91)</f>
        <v>2990</v>
      </c>
      <c r="L94" s="201" t="s">
        <v>23</v>
      </c>
      <c r="O94" s="202" t="s">
        <v>24</v>
      </c>
      <c r="Q94" s="246" t="s">
        <v>109</v>
      </c>
      <c r="R94" s="204" t="s">
        <v>25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83"/>
      <c r="H95" s="5"/>
      <c r="I95" s="5"/>
      <c r="J95" s="2"/>
      <c r="K95" s="149">
        <f>SUM(K94*2%)</f>
        <v>59.8</v>
      </c>
      <c r="L95" s="36" t="s">
        <v>11</v>
      </c>
      <c r="M95" s="205"/>
      <c r="N95" s="205"/>
      <c r="O95" s="206"/>
      <c r="P95" s="207"/>
      <c r="Q95" s="246"/>
      <c r="R95" s="208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5"/>
      <c r="I96" s="5"/>
      <c r="J96" s="2"/>
      <c r="K96" s="209"/>
      <c r="L96" s="210">
        <f>SUM(L6:L90)</f>
        <v>1594</v>
      </c>
      <c r="M96" s="37" t="s">
        <v>12</v>
      </c>
      <c r="N96" s="205"/>
      <c r="O96" s="206"/>
      <c r="P96" s="206"/>
      <c r="Q96" s="247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11" t="s">
        <v>26</v>
      </c>
      <c r="H97" s="212">
        <f>SUM(K94,L96,M97,N98)</f>
        <v>11584</v>
      </c>
      <c r="I97" s="5"/>
      <c r="J97" s="2"/>
      <c r="K97" s="7"/>
      <c r="L97" s="60">
        <f>SUM(L96*1%)</f>
        <v>15.94</v>
      </c>
      <c r="M97" s="16">
        <f>SUM(M6:M90)</f>
        <v>3650</v>
      </c>
      <c r="N97" s="38" t="s">
        <v>13</v>
      </c>
      <c r="O97" s="206"/>
      <c r="P97" s="206"/>
      <c r="Q97" s="247"/>
      <c r="R97" s="18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13"/>
      <c r="G98" s="214" t="s">
        <v>27</v>
      </c>
      <c r="H98" s="212">
        <f>SUM(O99,P102)</f>
        <v>4253</v>
      </c>
      <c r="I98" s="5"/>
      <c r="J98" s="2"/>
      <c r="K98" s="7"/>
      <c r="L98" s="17"/>
      <c r="M98" s="60">
        <f>SUM(M97*2%)</f>
        <v>73</v>
      </c>
      <c r="N98" s="16">
        <f>SUM(N6:N91)</f>
        <v>3350</v>
      </c>
      <c r="O98" s="39" t="s">
        <v>14</v>
      </c>
      <c r="P98" s="206"/>
      <c r="Q98" s="247"/>
      <c r="R98" s="215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6" t="s">
        <v>28</v>
      </c>
      <c r="H99" s="212">
        <f>SUM(R104)</f>
        <v>0</v>
      </c>
      <c r="I99" s="5"/>
      <c r="J99" s="2"/>
      <c r="K99" s="7"/>
      <c r="L99" s="2"/>
      <c r="M99" s="2"/>
      <c r="N99" s="60">
        <f>SUM(N98*2%)</f>
        <v>67</v>
      </c>
      <c r="O99" s="16">
        <f>SUM(O6:O92)</f>
        <v>2473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248" t="s">
        <v>109</v>
      </c>
      <c r="H100" s="212">
        <f>SUM(Q103)</f>
        <v>250</v>
      </c>
      <c r="I100" s="5"/>
      <c r="J100" s="2"/>
      <c r="K100" s="7"/>
      <c r="L100" s="2"/>
      <c r="M100" s="2"/>
      <c r="N100" s="2"/>
      <c r="O100" s="60">
        <f>SUM(O99*2%)</f>
        <v>49.46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2"/>
      <c r="P101" s="40" t="s">
        <v>15</v>
      </c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7" t="s">
        <v>29</v>
      </c>
      <c r="H102" s="266">
        <f>SUM(P20,M24,N25,K31,L36,K37,N39,P43,L46,O50,L51,N52,O53,O54,K55,Q58)</f>
        <v>6023</v>
      </c>
      <c r="I102" s="252">
        <f>SUM(L46,O50,N52)</f>
        <v>1050</v>
      </c>
      <c r="J102" s="2"/>
      <c r="K102" s="7"/>
      <c r="L102" s="2"/>
      <c r="M102" s="2"/>
      <c r="N102" s="2"/>
      <c r="O102" s="2"/>
      <c r="P102" s="16">
        <f>SUM(P6:P90)</f>
        <v>1780</v>
      </c>
      <c r="Q102" s="41" t="s">
        <v>16</v>
      </c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9" t="s">
        <v>30</v>
      </c>
      <c r="H103" s="218"/>
      <c r="I103" s="220"/>
      <c r="J103" s="2"/>
      <c r="K103" s="7"/>
      <c r="L103" s="2"/>
      <c r="M103" s="2"/>
      <c r="N103" s="2"/>
      <c r="O103" s="2"/>
      <c r="P103" s="60">
        <f>SUM(P102*1%)</f>
        <v>17.8</v>
      </c>
      <c r="Q103" s="16">
        <f>SUM(Q6:Q90)</f>
        <v>250</v>
      </c>
      <c r="R103" s="222" t="s">
        <v>17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21" t="s">
        <v>31</v>
      </c>
      <c r="H104" s="321">
        <f>SUM(O50,K42,O41,N38,M21,N15,K14,O10,M9)</f>
        <v>2888</v>
      </c>
      <c r="I104" s="318">
        <f>SUM(M48,P47,M40,M33,N32,K30,N17)</f>
        <v>2097</v>
      </c>
      <c r="J104" s="2"/>
      <c r="K104" s="7"/>
      <c r="L104" s="2"/>
      <c r="M104" s="2"/>
      <c r="N104" s="2"/>
      <c r="O104" s="2"/>
      <c r="P104" s="2"/>
      <c r="Q104" s="60">
        <f>SUM(Q103*1%)</f>
        <v>2.5</v>
      </c>
      <c r="R104" s="149">
        <f>SUM(R7:R92)</f>
        <v>0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13"/>
      <c r="H105" s="11"/>
      <c r="I105" s="5"/>
      <c r="J105" s="2"/>
      <c r="K105" s="7"/>
      <c r="L105" s="2"/>
      <c r="M105" s="2"/>
      <c r="N105" s="2"/>
      <c r="O105" s="2"/>
      <c r="P105" s="2"/>
      <c r="Q105" s="2"/>
      <c r="R105" s="149">
        <f>SUM(R104*2%)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23" t="s">
        <v>32</v>
      </c>
      <c r="H106" s="319">
        <f>SUM(M11,M23,M34,L46,P47,M48,O50,N52)</f>
        <v>2750</v>
      </c>
      <c r="I106" s="5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33</v>
      </c>
      <c r="H107" s="226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18">
        <f>SUM(S11,S17,K30,S32,S34,S40,S46,S47,S48,S50,S52)</f>
        <v>647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27"/>
      <c r="D225" s="227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228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L1000" s="228"/>
      <c r="M1000" s="228"/>
      <c r="N1000" s="228"/>
      <c r="O1000" s="228"/>
      <c r="P1000" s="228"/>
      <c r="Q1000" s="228"/>
      <c r="R1000" s="228"/>
    </row>
  </sheetData>
  <mergeCells count="5">
    <mergeCell ref="A2:J2"/>
    <mergeCell ref="A3:J3"/>
    <mergeCell ref="K3:R3"/>
    <mergeCell ref="L94:N94"/>
    <mergeCell ref="O94:P94"/>
  </mergeCells>
  <dataValidations>
    <dataValidation type="list" allowBlank="1" showErrorMessage="1" sqref="E7:E91 E208:F999">
      <formula1>"Vinicius,Kaua,Caio,Julia,Thiago,Jhonatas,Diogo,Caio Ferreira,Pamelah,Caio Alves,Camila,Wiliam ,Gabriel ,Fernanda,Kaua novo,Demetrio "</formula1>
    </dataValidation>
    <dataValidation type="list" allowBlank="1" showErrorMessage="1" sqref="B7:B91">
      <formula1>"Pix,Cartão,Pacote ,Pago "</formula1>
    </dataValidation>
    <dataValidation type="list" allowBlank="1" showErrorMessage="1" sqref="A7:A91">
      <formula1>"Nobre,INFLUENZI"</formula1>
    </dataValidation>
    <dataValidation type="list" allowBlank="1" showErrorMessage="1" sqref="J7:J91">
      <formula1>"Mel,Drieli,Fernanda,Carla,FLAVIA"</formula1>
    </dataValidation>
    <dataValidation type="list" allowBlank="1" showErrorMessage="1" sqref="F7:F91">
      <formula1>"White board,Cartoon ,3D ,3D personalizado,3D Premium,VSL,Logo,Post,Influencer Nayara,3D Estatico ,3D Realista,Edição audio,Pov,Flow,Dia dos Pais VSL,Dia dos Pais 3D,Dia dos Pais Influencer,Mascote,locução,Influencer  JOÃO,Influencer   VINICIUS,Logo Animad"&amp;"a 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4.75"/>
    <col customWidth="1" min="8" max="8" width="15.0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322"/>
      <c r="I1" s="4"/>
      <c r="J1" s="4"/>
      <c r="K1" s="5"/>
      <c r="L1" s="4"/>
      <c r="M1" s="4"/>
      <c r="N1" s="4"/>
      <c r="O1" s="4"/>
      <c r="P1" s="4"/>
      <c r="Q1" s="4"/>
      <c r="R1" s="6"/>
      <c r="S1" s="4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323"/>
      <c r="I4" s="4"/>
      <c r="J4" s="4"/>
      <c r="K4" s="5"/>
      <c r="L4" s="4"/>
      <c r="M4" s="4"/>
      <c r="N4" s="4"/>
      <c r="O4" s="4"/>
      <c r="P4" s="19"/>
      <c r="Q4" s="4"/>
      <c r="R4" s="4"/>
      <c r="S4" s="324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325"/>
      <c r="I5" s="306"/>
      <c r="J5" s="28"/>
      <c r="K5" s="29"/>
      <c r="L5" s="28"/>
      <c r="M5" s="28"/>
      <c r="N5" s="28"/>
      <c r="O5" s="28"/>
      <c r="P5" s="28"/>
      <c r="Q5" s="28"/>
      <c r="R5" s="24"/>
      <c r="S5" s="28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26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2563</v>
      </c>
      <c r="E7" s="47" t="s">
        <v>74</v>
      </c>
      <c r="F7" s="44" t="s">
        <v>39</v>
      </c>
      <c r="G7" s="230" t="s">
        <v>2564</v>
      </c>
      <c r="H7" s="327" t="s">
        <v>2565</v>
      </c>
      <c r="I7" s="50" t="s">
        <v>2566</v>
      </c>
      <c r="J7" s="44" t="s">
        <v>30</v>
      </c>
      <c r="K7" s="51"/>
      <c r="L7" s="52">
        <v>450.0</v>
      </c>
      <c r="M7" s="37"/>
      <c r="N7" s="38"/>
      <c r="O7" s="53"/>
      <c r="P7" s="54"/>
      <c r="Q7" s="55"/>
      <c r="R7" s="56"/>
      <c r="S7" s="57">
        <v>100.0</v>
      </c>
      <c r="T7" s="58" t="s">
        <v>10</v>
      </c>
      <c r="U7" s="59">
        <f>SUM(K7:K92)</f>
        <v>5499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2567</v>
      </c>
      <c r="E8" s="47" t="s">
        <v>2568</v>
      </c>
      <c r="F8" s="44" t="s">
        <v>39</v>
      </c>
      <c r="G8" s="230" t="s">
        <v>2569</v>
      </c>
      <c r="H8" s="328" t="s">
        <v>661</v>
      </c>
      <c r="I8" s="307" t="s">
        <v>2570</v>
      </c>
      <c r="J8" s="44" t="s">
        <v>30</v>
      </c>
      <c r="K8" s="64"/>
      <c r="L8" s="52"/>
      <c r="M8" s="65"/>
      <c r="N8" s="66"/>
      <c r="O8" s="53"/>
      <c r="P8" s="54">
        <v>350.0</v>
      </c>
      <c r="Q8" s="55"/>
      <c r="R8" s="67"/>
      <c r="S8" s="57">
        <v>50.0</v>
      </c>
      <c r="T8" s="58" t="s">
        <v>11</v>
      </c>
      <c r="U8" s="59">
        <f>SUM(L99)</f>
        <v>3350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2571</v>
      </c>
      <c r="E9" s="47" t="s">
        <v>106</v>
      </c>
      <c r="F9" s="44" t="s">
        <v>39</v>
      </c>
      <c r="G9" s="230" t="s">
        <v>2572</v>
      </c>
      <c r="H9" s="328"/>
      <c r="I9" s="69" t="s">
        <v>2573</v>
      </c>
      <c r="J9" s="44" t="s">
        <v>48</v>
      </c>
      <c r="K9" s="64"/>
      <c r="L9" s="52"/>
      <c r="M9" s="65"/>
      <c r="N9" s="66">
        <v>350.0</v>
      </c>
      <c r="O9" s="53"/>
      <c r="P9" s="54"/>
      <c r="Q9" s="55"/>
      <c r="R9" s="67"/>
      <c r="S9" s="57">
        <v>50.0</v>
      </c>
      <c r="T9" s="58" t="s">
        <v>12</v>
      </c>
      <c r="U9" s="59">
        <f>SUM(M100)</f>
        <v>4500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2574</v>
      </c>
      <c r="E10" s="47" t="s">
        <v>74</v>
      </c>
      <c r="F10" s="44" t="s">
        <v>39</v>
      </c>
      <c r="G10" s="230" t="s">
        <v>2575</v>
      </c>
      <c r="H10" s="327" t="s">
        <v>2576</v>
      </c>
      <c r="I10" s="50" t="s">
        <v>2577</v>
      </c>
      <c r="J10" s="44" t="s">
        <v>30</v>
      </c>
      <c r="K10" s="51"/>
      <c r="L10" s="72"/>
      <c r="M10" s="37">
        <v>350.0</v>
      </c>
      <c r="N10" s="38"/>
      <c r="O10" s="53"/>
      <c r="P10" s="73"/>
      <c r="Q10" s="74"/>
      <c r="R10" s="56"/>
      <c r="S10" s="57">
        <v>50.0</v>
      </c>
      <c r="T10" s="75" t="s">
        <v>13</v>
      </c>
      <c r="U10" s="59">
        <f>SUM(N101)</f>
        <v>4719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2578</v>
      </c>
      <c r="E11" s="47" t="s">
        <v>326</v>
      </c>
      <c r="F11" s="44" t="s">
        <v>39</v>
      </c>
      <c r="G11" s="230" t="s">
        <v>2579</v>
      </c>
      <c r="H11" s="327" t="s">
        <v>2580</v>
      </c>
      <c r="I11" s="307" t="s">
        <v>2581</v>
      </c>
      <c r="J11" s="44" t="s">
        <v>30</v>
      </c>
      <c r="K11" s="51"/>
      <c r="L11" s="52"/>
      <c r="M11" s="37">
        <v>350.0</v>
      </c>
      <c r="N11" s="38"/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18068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2582</v>
      </c>
      <c r="E12" s="47" t="s">
        <v>326</v>
      </c>
      <c r="F12" s="44" t="s">
        <v>39</v>
      </c>
      <c r="G12" s="230" t="s">
        <v>2583</v>
      </c>
      <c r="H12" s="327" t="s">
        <v>2584</v>
      </c>
      <c r="I12" s="69" t="s">
        <v>2585</v>
      </c>
      <c r="J12" s="44" t="s">
        <v>30</v>
      </c>
      <c r="K12" s="51"/>
      <c r="L12" s="52"/>
      <c r="M12" s="65"/>
      <c r="N12" s="66"/>
      <c r="O12" s="53">
        <v>350.0</v>
      </c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58</v>
      </c>
      <c r="C13" s="45"/>
      <c r="D13" s="46" t="s">
        <v>59</v>
      </c>
      <c r="E13" s="47" t="s">
        <v>52</v>
      </c>
      <c r="F13" s="44" t="s">
        <v>39</v>
      </c>
      <c r="G13" s="230" t="s">
        <v>2586</v>
      </c>
      <c r="H13" s="328"/>
      <c r="I13" s="50" t="s">
        <v>2357</v>
      </c>
      <c r="J13" s="78"/>
      <c r="K13" s="51" t="s">
        <v>719</v>
      </c>
      <c r="L13" s="52"/>
      <c r="M13" s="65"/>
      <c r="N13" s="66"/>
      <c r="O13" s="53"/>
      <c r="P13" s="54"/>
      <c r="Q13" s="55"/>
      <c r="R13" s="67"/>
      <c r="S13" s="57" t="s">
        <v>59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60"/>
      <c r="E14" s="47" t="s">
        <v>44</v>
      </c>
      <c r="F14" s="44" t="s">
        <v>39</v>
      </c>
      <c r="G14" s="230" t="s">
        <v>2587</v>
      </c>
      <c r="H14" s="328" t="s">
        <v>2588</v>
      </c>
      <c r="I14" s="50" t="s">
        <v>2589</v>
      </c>
      <c r="J14" s="44" t="s">
        <v>31</v>
      </c>
      <c r="K14" s="51"/>
      <c r="L14" s="52"/>
      <c r="M14" s="37"/>
      <c r="N14" s="38"/>
      <c r="O14" s="53"/>
      <c r="P14" s="54">
        <v>350.0</v>
      </c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2590</v>
      </c>
      <c r="E15" s="47" t="s">
        <v>106</v>
      </c>
      <c r="F15" s="44" t="s">
        <v>39</v>
      </c>
      <c r="G15" s="232" t="s">
        <v>2591</v>
      </c>
      <c r="H15" s="329"/>
      <c r="I15" s="307" t="s">
        <v>2592</v>
      </c>
      <c r="J15" s="44" t="s">
        <v>48</v>
      </c>
      <c r="K15" s="51">
        <v>294.0</v>
      </c>
      <c r="L15" s="52"/>
      <c r="M15" s="65"/>
      <c r="N15" s="66"/>
      <c r="O15" s="53"/>
      <c r="P15" s="54"/>
      <c r="Q15" s="55"/>
      <c r="R15" s="67"/>
      <c r="S15" s="57">
        <v>50.0</v>
      </c>
      <c r="T15" s="80" t="s">
        <v>14</v>
      </c>
      <c r="U15" s="46">
        <f>SUM(O102)</f>
        <v>6135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2593</v>
      </c>
      <c r="E16" s="47" t="s">
        <v>326</v>
      </c>
      <c r="F16" s="44" t="s">
        <v>39</v>
      </c>
      <c r="G16" s="232" t="s">
        <v>2594</v>
      </c>
      <c r="H16" s="329" t="s">
        <v>2595</v>
      </c>
      <c r="I16" s="307" t="s">
        <v>2596</v>
      </c>
      <c r="J16" s="44" t="s">
        <v>30</v>
      </c>
      <c r="K16" s="51"/>
      <c r="L16" s="52"/>
      <c r="M16" s="65">
        <v>350.0</v>
      </c>
      <c r="N16" s="66"/>
      <c r="O16" s="53"/>
      <c r="P16" s="54"/>
      <c r="Q16" s="55"/>
      <c r="R16" s="67"/>
      <c r="S16" s="235">
        <v>350.0</v>
      </c>
      <c r="T16" s="81" t="s">
        <v>15</v>
      </c>
      <c r="U16" s="82">
        <f>SUM(P7:P92)</f>
        <v>4094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2597</v>
      </c>
      <c r="E17" s="47" t="s">
        <v>93</v>
      </c>
      <c r="F17" s="44" t="s">
        <v>415</v>
      </c>
      <c r="G17" s="230" t="s">
        <v>2598</v>
      </c>
      <c r="H17" s="328" t="s">
        <v>2599</v>
      </c>
      <c r="I17" s="69" t="s">
        <v>2600</v>
      </c>
      <c r="J17" s="44" t="s">
        <v>48</v>
      </c>
      <c r="K17" s="51"/>
      <c r="L17" s="84"/>
      <c r="M17" s="85"/>
      <c r="N17" s="86"/>
      <c r="O17" s="53">
        <v>250.0</v>
      </c>
      <c r="P17" s="87"/>
      <c r="Q17" s="88"/>
      <c r="R17" s="67"/>
      <c r="S17" s="57">
        <v>50.0</v>
      </c>
      <c r="T17" s="91" t="s">
        <v>20</v>
      </c>
      <c r="U17" s="92">
        <f>SUM(U15:U16)</f>
        <v>10229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2601</v>
      </c>
      <c r="E18" s="47" t="s">
        <v>326</v>
      </c>
      <c r="F18" s="44" t="s">
        <v>39</v>
      </c>
      <c r="G18" s="232" t="s">
        <v>2602</v>
      </c>
      <c r="H18" s="329" t="s">
        <v>2603</v>
      </c>
      <c r="I18" s="307" t="s">
        <v>2604</v>
      </c>
      <c r="J18" s="44" t="s">
        <v>48</v>
      </c>
      <c r="K18" s="51"/>
      <c r="L18" s="84"/>
      <c r="M18" s="65"/>
      <c r="N18" s="66"/>
      <c r="O18" s="53">
        <v>294.0</v>
      </c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2605</v>
      </c>
      <c r="E19" s="47" t="s">
        <v>66</v>
      </c>
      <c r="F19" s="44" t="s">
        <v>78</v>
      </c>
      <c r="G19" s="230" t="s">
        <v>2606</v>
      </c>
      <c r="H19" s="328"/>
      <c r="I19" s="50" t="s">
        <v>2607</v>
      </c>
      <c r="J19" s="44" t="s">
        <v>48</v>
      </c>
      <c r="K19" s="51"/>
      <c r="L19" s="52"/>
      <c r="M19" s="65"/>
      <c r="N19" s="66">
        <v>129.0</v>
      </c>
      <c r="O19" s="53"/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1085</v>
      </c>
      <c r="E20" s="61"/>
      <c r="F20" s="44" t="s">
        <v>39</v>
      </c>
      <c r="G20" s="330" t="s">
        <v>2608</v>
      </c>
      <c r="H20" s="328" t="s">
        <v>2609</v>
      </c>
      <c r="I20" s="69" t="s">
        <v>2610</v>
      </c>
      <c r="J20" s="44"/>
      <c r="K20" s="51"/>
      <c r="L20" s="52"/>
      <c r="M20" s="65"/>
      <c r="N20" s="66"/>
      <c r="O20" s="53">
        <v>350.0</v>
      </c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2611</v>
      </c>
      <c r="E21" s="47" t="s">
        <v>106</v>
      </c>
      <c r="F21" s="44" t="s">
        <v>39</v>
      </c>
      <c r="G21" s="230" t="s">
        <v>2612</v>
      </c>
      <c r="H21" s="328"/>
      <c r="I21" s="69" t="s">
        <v>2613</v>
      </c>
      <c r="J21" s="44" t="s">
        <v>48</v>
      </c>
      <c r="K21" s="51"/>
      <c r="L21" s="52"/>
      <c r="M21" s="65"/>
      <c r="N21" s="66">
        <v>350.0</v>
      </c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1085</v>
      </c>
      <c r="E22" s="47" t="s">
        <v>106</v>
      </c>
      <c r="F22" s="44" t="s">
        <v>39</v>
      </c>
      <c r="G22" s="243" t="s">
        <v>2614</v>
      </c>
      <c r="H22" s="328" t="s">
        <v>1480</v>
      </c>
      <c r="I22" s="50" t="s">
        <v>2615</v>
      </c>
      <c r="J22" s="44" t="s">
        <v>48</v>
      </c>
      <c r="K22" s="51"/>
      <c r="L22" s="52"/>
      <c r="M22" s="65">
        <v>350.0</v>
      </c>
      <c r="N22" s="66"/>
      <c r="O22" s="53"/>
      <c r="P22" s="54"/>
      <c r="Q22" s="55"/>
      <c r="R22" s="67"/>
      <c r="S22" s="57">
        <v>50.0</v>
      </c>
      <c r="T22" s="237" t="s">
        <v>104</v>
      </c>
      <c r="U22" s="82">
        <f>SUM(Q7:Q92)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2616</v>
      </c>
      <c r="E23" s="47" t="s">
        <v>106</v>
      </c>
      <c r="F23" s="44" t="s">
        <v>39</v>
      </c>
      <c r="G23" s="230" t="s">
        <v>2617</v>
      </c>
      <c r="H23" s="328"/>
      <c r="I23" s="69" t="s">
        <v>2618</v>
      </c>
      <c r="J23" s="44" t="s">
        <v>48</v>
      </c>
      <c r="K23" s="64">
        <v>350.0</v>
      </c>
      <c r="L23" s="52"/>
      <c r="M23" s="65"/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2619</v>
      </c>
      <c r="E24" s="47" t="s">
        <v>93</v>
      </c>
      <c r="F24" s="44" t="s">
        <v>39</v>
      </c>
      <c r="G24" s="230" t="s">
        <v>2620</v>
      </c>
      <c r="H24" s="328"/>
      <c r="I24" s="50" t="s">
        <v>2621</v>
      </c>
      <c r="J24" s="44" t="s">
        <v>48</v>
      </c>
      <c r="K24" s="51"/>
      <c r="L24" s="72"/>
      <c r="M24" s="65"/>
      <c r="N24" s="66"/>
      <c r="O24" s="53"/>
      <c r="P24" s="54">
        <v>350.0</v>
      </c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2622</v>
      </c>
      <c r="E25" s="47" t="s">
        <v>326</v>
      </c>
      <c r="F25" s="44" t="s">
        <v>39</v>
      </c>
      <c r="G25" s="230" t="s">
        <v>2623</v>
      </c>
      <c r="H25" s="328" t="s">
        <v>2624</v>
      </c>
      <c r="I25" s="48" t="s">
        <v>2625</v>
      </c>
      <c r="J25" s="44" t="s">
        <v>30</v>
      </c>
      <c r="K25" s="64"/>
      <c r="L25" s="52"/>
      <c r="M25" s="65"/>
      <c r="N25" s="86"/>
      <c r="O25" s="53">
        <v>350.0</v>
      </c>
      <c r="P25" s="96"/>
      <c r="Q25" s="97"/>
      <c r="R25" s="67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2626</v>
      </c>
      <c r="E26" s="47" t="s">
        <v>2568</v>
      </c>
      <c r="F26" s="44" t="s">
        <v>39</v>
      </c>
      <c r="G26" s="230" t="s">
        <v>2627</v>
      </c>
      <c r="H26" s="328" t="s">
        <v>2628</v>
      </c>
      <c r="I26" s="48" t="s">
        <v>2629</v>
      </c>
      <c r="J26" s="44" t="s">
        <v>30</v>
      </c>
      <c r="K26" s="98"/>
      <c r="L26" s="84"/>
      <c r="M26" s="65">
        <v>350.0</v>
      </c>
      <c r="N26" s="66"/>
      <c r="O26" s="53"/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2630</v>
      </c>
      <c r="E27" s="47" t="s">
        <v>326</v>
      </c>
      <c r="F27" s="44" t="s">
        <v>39</v>
      </c>
      <c r="G27" s="230" t="s">
        <v>2631</v>
      </c>
      <c r="H27" s="328" t="s">
        <v>2632</v>
      </c>
      <c r="I27" s="307" t="s">
        <v>2633</v>
      </c>
      <c r="J27" s="44" t="s">
        <v>30</v>
      </c>
      <c r="K27" s="98"/>
      <c r="L27" s="52"/>
      <c r="M27" s="65"/>
      <c r="N27" s="66"/>
      <c r="O27" s="53"/>
      <c r="P27" s="54">
        <v>294.0</v>
      </c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2634</v>
      </c>
      <c r="E28" s="47" t="s">
        <v>326</v>
      </c>
      <c r="F28" s="44" t="s">
        <v>39</v>
      </c>
      <c r="G28" s="230" t="s">
        <v>2635</v>
      </c>
      <c r="H28" s="328" t="s">
        <v>2636</v>
      </c>
      <c r="I28" s="307" t="s">
        <v>2637</v>
      </c>
      <c r="J28" s="44" t="s">
        <v>30</v>
      </c>
      <c r="K28" s="51"/>
      <c r="L28" s="52"/>
      <c r="M28" s="65"/>
      <c r="N28" s="66"/>
      <c r="O28" s="53">
        <v>294.0</v>
      </c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2638</v>
      </c>
      <c r="E29" s="47" t="s">
        <v>74</v>
      </c>
      <c r="F29" s="44" t="s">
        <v>39</v>
      </c>
      <c r="G29" s="230" t="s">
        <v>2639</v>
      </c>
      <c r="H29" s="328"/>
      <c r="I29" s="48" t="s">
        <v>2640</v>
      </c>
      <c r="J29" s="44" t="s">
        <v>30</v>
      </c>
      <c r="K29" s="51"/>
      <c r="L29" s="52"/>
      <c r="M29" s="65"/>
      <c r="N29" s="66">
        <v>350.0</v>
      </c>
      <c r="O29" s="53"/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2641</v>
      </c>
      <c r="E30" s="47" t="s">
        <v>74</v>
      </c>
      <c r="F30" s="44" t="s">
        <v>39</v>
      </c>
      <c r="G30" s="230" t="s">
        <v>2642</v>
      </c>
      <c r="H30" s="328"/>
      <c r="I30" s="48" t="s">
        <v>2643</v>
      </c>
      <c r="J30" s="44" t="s">
        <v>30</v>
      </c>
      <c r="K30" s="51"/>
      <c r="L30" s="52"/>
      <c r="M30" s="37"/>
      <c r="N30" s="38">
        <v>320.0</v>
      </c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2644</v>
      </c>
      <c r="E31" s="47" t="s">
        <v>30</v>
      </c>
      <c r="F31" s="44" t="s">
        <v>39</v>
      </c>
      <c r="G31" s="240" t="s">
        <v>2645</v>
      </c>
      <c r="H31" s="103"/>
      <c r="I31" s="48" t="s">
        <v>2646</v>
      </c>
      <c r="J31" s="44" t="s">
        <v>31</v>
      </c>
      <c r="K31" s="51">
        <v>350.0</v>
      </c>
      <c r="L31" s="104"/>
      <c r="M31" s="65"/>
      <c r="N31" s="66"/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28297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2647</v>
      </c>
      <c r="E32" s="47" t="s">
        <v>2568</v>
      </c>
      <c r="F32" s="44"/>
      <c r="G32" s="230" t="s">
        <v>2648</v>
      </c>
      <c r="H32" s="328"/>
      <c r="I32" s="48"/>
      <c r="J32" s="44" t="s">
        <v>30</v>
      </c>
      <c r="K32" s="51">
        <v>70.0</v>
      </c>
      <c r="L32" s="104"/>
      <c r="M32" s="65"/>
      <c r="N32" s="66"/>
      <c r="O32" s="53"/>
      <c r="P32" s="105"/>
      <c r="Q32" s="106"/>
      <c r="R32" s="67"/>
      <c r="S32" s="256">
        <v>70.0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2649</v>
      </c>
      <c r="E33" s="47" t="s">
        <v>106</v>
      </c>
      <c r="F33" s="44" t="s">
        <v>39</v>
      </c>
      <c r="G33" s="230" t="s">
        <v>2650</v>
      </c>
      <c r="H33" s="328"/>
      <c r="I33" s="48" t="s">
        <v>2651</v>
      </c>
      <c r="J33" s="44" t="s">
        <v>48</v>
      </c>
      <c r="K33" s="51"/>
      <c r="L33" s="84"/>
      <c r="M33" s="85"/>
      <c r="N33" s="66">
        <v>500.0</v>
      </c>
      <c r="O33" s="53"/>
      <c r="P33" s="87"/>
      <c r="Q33" s="88"/>
      <c r="R33" s="67"/>
      <c r="S33" s="47">
        <v>100.0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2652</v>
      </c>
      <c r="E34" s="47" t="s">
        <v>106</v>
      </c>
      <c r="F34" s="44" t="s">
        <v>39</v>
      </c>
      <c r="G34" s="230" t="s">
        <v>2653</v>
      </c>
      <c r="H34" s="328" t="s">
        <v>2654</v>
      </c>
      <c r="I34" s="48" t="s">
        <v>2655</v>
      </c>
      <c r="J34" s="44" t="s">
        <v>48</v>
      </c>
      <c r="K34" s="51"/>
      <c r="L34" s="72"/>
      <c r="M34" s="37"/>
      <c r="N34" s="38"/>
      <c r="O34" s="53"/>
      <c r="P34" s="54">
        <v>350.0</v>
      </c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2656</v>
      </c>
      <c r="E35" s="47" t="s">
        <v>74</v>
      </c>
      <c r="F35" s="44" t="s">
        <v>39</v>
      </c>
      <c r="G35" s="230" t="s">
        <v>2657</v>
      </c>
      <c r="H35" s="328"/>
      <c r="I35" s="48" t="s">
        <v>2658</v>
      </c>
      <c r="J35" s="44" t="s">
        <v>30</v>
      </c>
      <c r="K35" s="64">
        <v>294.0</v>
      </c>
      <c r="L35" s="52"/>
      <c r="M35" s="65"/>
      <c r="N35" s="66"/>
      <c r="O35" s="53"/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2659</v>
      </c>
      <c r="E36" s="47" t="s">
        <v>326</v>
      </c>
      <c r="F36" s="44" t="s">
        <v>39</v>
      </c>
      <c r="G36" s="241" t="s">
        <v>2660</v>
      </c>
      <c r="H36" s="327" t="s">
        <v>2661</v>
      </c>
      <c r="I36" s="48" t="s">
        <v>2662</v>
      </c>
      <c r="J36" s="44" t="s">
        <v>30</v>
      </c>
      <c r="K36" s="64"/>
      <c r="L36" s="52">
        <v>350.0</v>
      </c>
      <c r="M36" s="65"/>
      <c r="N36" s="66"/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1085</v>
      </c>
      <c r="E37" s="47" t="s">
        <v>106</v>
      </c>
      <c r="F37" s="44" t="s">
        <v>39</v>
      </c>
      <c r="G37" s="331" t="s">
        <v>2663</v>
      </c>
      <c r="H37" s="113" t="s">
        <v>2664</v>
      </c>
      <c r="I37" s="48" t="s">
        <v>2665</v>
      </c>
      <c r="J37" s="44" t="s">
        <v>48</v>
      </c>
      <c r="K37" s="51"/>
      <c r="L37" s="52"/>
      <c r="M37" s="85"/>
      <c r="N37" s="86"/>
      <c r="O37" s="53">
        <v>350.0</v>
      </c>
      <c r="P37" s="54"/>
      <c r="Q37" s="55"/>
      <c r="R37" s="67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2666</v>
      </c>
      <c r="E38" s="47" t="s">
        <v>1601</v>
      </c>
      <c r="F38" s="44" t="s">
        <v>61</v>
      </c>
      <c r="G38" s="230" t="s">
        <v>2667</v>
      </c>
      <c r="H38" s="328" t="s">
        <v>2668</v>
      </c>
      <c r="I38" s="48" t="s">
        <v>2669</v>
      </c>
      <c r="J38" s="44" t="s">
        <v>48</v>
      </c>
      <c r="K38" s="51"/>
      <c r="L38" s="52">
        <v>350.0</v>
      </c>
      <c r="M38" s="114"/>
      <c r="N38" s="115"/>
      <c r="O38" s="53"/>
      <c r="P38" s="54"/>
      <c r="Q38" s="55"/>
      <c r="R38" s="5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2670</v>
      </c>
      <c r="E39" s="47" t="s">
        <v>52</v>
      </c>
      <c r="F39" s="44" t="s">
        <v>39</v>
      </c>
      <c r="G39" s="230" t="s">
        <v>2671</v>
      </c>
      <c r="H39" s="328" t="s">
        <v>2671</v>
      </c>
      <c r="I39" s="47" t="s">
        <v>2672</v>
      </c>
      <c r="J39" s="44" t="s">
        <v>31</v>
      </c>
      <c r="K39" s="98"/>
      <c r="L39" s="52"/>
      <c r="M39" s="65"/>
      <c r="N39" s="66"/>
      <c r="O39" s="53">
        <v>300.0</v>
      </c>
      <c r="P39" s="54"/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1085</v>
      </c>
      <c r="E40" s="47" t="s">
        <v>30</v>
      </c>
      <c r="F40" s="44" t="s">
        <v>39</v>
      </c>
      <c r="G40" s="243" t="s">
        <v>2673</v>
      </c>
      <c r="H40" s="328"/>
      <c r="I40" s="48" t="s">
        <v>2674</v>
      </c>
      <c r="J40" s="44" t="s">
        <v>31</v>
      </c>
      <c r="K40" s="51">
        <v>350.0</v>
      </c>
      <c r="L40" s="72"/>
      <c r="M40" s="65"/>
      <c r="N40" s="66"/>
      <c r="O40" s="53"/>
      <c r="P40" s="73"/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2675</v>
      </c>
      <c r="E41" s="47" t="s">
        <v>52</v>
      </c>
      <c r="F41" s="44" t="s">
        <v>39</v>
      </c>
      <c r="G41" s="230" t="s">
        <v>2676</v>
      </c>
      <c r="H41" s="328" t="s">
        <v>2676</v>
      </c>
      <c r="I41" s="48" t="s">
        <v>2677</v>
      </c>
      <c r="J41" s="44" t="s">
        <v>31</v>
      </c>
      <c r="K41" s="51"/>
      <c r="L41" s="52">
        <v>350.0</v>
      </c>
      <c r="M41" s="65"/>
      <c r="N41" s="66"/>
      <c r="O41" s="53"/>
      <c r="P41" s="54"/>
      <c r="Q41" s="55"/>
      <c r="R41" s="67"/>
      <c r="S41" s="256">
        <v>350.0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2678</v>
      </c>
      <c r="E42" s="47" t="s">
        <v>30</v>
      </c>
      <c r="F42" s="44" t="s">
        <v>39</v>
      </c>
      <c r="G42" s="259" t="s">
        <v>2679</v>
      </c>
      <c r="H42" s="332" t="s">
        <v>2680</v>
      </c>
      <c r="I42" s="112" t="s">
        <v>2681</v>
      </c>
      <c r="J42" s="44" t="s">
        <v>31</v>
      </c>
      <c r="K42" s="120"/>
      <c r="L42" s="52"/>
      <c r="M42" s="65"/>
      <c r="N42" s="66"/>
      <c r="O42" s="53"/>
      <c r="P42" s="54">
        <v>350.0</v>
      </c>
      <c r="Q42" s="55"/>
      <c r="R42" s="67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255" t="s">
        <v>2682</v>
      </c>
      <c r="E43" s="47" t="s">
        <v>93</v>
      </c>
      <c r="F43" s="44" t="s">
        <v>415</v>
      </c>
      <c r="G43" s="230" t="s">
        <v>2683</v>
      </c>
      <c r="H43" s="328" t="s">
        <v>2684</v>
      </c>
      <c r="I43" s="48" t="s">
        <v>2685</v>
      </c>
      <c r="J43" s="44" t="s">
        <v>48</v>
      </c>
      <c r="K43" s="51"/>
      <c r="L43" s="52"/>
      <c r="M43" s="65"/>
      <c r="N43" s="66"/>
      <c r="O43" s="53">
        <v>250.0</v>
      </c>
      <c r="P43" s="54"/>
      <c r="Q43" s="55"/>
      <c r="R43" s="67"/>
      <c r="S43" s="47">
        <v>100.0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2686</v>
      </c>
      <c r="E44" s="47" t="s">
        <v>52</v>
      </c>
      <c r="F44" s="44" t="s">
        <v>39</v>
      </c>
      <c r="G44" s="230" t="s">
        <v>2687</v>
      </c>
      <c r="H44" s="328" t="s">
        <v>2688</v>
      </c>
      <c r="I44" s="48" t="s">
        <v>2689</v>
      </c>
      <c r="J44" s="44" t="s">
        <v>31</v>
      </c>
      <c r="K44" s="64"/>
      <c r="L44" s="52"/>
      <c r="M44" s="65"/>
      <c r="N44" s="66">
        <v>420.0</v>
      </c>
      <c r="O44" s="53"/>
      <c r="P44" s="54"/>
      <c r="Q44" s="55"/>
      <c r="R44" s="67"/>
      <c r="S44" s="47">
        <v>100.0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2690</v>
      </c>
      <c r="E45" s="47" t="s">
        <v>38</v>
      </c>
      <c r="F45" s="44" t="s">
        <v>39</v>
      </c>
      <c r="G45" s="230" t="s">
        <v>2691</v>
      </c>
      <c r="H45" s="328" t="s">
        <v>2692</v>
      </c>
      <c r="I45" s="48" t="s">
        <v>2693</v>
      </c>
      <c r="J45" s="44" t="s">
        <v>31</v>
      </c>
      <c r="K45" s="51">
        <v>294.0</v>
      </c>
      <c r="L45" s="52"/>
      <c r="M45" s="65"/>
      <c r="N45" s="66"/>
      <c r="O45" s="53"/>
      <c r="P45" s="54"/>
      <c r="Q45" s="55"/>
      <c r="R45" s="67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2694</v>
      </c>
      <c r="E46" s="47" t="s">
        <v>44</v>
      </c>
      <c r="F46" s="44" t="s">
        <v>78</v>
      </c>
      <c r="G46" s="260" t="s">
        <v>2695</v>
      </c>
      <c r="H46" s="333"/>
      <c r="I46" s="48" t="s">
        <v>2696</v>
      </c>
      <c r="J46" s="44" t="s">
        <v>48</v>
      </c>
      <c r="K46" s="51"/>
      <c r="L46" s="104"/>
      <c r="M46" s="85"/>
      <c r="N46" s="86"/>
      <c r="O46" s="53">
        <v>127.0</v>
      </c>
      <c r="P46" s="105"/>
      <c r="Q46" s="106"/>
      <c r="R46" s="67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2697</v>
      </c>
      <c r="E47" s="47" t="s">
        <v>326</v>
      </c>
      <c r="F47" s="44" t="s">
        <v>39</v>
      </c>
      <c r="G47" s="230" t="s">
        <v>2698</v>
      </c>
      <c r="H47" s="328" t="s">
        <v>2699</v>
      </c>
      <c r="I47" s="48" t="s">
        <v>2700</v>
      </c>
      <c r="J47" s="44" t="s">
        <v>30</v>
      </c>
      <c r="K47" s="51"/>
      <c r="L47" s="124"/>
      <c r="M47" s="65">
        <v>350.0</v>
      </c>
      <c r="N47" s="66"/>
      <c r="O47" s="53"/>
      <c r="P47" s="125"/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2701</v>
      </c>
      <c r="E48" s="47" t="s">
        <v>38</v>
      </c>
      <c r="F48" s="44" t="s">
        <v>39</v>
      </c>
      <c r="G48" s="230" t="s">
        <v>2702</v>
      </c>
      <c r="H48" s="334" t="s">
        <v>2703</v>
      </c>
      <c r="I48" s="48" t="s">
        <v>2704</v>
      </c>
      <c r="J48" s="44" t="s">
        <v>31</v>
      </c>
      <c r="K48" s="51">
        <v>600.0</v>
      </c>
      <c r="L48" s="124"/>
      <c r="M48" s="37"/>
      <c r="N48" s="38"/>
      <c r="O48" s="53"/>
      <c r="P48" s="125"/>
      <c r="Q48" s="126"/>
      <c r="R48" s="56"/>
      <c r="S48" s="47">
        <v>100.0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281" t="s">
        <v>2705</v>
      </c>
      <c r="E49" s="47" t="s">
        <v>52</v>
      </c>
      <c r="F49" s="44" t="s">
        <v>39</v>
      </c>
      <c r="G49" s="243" t="s">
        <v>2706</v>
      </c>
      <c r="H49" s="328" t="s">
        <v>2707</v>
      </c>
      <c r="I49" s="309" t="s">
        <v>2708</v>
      </c>
      <c r="J49" s="44" t="s">
        <v>31</v>
      </c>
      <c r="K49" s="64"/>
      <c r="L49" s="124"/>
      <c r="M49" s="85"/>
      <c r="N49" s="86"/>
      <c r="O49" s="53">
        <v>350.0</v>
      </c>
      <c r="P49" s="125"/>
      <c r="Q49" s="126"/>
      <c r="R49" s="67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261" t="s">
        <v>2709</v>
      </c>
      <c r="E50" s="47" t="s">
        <v>52</v>
      </c>
      <c r="F50" s="44" t="s">
        <v>39</v>
      </c>
      <c r="G50" s="230" t="s">
        <v>2710</v>
      </c>
      <c r="H50" s="328"/>
      <c r="I50" s="48" t="s">
        <v>2711</v>
      </c>
      <c r="J50" s="44" t="s">
        <v>31</v>
      </c>
      <c r="K50" s="64"/>
      <c r="L50" s="129"/>
      <c r="M50" s="85"/>
      <c r="N50" s="66">
        <v>350.0</v>
      </c>
      <c r="O50" s="53"/>
      <c r="P50" s="130"/>
      <c r="Q50" s="131"/>
      <c r="R50" s="67"/>
      <c r="S50" s="47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2712</v>
      </c>
      <c r="E51" s="47" t="s">
        <v>66</v>
      </c>
      <c r="F51" s="44" t="s">
        <v>39</v>
      </c>
      <c r="G51" s="230" t="s">
        <v>2713</v>
      </c>
      <c r="H51" s="328" t="s">
        <v>2713</v>
      </c>
      <c r="I51" s="48" t="s">
        <v>2714</v>
      </c>
      <c r="J51" s="44" t="s">
        <v>48</v>
      </c>
      <c r="K51" s="51"/>
      <c r="L51" s="124">
        <v>450.0</v>
      </c>
      <c r="M51" s="65"/>
      <c r="N51" s="66"/>
      <c r="O51" s="53"/>
      <c r="P51" s="125"/>
      <c r="Q51" s="126"/>
      <c r="R51" s="67"/>
      <c r="S51" s="47">
        <v>100.0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2715</v>
      </c>
      <c r="E52" s="47" t="s">
        <v>38</v>
      </c>
      <c r="F52" s="44" t="s">
        <v>78</v>
      </c>
      <c r="G52" s="241" t="s">
        <v>2716</v>
      </c>
      <c r="H52" s="327" t="s">
        <v>2717</v>
      </c>
      <c r="I52" s="48" t="s">
        <v>2718</v>
      </c>
      <c r="J52" s="44" t="s">
        <v>31</v>
      </c>
      <c r="K52" s="64">
        <v>147.0</v>
      </c>
      <c r="L52" s="124"/>
      <c r="M52" s="85"/>
      <c r="N52" s="86"/>
      <c r="O52" s="53"/>
      <c r="P52" s="125"/>
      <c r="Q52" s="126"/>
      <c r="R52" s="67"/>
      <c r="S52" s="47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45"/>
      <c r="E53" s="133" t="s">
        <v>44</v>
      </c>
      <c r="F53" s="44" t="s">
        <v>39</v>
      </c>
      <c r="G53" s="233" t="s">
        <v>2719</v>
      </c>
      <c r="H53" s="328" t="s">
        <v>2720</v>
      </c>
      <c r="I53" s="48" t="s">
        <v>2721</v>
      </c>
      <c r="J53" s="44" t="s">
        <v>31</v>
      </c>
      <c r="K53" s="51"/>
      <c r="L53" s="124">
        <v>350.0</v>
      </c>
      <c r="M53" s="65"/>
      <c r="N53" s="66"/>
      <c r="O53" s="53"/>
      <c r="P53" s="125"/>
      <c r="Q53" s="126"/>
      <c r="R53" s="67"/>
      <c r="S53" s="57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101" t="s">
        <v>2722</v>
      </c>
      <c r="E54" s="133" t="s">
        <v>1601</v>
      </c>
      <c r="F54" s="44" t="s">
        <v>61</v>
      </c>
      <c r="G54" s="263" t="s">
        <v>2723</v>
      </c>
      <c r="H54" s="335" t="s">
        <v>2724</v>
      </c>
      <c r="I54" s="48" t="s">
        <v>2725</v>
      </c>
      <c r="J54" s="44" t="s">
        <v>48</v>
      </c>
      <c r="K54" s="51"/>
      <c r="L54" s="124"/>
      <c r="M54" s="65"/>
      <c r="N54" s="66"/>
      <c r="O54" s="53"/>
      <c r="P54" s="125">
        <v>500.0</v>
      </c>
      <c r="Q54" s="126"/>
      <c r="R54" s="67"/>
      <c r="S54" s="47">
        <v>100.0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101" t="s">
        <v>59</v>
      </c>
      <c r="E55" s="133" t="s">
        <v>38</v>
      </c>
      <c r="F55" s="44" t="s">
        <v>39</v>
      </c>
      <c r="G55" s="230" t="s">
        <v>2726</v>
      </c>
      <c r="H55" s="328" t="s">
        <v>2726</v>
      </c>
      <c r="I55" s="48" t="s">
        <v>2727</v>
      </c>
      <c r="J55" s="44" t="s">
        <v>48</v>
      </c>
      <c r="K55" s="136"/>
      <c r="L55" s="124" t="s">
        <v>65</v>
      </c>
      <c r="M55" s="114"/>
      <c r="N55" s="115"/>
      <c r="O55" s="53"/>
      <c r="P55" s="125"/>
      <c r="Q55" s="126"/>
      <c r="R55" s="56"/>
      <c r="S55" s="47" t="s">
        <v>59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2728</v>
      </c>
      <c r="E56" s="133" t="s">
        <v>38</v>
      </c>
      <c r="F56" s="44" t="s">
        <v>39</v>
      </c>
      <c r="G56" s="230" t="s">
        <v>2729</v>
      </c>
      <c r="H56" s="328" t="s">
        <v>2730</v>
      </c>
      <c r="I56" s="48" t="s">
        <v>2731</v>
      </c>
      <c r="J56" s="44" t="s">
        <v>31</v>
      </c>
      <c r="K56" s="137"/>
      <c r="L56" s="124">
        <v>350.0</v>
      </c>
      <c r="M56" s="114"/>
      <c r="N56" s="115"/>
      <c r="O56" s="53"/>
      <c r="P56" s="125"/>
      <c r="Q56" s="126"/>
      <c r="R56" s="56"/>
      <c r="S56" s="47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 t="s">
        <v>36</v>
      </c>
      <c r="C57" s="45"/>
      <c r="D57" s="101" t="s">
        <v>2732</v>
      </c>
      <c r="E57" s="133" t="s">
        <v>52</v>
      </c>
      <c r="F57" s="44" t="s">
        <v>39</v>
      </c>
      <c r="G57" s="230" t="s">
        <v>2733</v>
      </c>
      <c r="H57" s="328" t="s">
        <v>2734</v>
      </c>
      <c r="I57" s="48" t="s">
        <v>2735</v>
      </c>
      <c r="J57" s="44" t="s">
        <v>31</v>
      </c>
      <c r="K57" s="136"/>
      <c r="L57" s="138"/>
      <c r="M57" s="65"/>
      <c r="N57" s="66"/>
      <c r="O57" s="53"/>
      <c r="P57" s="139">
        <v>350.0</v>
      </c>
      <c r="Q57" s="140"/>
      <c r="R57" s="67"/>
      <c r="S57" s="47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35</v>
      </c>
      <c r="B58" s="44" t="s">
        <v>58</v>
      </c>
      <c r="C58" s="45"/>
      <c r="D58" s="101" t="s">
        <v>59</v>
      </c>
      <c r="E58" s="133" t="s">
        <v>60</v>
      </c>
      <c r="F58" s="44" t="s">
        <v>39</v>
      </c>
      <c r="G58" s="303" t="s">
        <v>2736</v>
      </c>
      <c r="H58" s="328"/>
      <c r="I58" s="48" t="s">
        <v>313</v>
      </c>
      <c r="J58" s="44" t="s">
        <v>30</v>
      </c>
      <c r="K58" s="136" t="s">
        <v>719</v>
      </c>
      <c r="L58" s="124"/>
      <c r="M58" s="85"/>
      <c r="N58" s="86"/>
      <c r="O58" s="53"/>
      <c r="P58" s="125"/>
      <c r="Q58" s="126"/>
      <c r="R58" s="67"/>
      <c r="S58" s="47" t="s">
        <v>59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58</v>
      </c>
      <c r="C59" s="70"/>
      <c r="D59" s="101" t="s">
        <v>59</v>
      </c>
      <c r="E59" s="133" t="s">
        <v>60</v>
      </c>
      <c r="F59" s="44" t="s">
        <v>39</v>
      </c>
      <c r="G59" s="230" t="s">
        <v>2737</v>
      </c>
      <c r="H59" s="328"/>
      <c r="I59" s="48" t="s">
        <v>313</v>
      </c>
      <c r="J59" s="44" t="s">
        <v>30</v>
      </c>
      <c r="K59" s="136" t="s">
        <v>719</v>
      </c>
      <c r="L59" s="124"/>
      <c r="M59" s="85"/>
      <c r="N59" s="86"/>
      <c r="O59" s="53"/>
      <c r="P59" s="125"/>
      <c r="Q59" s="126"/>
      <c r="R59" s="67"/>
      <c r="S59" s="47" t="s">
        <v>59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 t="s">
        <v>35</v>
      </c>
      <c r="B60" s="44" t="s">
        <v>36</v>
      </c>
      <c r="C60" s="45"/>
      <c r="D60" s="101" t="s">
        <v>2738</v>
      </c>
      <c r="E60" s="133" t="s">
        <v>66</v>
      </c>
      <c r="F60" s="44" t="s">
        <v>39</v>
      </c>
      <c r="G60" s="230" t="s">
        <v>2739</v>
      </c>
      <c r="H60" s="328"/>
      <c r="I60" s="48" t="s">
        <v>2740</v>
      </c>
      <c r="J60" s="44" t="s">
        <v>48</v>
      </c>
      <c r="K60" s="136"/>
      <c r="L60" s="124"/>
      <c r="M60" s="85"/>
      <c r="N60" s="66">
        <v>300.0</v>
      </c>
      <c r="O60" s="53"/>
      <c r="P60" s="125"/>
      <c r="Q60" s="126"/>
      <c r="R60" s="67"/>
      <c r="S60" s="47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 t="s">
        <v>35</v>
      </c>
      <c r="B61" s="44" t="s">
        <v>36</v>
      </c>
      <c r="C61" s="45"/>
      <c r="D61" s="101" t="s">
        <v>2741</v>
      </c>
      <c r="E61" s="133" t="s">
        <v>60</v>
      </c>
      <c r="F61" s="44" t="s">
        <v>61</v>
      </c>
      <c r="G61" s="230" t="s">
        <v>2742</v>
      </c>
      <c r="H61" s="328" t="s">
        <v>2743</v>
      </c>
      <c r="I61" s="48" t="s">
        <v>2744</v>
      </c>
      <c r="J61" s="44" t="s">
        <v>48</v>
      </c>
      <c r="K61" s="136"/>
      <c r="L61" s="124"/>
      <c r="M61" s="65">
        <v>400.0</v>
      </c>
      <c r="N61" s="86"/>
      <c r="O61" s="53"/>
      <c r="P61" s="125"/>
      <c r="Q61" s="126"/>
      <c r="R61" s="67"/>
      <c r="S61" s="47">
        <v>100.0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 t="s">
        <v>35</v>
      </c>
      <c r="B62" s="44" t="s">
        <v>36</v>
      </c>
      <c r="C62" s="45"/>
      <c r="D62" s="101" t="s">
        <v>2745</v>
      </c>
      <c r="E62" s="133" t="s">
        <v>60</v>
      </c>
      <c r="F62" s="44" t="s">
        <v>61</v>
      </c>
      <c r="G62" s="230" t="s">
        <v>2746</v>
      </c>
      <c r="H62" s="328" t="s">
        <v>1054</v>
      </c>
      <c r="I62" s="48" t="s">
        <v>2747</v>
      </c>
      <c r="J62" s="44" t="s">
        <v>48</v>
      </c>
      <c r="K62" s="136"/>
      <c r="L62" s="129"/>
      <c r="M62" s="65">
        <v>600.0</v>
      </c>
      <c r="N62" s="66"/>
      <c r="O62" s="53"/>
      <c r="P62" s="130"/>
      <c r="Q62" s="131"/>
      <c r="R62" s="67"/>
      <c r="S62" s="47">
        <v>100.0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 t="s">
        <v>35</v>
      </c>
      <c r="B63" s="44" t="s">
        <v>36</v>
      </c>
      <c r="C63" s="45"/>
      <c r="D63" s="101" t="s">
        <v>2748</v>
      </c>
      <c r="E63" s="133" t="s">
        <v>66</v>
      </c>
      <c r="F63" s="44" t="s">
        <v>39</v>
      </c>
      <c r="G63" s="230" t="s">
        <v>2749</v>
      </c>
      <c r="H63" s="328" t="s">
        <v>2750</v>
      </c>
      <c r="I63" s="48" t="s">
        <v>2751</v>
      </c>
      <c r="J63" s="44" t="s">
        <v>48</v>
      </c>
      <c r="K63" s="136">
        <v>350.0</v>
      </c>
      <c r="L63" s="129"/>
      <c r="M63" s="85"/>
      <c r="N63" s="86"/>
      <c r="O63" s="53"/>
      <c r="P63" s="130"/>
      <c r="Q63" s="131"/>
      <c r="R63" s="67"/>
      <c r="S63" s="47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 t="s">
        <v>35</v>
      </c>
      <c r="B64" s="44" t="s">
        <v>36</v>
      </c>
      <c r="C64" s="45"/>
      <c r="D64" s="101" t="s">
        <v>2752</v>
      </c>
      <c r="E64" s="133" t="s">
        <v>38</v>
      </c>
      <c r="F64" s="44" t="s">
        <v>39</v>
      </c>
      <c r="G64" s="230" t="s">
        <v>2753</v>
      </c>
      <c r="H64" s="328"/>
      <c r="I64" s="48" t="s">
        <v>2754</v>
      </c>
      <c r="J64" s="44" t="s">
        <v>31</v>
      </c>
      <c r="K64" s="137"/>
      <c r="L64" s="124"/>
      <c r="M64" s="65"/>
      <c r="N64" s="66">
        <v>350.0</v>
      </c>
      <c r="O64" s="53"/>
      <c r="P64" s="125"/>
      <c r="Q64" s="126"/>
      <c r="R64" s="67"/>
      <c r="S64" s="47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 t="s">
        <v>35</v>
      </c>
      <c r="B65" s="44" t="s">
        <v>36</v>
      </c>
      <c r="C65" s="45"/>
      <c r="D65" s="101" t="s">
        <v>2755</v>
      </c>
      <c r="E65" s="133" t="s">
        <v>30</v>
      </c>
      <c r="F65" s="44" t="s">
        <v>39</v>
      </c>
      <c r="G65" s="230" t="s">
        <v>2756</v>
      </c>
      <c r="H65" s="328" t="s">
        <v>2757</v>
      </c>
      <c r="I65" s="48" t="s">
        <v>2758</v>
      </c>
      <c r="J65" s="44" t="s">
        <v>31</v>
      </c>
      <c r="K65" s="137"/>
      <c r="L65" s="129"/>
      <c r="M65" s="85"/>
      <c r="N65" s="86"/>
      <c r="O65" s="53">
        <v>350.0</v>
      </c>
      <c r="P65" s="130"/>
      <c r="Q65" s="131"/>
      <c r="R65" s="67"/>
      <c r="S65" s="47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 t="s">
        <v>35</v>
      </c>
      <c r="B66" s="44" t="s">
        <v>36</v>
      </c>
      <c r="C66" s="45"/>
      <c r="D66" s="101" t="s">
        <v>2759</v>
      </c>
      <c r="E66" s="133" t="s">
        <v>30</v>
      </c>
      <c r="F66" s="44" t="s">
        <v>39</v>
      </c>
      <c r="G66" s="230" t="s">
        <v>2760</v>
      </c>
      <c r="H66" s="328" t="s">
        <v>2761</v>
      </c>
      <c r="I66" s="48" t="s">
        <v>2762</v>
      </c>
      <c r="J66" s="44" t="s">
        <v>31</v>
      </c>
      <c r="K66" s="136"/>
      <c r="L66" s="124">
        <v>350.0</v>
      </c>
      <c r="M66" s="85"/>
      <c r="N66" s="86"/>
      <c r="O66" s="53"/>
      <c r="P66" s="130"/>
      <c r="Q66" s="131"/>
      <c r="R66" s="67"/>
      <c r="S66" s="47">
        <v>50.0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 t="s">
        <v>35</v>
      </c>
      <c r="B67" s="44" t="s">
        <v>36</v>
      </c>
      <c r="C67" s="45"/>
      <c r="D67" s="101" t="s">
        <v>2763</v>
      </c>
      <c r="E67" s="291" t="s">
        <v>30</v>
      </c>
      <c r="F67" s="44" t="s">
        <v>39</v>
      </c>
      <c r="G67" s="230" t="s">
        <v>2764</v>
      </c>
      <c r="H67" s="328" t="s">
        <v>2765</v>
      </c>
      <c r="I67" s="48" t="s">
        <v>2766</v>
      </c>
      <c r="J67" s="44" t="s">
        <v>31</v>
      </c>
      <c r="K67" s="143"/>
      <c r="L67" s="124"/>
      <c r="M67" s="65">
        <v>350.0</v>
      </c>
      <c r="N67" s="66"/>
      <c r="O67" s="53"/>
      <c r="P67" s="125"/>
      <c r="Q67" s="126"/>
      <c r="R67" s="67"/>
      <c r="S67" s="47">
        <v>150.0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 t="s">
        <v>35</v>
      </c>
      <c r="B68" s="44" t="s">
        <v>36</v>
      </c>
      <c r="C68" s="45"/>
      <c r="D68" s="101" t="s">
        <v>2767</v>
      </c>
      <c r="E68" s="291" t="s">
        <v>52</v>
      </c>
      <c r="F68" s="44" t="s">
        <v>39</v>
      </c>
      <c r="G68" s="230" t="s">
        <v>2768</v>
      </c>
      <c r="H68" s="328" t="s">
        <v>2769</v>
      </c>
      <c r="I68" s="48" t="s">
        <v>2770</v>
      </c>
      <c r="J68" s="44" t="s">
        <v>31</v>
      </c>
      <c r="K68" s="144"/>
      <c r="L68" s="129"/>
      <c r="M68" s="85"/>
      <c r="N68" s="86"/>
      <c r="O68" s="53"/>
      <c r="P68" s="125">
        <v>350.0</v>
      </c>
      <c r="Q68" s="131"/>
      <c r="R68" s="67"/>
      <c r="S68" s="47">
        <v>50.0</v>
      </c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 t="s">
        <v>35</v>
      </c>
      <c r="B69" s="44" t="s">
        <v>36</v>
      </c>
      <c r="C69" s="45"/>
      <c r="D69" s="101" t="s">
        <v>2771</v>
      </c>
      <c r="E69" s="291" t="s">
        <v>38</v>
      </c>
      <c r="F69" s="44" t="s">
        <v>39</v>
      </c>
      <c r="G69" s="230" t="s">
        <v>2772</v>
      </c>
      <c r="H69" s="328" t="s">
        <v>2773</v>
      </c>
      <c r="I69" s="48" t="s">
        <v>2774</v>
      </c>
      <c r="J69" s="44" t="s">
        <v>31</v>
      </c>
      <c r="K69" s="136">
        <v>350.0</v>
      </c>
      <c r="L69" s="145"/>
      <c r="M69" s="85"/>
      <c r="N69" s="86"/>
      <c r="O69" s="53"/>
      <c r="P69" s="146"/>
      <c r="Q69" s="147"/>
      <c r="R69" s="67"/>
      <c r="S69" s="57">
        <v>50.0</v>
      </c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 t="s">
        <v>35</v>
      </c>
      <c r="B70" s="44" t="s">
        <v>36</v>
      </c>
      <c r="C70" s="45"/>
      <c r="D70" s="101" t="s">
        <v>2775</v>
      </c>
      <c r="E70" s="291" t="s">
        <v>93</v>
      </c>
      <c r="F70" s="44" t="s">
        <v>39</v>
      </c>
      <c r="G70" s="230" t="s">
        <v>2776</v>
      </c>
      <c r="H70" s="328" t="s">
        <v>2777</v>
      </c>
      <c r="I70" s="48" t="s">
        <v>2778</v>
      </c>
      <c r="J70" s="44" t="s">
        <v>48</v>
      </c>
      <c r="K70" s="143"/>
      <c r="L70" s="129"/>
      <c r="M70" s="85"/>
      <c r="N70" s="86"/>
      <c r="O70" s="53"/>
      <c r="P70" s="125">
        <v>500.0</v>
      </c>
      <c r="Q70" s="131"/>
      <c r="R70" s="67"/>
      <c r="S70" s="47">
        <v>100.0</v>
      </c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 t="s">
        <v>35</v>
      </c>
      <c r="B71" s="44" t="s">
        <v>36</v>
      </c>
      <c r="C71" s="148"/>
      <c r="D71" s="336" t="s">
        <v>2779</v>
      </c>
      <c r="E71" s="291" t="s">
        <v>93</v>
      </c>
      <c r="F71" s="44" t="s">
        <v>39</v>
      </c>
      <c r="G71" s="230" t="s">
        <v>2780</v>
      </c>
      <c r="H71" s="328" t="s">
        <v>202</v>
      </c>
      <c r="I71" s="48" t="s">
        <v>2781</v>
      </c>
      <c r="J71" s="44" t="s">
        <v>48</v>
      </c>
      <c r="K71" s="150"/>
      <c r="L71" s="151"/>
      <c r="M71" s="85"/>
      <c r="N71" s="86"/>
      <c r="O71" s="53">
        <v>294.0</v>
      </c>
      <c r="P71" s="152"/>
      <c r="Q71" s="153"/>
      <c r="R71" s="67"/>
      <c r="S71" s="57">
        <v>50.0</v>
      </c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 t="s">
        <v>35</v>
      </c>
      <c r="B72" s="44" t="s">
        <v>36</v>
      </c>
      <c r="C72" s="148"/>
      <c r="D72" s="101" t="s">
        <v>1085</v>
      </c>
      <c r="E72" s="291" t="s">
        <v>30</v>
      </c>
      <c r="F72" s="44" t="s">
        <v>39</v>
      </c>
      <c r="G72" s="243" t="s">
        <v>2782</v>
      </c>
      <c r="H72" s="328" t="s">
        <v>2783</v>
      </c>
      <c r="I72" s="48" t="s">
        <v>2784</v>
      </c>
      <c r="J72" s="44" t="s">
        <v>31</v>
      </c>
      <c r="K72" s="154"/>
      <c r="L72" s="151"/>
      <c r="M72" s="37">
        <v>350.0</v>
      </c>
      <c r="N72" s="115"/>
      <c r="O72" s="53"/>
      <c r="P72" s="152"/>
      <c r="Q72" s="153"/>
      <c r="R72" s="56"/>
      <c r="S72" s="47">
        <v>50.0</v>
      </c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 t="s">
        <v>35</v>
      </c>
      <c r="B73" s="44" t="s">
        <v>36</v>
      </c>
      <c r="C73" s="148"/>
      <c r="D73" s="255" t="s">
        <v>2785</v>
      </c>
      <c r="E73" s="291" t="s">
        <v>30</v>
      </c>
      <c r="F73" s="44" t="s">
        <v>39</v>
      </c>
      <c r="G73" s="243" t="s">
        <v>2786</v>
      </c>
      <c r="H73" s="328"/>
      <c r="I73" s="48" t="s">
        <v>2787</v>
      </c>
      <c r="J73" s="44" t="s">
        <v>31</v>
      </c>
      <c r="K73" s="154">
        <v>350.0</v>
      </c>
      <c r="L73" s="155"/>
      <c r="M73" s="85"/>
      <c r="N73" s="86"/>
      <c r="O73" s="53"/>
      <c r="P73" s="156"/>
      <c r="Q73" s="157"/>
      <c r="R73" s="67"/>
      <c r="S73" s="47">
        <v>50.0</v>
      </c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 t="s">
        <v>35</v>
      </c>
      <c r="B74" s="44" t="s">
        <v>36</v>
      </c>
      <c r="C74" s="148"/>
      <c r="D74" s="101" t="s">
        <v>2788</v>
      </c>
      <c r="E74" s="142"/>
      <c r="F74" s="44" t="s">
        <v>39</v>
      </c>
      <c r="G74" s="230" t="s">
        <v>2789</v>
      </c>
      <c r="H74" s="328" t="s">
        <v>219</v>
      </c>
      <c r="I74" s="48" t="s">
        <v>2790</v>
      </c>
      <c r="J74" s="44" t="s">
        <v>48</v>
      </c>
      <c r="K74" s="150"/>
      <c r="L74" s="151"/>
      <c r="M74" s="85"/>
      <c r="N74" s="66">
        <v>300.0</v>
      </c>
      <c r="O74" s="53"/>
      <c r="P74" s="152"/>
      <c r="Q74" s="153"/>
      <c r="R74" s="89"/>
      <c r="S74" s="47">
        <v>100.0</v>
      </c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 t="s">
        <v>35</v>
      </c>
      <c r="B75" s="44" t="s">
        <v>36</v>
      </c>
      <c r="C75" s="148"/>
      <c r="D75" s="101" t="s">
        <v>2791</v>
      </c>
      <c r="E75" s="291" t="s">
        <v>60</v>
      </c>
      <c r="F75" s="44" t="s">
        <v>61</v>
      </c>
      <c r="G75" s="230" t="s">
        <v>2792</v>
      </c>
      <c r="H75" s="328" t="s">
        <v>219</v>
      </c>
      <c r="I75" s="48" t="s">
        <v>2790</v>
      </c>
      <c r="J75" s="44" t="s">
        <v>48</v>
      </c>
      <c r="K75" s="154"/>
      <c r="L75" s="151"/>
      <c r="M75" s="85"/>
      <c r="N75" s="66">
        <v>650.0</v>
      </c>
      <c r="O75" s="53"/>
      <c r="P75" s="152"/>
      <c r="Q75" s="153"/>
      <c r="R75" s="89"/>
      <c r="S75" s="47">
        <v>200.0</v>
      </c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 t="s">
        <v>35</v>
      </c>
      <c r="B76" s="44" t="s">
        <v>36</v>
      </c>
      <c r="C76" s="148"/>
      <c r="D76" s="45"/>
      <c r="E76" s="23"/>
      <c r="F76" s="44" t="s">
        <v>327</v>
      </c>
      <c r="G76" s="233" t="s">
        <v>2793</v>
      </c>
      <c r="H76" s="328" t="s">
        <v>219</v>
      </c>
      <c r="I76" s="48" t="s">
        <v>2790</v>
      </c>
      <c r="J76" s="78"/>
      <c r="K76" s="154"/>
      <c r="L76" s="151"/>
      <c r="M76" s="85"/>
      <c r="N76" s="66" t="s">
        <v>59</v>
      </c>
      <c r="O76" s="53"/>
      <c r="P76" s="152"/>
      <c r="Q76" s="153"/>
      <c r="R76" s="89"/>
      <c r="S76" s="57" t="s">
        <v>59</v>
      </c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 t="s">
        <v>35</v>
      </c>
      <c r="B77" s="44" t="s">
        <v>36</v>
      </c>
      <c r="C77" s="148"/>
      <c r="D77" s="101" t="s">
        <v>2794</v>
      </c>
      <c r="E77" s="133" t="s">
        <v>52</v>
      </c>
      <c r="F77" s="44" t="s">
        <v>39</v>
      </c>
      <c r="G77" s="230" t="s">
        <v>2795</v>
      </c>
      <c r="H77" s="328" t="s">
        <v>2796</v>
      </c>
      <c r="I77" s="48" t="s">
        <v>2797</v>
      </c>
      <c r="J77" s="44" t="s">
        <v>31</v>
      </c>
      <c r="K77" s="154"/>
      <c r="L77" s="151"/>
      <c r="M77" s="85"/>
      <c r="N77" s="86"/>
      <c r="O77" s="53">
        <v>350.0</v>
      </c>
      <c r="P77" s="152"/>
      <c r="Q77" s="153"/>
      <c r="R77" s="67"/>
      <c r="S77" s="47">
        <v>50.0</v>
      </c>
      <c r="T77" s="7"/>
      <c r="U77" s="7"/>
      <c r="V77" s="7"/>
      <c r="W77" s="7"/>
      <c r="X77" s="7"/>
      <c r="Y77" s="7"/>
      <c r="Z77" s="7"/>
      <c r="AA77" s="7"/>
      <c r="AB77" s="7"/>
    </row>
    <row r="78">
      <c r="A78" s="44" t="s">
        <v>35</v>
      </c>
      <c r="B78" s="44" t="s">
        <v>36</v>
      </c>
      <c r="C78" s="148"/>
      <c r="D78" s="101" t="s">
        <v>2798</v>
      </c>
      <c r="E78" s="133" t="s">
        <v>106</v>
      </c>
      <c r="F78" s="44" t="s">
        <v>39</v>
      </c>
      <c r="G78" s="230" t="s">
        <v>2799</v>
      </c>
      <c r="H78" s="328" t="s">
        <v>2800</v>
      </c>
      <c r="I78" s="48" t="s">
        <v>2801</v>
      </c>
      <c r="J78" s="44" t="s">
        <v>48</v>
      </c>
      <c r="K78" s="150"/>
      <c r="L78" s="151"/>
      <c r="M78" s="85"/>
      <c r="N78" s="86"/>
      <c r="O78" s="53">
        <v>350.0</v>
      </c>
      <c r="P78" s="152"/>
      <c r="Q78" s="153"/>
      <c r="R78" s="67"/>
      <c r="S78" s="47">
        <v>50.0</v>
      </c>
      <c r="T78" s="7"/>
      <c r="U78" s="7"/>
      <c r="V78" s="7"/>
      <c r="W78" s="7"/>
      <c r="X78" s="7"/>
      <c r="Y78" s="7"/>
      <c r="Z78" s="7"/>
      <c r="AA78" s="7"/>
      <c r="AB78" s="7"/>
    </row>
    <row r="79">
      <c r="A79" s="44" t="s">
        <v>35</v>
      </c>
      <c r="B79" s="44" t="s">
        <v>36</v>
      </c>
      <c r="C79" s="148"/>
      <c r="D79" s="101" t="s">
        <v>2802</v>
      </c>
      <c r="E79" s="133" t="s">
        <v>66</v>
      </c>
      <c r="F79" s="44" t="s">
        <v>61</v>
      </c>
      <c r="G79" s="230" t="s">
        <v>2803</v>
      </c>
      <c r="H79" s="328" t="s">
        <v>2804</v>
      </c>
      <c r="I79" s="48" t="s">
        <v>2805</v>
      </c>
      <c r="J79" s="44" t="s">
        <v>48</v>
      </c>
      <c r="K79" s="154">
        <v>300.0</v>
      </c>
      <c r="L79" s="151"/>
      <c r="M79" s="85"/>
      <c r="N79" s="86"/>
      <c r="O79" s="53"/>
      <c r="P79" s="152"/>
      <c r="Q79" s="153"/>
      <c r="R79" s="67"/>
      <c r="S79" s="57">
        <v>100.0</v>
      </c>
      <c r="T79" s="7"/>
      <c r="U79" s="7"/>
      <c r="V79" s="7"/>
      <c r="W79" s="7"/>
      <c r="X79" s="7"/>
      <c r="Y79" s="7"/>
      <c r="Z79" s="7"/>
      <c r="AA79" s="7"/>
      <c r="AB79" s="7"/>
    </row>
    <row r="80">
      <c r="A80" s="44" t="s">
        <v>35</v>
      </c>
      <c r="B80" s="44" t="s">
        <v>36</v>
      </c>
      <c r="C80" s="148"/>
      <c r="D80" s="101" t="s">
        <v>2806</v>
      </c>
      <c r="E80" s="133" t="s">
        <v>38</v>
      </c>
      <c r="F80" s="44" t="s">
        <v>39</v>
      </c>
      <c r="G80" s="230" t="s">
        <v>2807</v>
      </c>
      <c r="H80" s="328" t="s">
        <v>2808</v>
      </c>
      <c r="I80" s="48" t="s">
        <v>2809</v>
      </c>
      <c r="J80" s="44" t="s">
        <v>31</v>
      </c>
      <c r="K80" s="150"/>
      <c r="L80" s="151"/>
      <c r="M80" s="85"/>
      <c r="N80" s="86"/>
      <c r="O80" s="53">
        <v>294.0</v>
      </c>
      <c r="P80" s="152"/>
      <c r="Q80" s="153"/>
      <c r="R80" s="67"/>
      <c r="S80" s="47">
        <v>50.0</v>
      </c>
      <c r="T80" s="7"/>
      <c r="U80" s="7"/>
      <c r="V80" s="7"/>
      <c r="W80" s="7"/>
      <c r="X80" s="7"/>
      <c r="Y80" s="7"/>
      <c r="Z80" s="7"/>
      <c r="AA80" s="7"/>
      <c r="AB80" s="7"/>
    </row>
    <row r="81">
      <c r="A81" s="44" t="s">
        <v>35</v>
      </c>
      <c r="B81" s="44" t="s">
        <v>36</v>
      </c>
      <c r="C81" s="148"/>
      <c r="D81" s="101" t="s">
        <v>2810</v>
      </c>
      <c r="E81" s="133" t="s">
        <v>93</v>
      </c>
      <c r="F81" s="44" t="s">
        <v>39</v>
      </c>
      <c r="G81" s="230" t="s">
        <v>2811</v>
      </c>
      <c r="H81" s="328" t="s">
        <v>2812</v>
      </c>
      <c r="I81" s="48" t="s">
        <v>2813</v>
      </c>
      <c r="J81" s="44" t="s">
        <v>48</v>
      </c>
      <c r="K81" s="163"/>
      <c r="L81" s="164"/>
      <c r="M81" s="165"/>
      <c r="N81" s="166"/>
      <c r="O81" s="53"/>
      <c r="P81" s="156">
        <v>350.0</v>
      </c>
      <c r="Q81" s="168"/>
      <c r="R81" s="67"/>
      <c r="S81" s="57">
        <v>50.0</v>
      </c>
      <c r="T81" s="7"/>
      <c r="U81" s="7"/>
      <c r="V81" s="7"/>
      <c r="W81" s="7"/>
      <c r="X81" s="7"/>
      <c r="Y81" s="7"/>
      <c r="Z81" s="7"/>
      <c r="AA81" s="7"/>
      <c r="AB81" s="7"/>
    </row>
    <row r="82">
      <c r="A82" s="44" t="s">
        <v>35</v>
      </c>
      <c r="B82" s="44" t="s">
        <v>36</v>
      </c>
      <c r="C82" s="148"/>
      <c r="D82" s="101" t="s">
        <v>2814</v>
      </c>
      <c r="E82" s="133" t="s">
        <v>30</v>
      </c>
      <c r="F82" s="44" t="s">
        <v>39</v>
      </c>
      <c r="G82" s="230" t="s">
        <v>2815</v>
      </c>
      <c r="H82" s="328" t="s">
        <v>2816</v>
      </c>
      <c r="I82" s="48" t="s">
        <v>2817</v>
      </c>
      <c r="J82" s="44" t="s">
        <v>31</v>
      </c>
      <c r="K82" s="154">
        <v>400.0</v>
      </c>
      <c r="L82" s="164"/>
      <c r="M82" s="165"/>
      <c r="N82" s="166"/>
      <c r="O82" s="53"/>
      <c r="P82" s="167"/>
      <c r="Q82" s="168"/>
      <c r="R82" s="67"/>
      <c r="S82" s="57">
        <v>50.0</v>
      </c>
      <c r="T82" s="7"/>
      <c r="U82" s="7"/>
      <c r="V82" s="7"/>
      <c r="W82" s="7"/>
      <c r="X82" s="7"/>
      <c r="Y82" s="7"/>
      <c r="Z82" s="7"/>
      <c r="AA82" s="7"/>
      <c r="AB82" s="7"/>
    </row>
    <row r="83">
      <c r="A83" s="44" t="s">
        <v>35</v>
      </c>
      <c r="B83" s="44" t="s">
        <v>36</v>
      </c>
      <c r="C83" s="148"/>
      <c r="D83" s="101" t="s">
        <v>2818</v>
      </c>
      <c r="E83" s="133" t="s">
        <v>2568</v>
      </c>
      <c r="F83" s="44" t="s">
        <v>39</v>
      </c>
      <c r="G83" s="230" t="s">
        <v>2819</v>
      </c>
      <c r="H83" s="328" t="s">
        <v>2061</v>
      </c>
      <c r="I83" s="48" t="s">
        <v>2820</v>
      </c>
      <c r="J83" s="44" t="s">
        <v>30</v>
      </c>
      <c r="K83" s="163"/>
      <c r="L83" s="164"/>
      <c r="M83" s="165"/>
      <c r="N83" s="166"/>
      <c r="O83" s="53">
        <v>294.0</v>
      </c>
      <c r="P83" s="167"/>
      <c r="Q83" s="168"/>
      <c r="R83" s="67"/>
      <c r="S83" s="57">
        <v>50.0</v>
      </c>
      <c r="T83" s="7"/>
      <c r="U83" s="7"/>
      <c r="V83" s="7"/>
      <c r="W83" s="7"/>
      <c r="X83" s="7"/>
      <c r="Y83" s="7"/>
      <c r="Z83" s="7"/>
      <c r="AA83" s="7"/>
      <c r="AB83" s="7"/>
    </row>
    <row r="84">
      <c r="A84" s="44" t="s">
        <v>35</v>
      </c>
      <c r="B84" s="44" t="s">
        <v>36</v>
      </c>
      <c r="C84" s="148"/>
      <c r="D84" s="101" t="s">
        <v>59</v>
      </c>
      <c r="E84" s="133" t="s">
        <v>60</v>
      </c>
      <c r="F84" s="44" t="s">
        <v>39</v>
      </c>
      <c r="G84" s="230" t="s">
        <v>2821</v>
      </c>
      <c r="H84" s="337"/>
      <c r="I84" s="48" t="s">
        <v>313</v>
      </c>
      <c r="J84" s="44" t="s">
        <v>30</v>
      </c>
      <c r="K84" s="338" t="s">
        <v>719</v>
      </c>
      <c r="L84" s="171"/>
      <c r="M84" s="172"/>
      <c r="N84" s="173"/>
      <c r="O84" s="53"/>
      <c r="P84" s="174"/>
      <c r="Q84" s="175"/>
      <c r="R84" s="339"/>
      <c r="S84" s="57" t="s">
        <v>59</v>
      </c>
      <c r="T84" s="7"/>
      <c r="U84" s="7"/>
      <c r="V84" s="7"/>
      <c r="W84" s="7"/>
      <c r="X84" s="7"/>
      <c r="Y84" s="7"/>
      <c r="Z84" s="7"/>
      <c r="AA84" s="7"/>
      <c r="AB84" s="7"/>
    </row>
    <row r="85">
      <c r="A85" s="44" t="s">
        <v>35</v>
      </c>
      <c r="B85" s="44" t="s">
        <v>58</v>
      </c>
      <c r="C85" s="148"/>
      <c r="D85" s="101" t="s">
        <v>59</v>
      </c>
      <c r="E85" s="291" t="s">
        <v>66</v>
      </c>
      <c r="F85" s="44" t="s">
        <v>39</v>
      </c>
      <c r="G85" s="230" t="s">
        <v>2822</v>
      </c>
      <c r="H85" s="337"/>
      <c r="I85" s="48" t="s">
        <v>2823</v>
      </c>
      <c r="J85" s="44" t="s">
        <v>30</v>
      </c>
      <c r="K85" s="163"/>
      <c r="L85" s="164"/>
      <c r="M85" s="177"/>
      <c r="N85" s="178"/>
      <c r="O85" s="53"/>
      <c r="P85" s="156" t="s">
        <v>147</v>
      </c>
      <c r="Q85" s="168"/>
      <c r="R85" s="340"/>
      <c r="S85" s="57" t="s">
        <v>59</v>
      </c>
      <c r="T85" s="7"/>
      <c r="U85" s="7"/>
      <c r="V85" s="7"/>
      <c r="W85" s="7"/>
      <c r="X85" s="7"/>
      <c r="Y85" s="7"/>
      <c r="Z85" s="7"/>
      <c r="AA85" s="7"/>
      <c r="AB85" s="7"/>
    </row>
    <row r="86">
      <c r="A86" s="44" t="s">
        <v>35</v>
      </c>
      <c r="B86" s="44" t="s">
        <v>36</v>
      </c>
      <c r="C86" s="148"/>
      <c r="D86" s="101" t="s">
        <v>2824</v>
      </c>
      <c r="E86" s="291" t="s">
        <v>66</v>
      </c>
      <c r="F86" s="44" t="s">
        <v>39</v>
      </c>
      <c r="G86" s="230" t="s">
        <v>2825</v>
      </c>
      <c r="H86" s="337"/>
      <c r="I86" s="48" t="s">
        <v>2826</v>
      </c>
      <c r="J86" s="44" t="s">
        <v>48</v>
      </c>
      <c r="K86" s="154">
        <v>1000.0</v>
      </c>
      <c r="L86" s="164"/>
      <c r="M86" s="177"/>
      <c r="N86" s="178"/>
      <c r="O86" s="53"/>
      <c r="P86" s="167"/>
      <c r="Q86" s="168"/>
      <c r="R86" s="340"/>
      <c r="S86" s="57">
        <v>500.0</v>
      </c>
      <c r="T86" s="7"/>
      <c r="U86" s="7"/>
      <c r="V86" s="7"/>
      <c r="W86" s="7"/>
      <c r="X86" s="7"/>
      <c r="Y86" s="7"/>
      <c r="Z86" s="7"/>
      <c r="AA86" s="7"/>
      <c r="AB86" s="7"/>
    </row>
    <row r="87">
      <c r="A87" s="44" t="s">
        <v>35</v>
      </c>
      <c r="B87" s="44" t="s">
        <v>36</v>
      </c>
      <c r="C87" s="148"/>
      <c r="D87" s="45"/>
      <c r="E87" s="142"/>
      <c r="F87" s="44" t="s">
        <v>39</v>
      </c>
      <c r="G87" s="233" t="s">
        <v>2827</v>
      </c>
      <c r="H87" s="337"/>
      <c r="I87" s="48" t="s">
        <v>2826</v>
      </c>
      <c r="J87" s="78"/>
      <c r="K87" s="154"/>
      <c r="L87" s="164"/>
      <c r="M87" s="177"/>
      <c r="N87" s="178"/>
      <c r="O87" s="53"/>
      <c r="P87" s="167"/>
      <c r="Q87" s="168"/>
      <c r="R87" s="340"/>
      <c r="S87" s="57" t="s">
        <v>59</v>
      </c>
      <c r="T87" s="7"/>
      <c r="U87" s="7"/>
      <c r="V87" s="7"/>
      <c r="W87" s="7"/>
      <c r="X87" s="7"/>
      <c r="Y87" s="7"/>
      <c r="Z87" s="7"/>
      <c r="AA87" s="7"/>
      <c r="AB87" s="7"/>
    </row>
    <row r="88">
      <c r="A88" s="44" t="s">
        <v>35</v>
      </c>
      <c r="B88" s="44" t="s">
        <v>36</v>
      </c>
      <c r="C88" s="148"/>
      <c r="D88" s="101" t="s">
        <v>2828</v>
      </c>
      <c r="E88" s="291" t="s">
        <v>93</v>
      </c>
      <c r="F88" s="44" t="s">
        <v>39</v>
      </c>
      <c r="G88" s="230" t="s">
        <v>2829</v>
      </c>
      <c r="H88" s="328" t="s">
        <v>2830</v>
      </c>
      <c r="I88" s="48" t="s">
        <v>2831</v>
      </c>
      <c r="J88" s="44" t="s">
        <v>48</v>
      </c>
      <c r="K88" s="163"/>
      <c r="L88" s="164"/>
      <c r="M88" s="177"/>
      <c r="N88" s="178"/>
      <c r="O88" s="53">
        <v>350.0</v>
      </c>
      <c r="P88" s="167"/>
      <c r="Q88" s="168"/>
      <c r="R88" s="340"/>
      <c r="S88" s="57">
        <v>50.0</v>
      </c>
      <c r="T88" s="7"/>
      <c r="U88" s="7"/>
      <c r="V88" s="7"/>
      <c r="W88" s="7"/>
      <c r="X88" s="7"/>
      <c r="Y88" s="7"/>
      <c r="Z88" s="7"/>
      <c r="AA88" s="7"/>
      <c r="AB88" s="7"/>
    </row>
    <row r="89">
      <c r="A89" s="44" t="s">
        <v>35</v>
      </c>
      <c r="B89" s="44" t="s">
        <v>36</v>
      </c>
      <c r="C89" s="148"/>
      <c r="D89" s="101" t="s">
        <v>1085</v>
      </c>
      <c r="E89" s="291" t="s">
        <v>30</v>
      </c>
      <c r="F89" s="44" t="s">
        <v>39</v>
      </c>
      <c r="G89" s="230" t="s">
        <v>2832</v>
      </c>
      <c r="H89" s="328" t="s">
        <v>2832</v>
      </c>
      <c r="I89" s="48" t="s">
        <v>2833</v>
      </c>
      <c r="J89" s="44" t="s">
        <v>31</v>
      </c>
      <c r="K89" s="163"/>
      <c r="L89" s="164"/>
      <c r="M89" s="177"/>
      <c r="N89" s="178"/>
      <c r="O89" s="53">
        <v>294.0</v>
      </c>
      <c r="P89" s="167"/>
      <c r="Q89" s="168"/>
      <c r="R89" s="340"/>
      <c r="S89" s="57">
        <v>50.0</v>
      </c>
      <c r="T89" s="7"/>
      <c r="U89" s="7"/>
      <c r="V89" s="7"/>
      <c r="W89" s="7"/>
      <c r="X89" s="7"/>
      <c r="Y89" s="7"/>
      <c r="Z89" s="7"/>
      <c r="AA89" s="7"/>
      <c r="AB89" s="7"/>
    </row>
    <row r="90">
      <c r="A90" s="44" t="s">
        <v>35</v>
      </c>
      <c r="B90" s="44" t="s">
        <v>36</v>
      </c>
      <c r="C90" s="148"/>
      <c r="D90" s="45"/>
      <c r="E90" s="142"/>
      <c r="F90" s="44" t="s">
        <v>39</v>
      </c>
      <c r="G90" s="48" t="s">
        <v>2834</v>
      </c>
      <c r="H90" s="328" t="s">
        <v>2835</v>
      </c>
      <c r="I90" s="48" t="s">
        <v>2836</v>
      </c>
      <c r="J90" s="78"/>
      <c r="K90" s="163"/>
      <c r="L90" s="164"/>
      <c r="M90" s="177"/>
      <c r="N90" s="178"/>
      <c r="O90" s="53">
        <v>294.0</v>
      </c>
      <c r="P90" s="167"/>
      <c r="Q90" s="168"/>
      <c r="R90" s="340"/>
      <c r="S90" s="57">
        <v>50.0</v>
      </c>
      <c r="T90" s="7"/>
      <c r="U90" s="7"/>
      <c r="V90" s="7"/>
      <c r="W90" s="7"/>
      <c r="X90" s="7"/>
      <c r="Y90" s="7"/>
      <c r="Z90" s="7"/>
      <c r="AA90" s="7"/>
      <c r="AB90" s="7"/>
    </row>
    <row r="91">
      <c r="A91" s="44" t="s">
        <v>35</v>
      </c>
      <c r="B91" s="44" t="s">
        <v>36</v>
      </c>
      <c r="C91" s="148"/>
      <c r="D91" s="45"/>
      <c r="E91" s="291" t="s">
        <v>44</v>
      </c>
      <c r="F91" s="44" t="s">
        <v>39</v>
      </c>
      <c r="G91" s="243" t="s">
        <v>2837</v>
      </c>
      <c r="H91" s="337"/>
      <c r="I91" s="48" t="s">
        <v>2838</v>
      </c>
      <c r="J91" s="44" t="s">
        <v>30</v>
      </c>
      <c r="K91" s="163"/>
      <c r="L91" s="164"/>
      <c r="M91" s="177"/>
      <c r="N91" s="180">
        <v>350.0</v>
      </c>
      <c r="O91" s="53"/>
      <c r="P91" s="167"/>
      <c r="Q91" s="168"/>
      <c r="R91" s="340"/>
      <c r="S91" s="57">
        <v>50.0</v>
      </c>
      <c r="T91" s="7"/>
      <c r="U91" s="7"/>
      <c r="V91" s="7"/>
      <c r="W91" s="7"/>
      <c r="X91" s="7"/>
      <c r="Y91" s="7"/>
      <c r="Z91" s="7"/>
      <c r="AA91" s="7"/>
      <c r="AB91" s="7"/>
    </row>
    <row r="92">
      <c r="A92" s="44" t="s">
        <v>35</v>
      </c>
      <c r="B92" s="44" t="s">
        <v>36</v>
      </c>
      <c r="C92" s="148"/>
      <c r="D92" s="101" t="s">
        <v>2839</v>
      </c>
      <c r="E92" s="291" t="s">
        <v>2568</v>
      </c>
      <c r="F92" s="44" t="s">
        <v>39</v>
      </c>
      <c r="G92" s="230" t="s">
        <v>2840</v>
      </c>
      <c r="H92" s="328" t="s">
        <v>2841</v>
      </c>
      <c r="I92" s="48" t="s">
        <v>2842</v>
      </c>
      <c r="J92" s="44" t="s">
        <v>30</v>
      </c>
      <c r="K92" s="163"/>
      <c r="L92" s="155">
        <v>350.0</v>
      </c>
      <c r="M92" s="177"/>
      <c r="N92" s="180"/>
      <c r="O92" s="53"/>
      <c r="P92" s="167"/>
      <c r="Q92" s="168"/>
      <c r="R92" s="340"/>
      <c r="S92" s="57">
        <v>50.0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4" t="s">
        <v>35</v>
      </c>
      <c r="B93" s="44" t="s">
        <v>36</v>
      </c>
      <c r="C93" s="148"/>
      <c r="D93" s="101" t="s">
        <v>2843</v>
      </c>
      <c r="E93" s="291" t="s">
        <v>52</v>
      </c>
      <c r="F93" s="44" t="s">
        <v>39</v>
      </c>
      <c r="G93" s="230" t="s">
        <v>2844</v>
      </c>
      <c r="H93" s="328" t="s">
        <v>2845</v>
      </c>
      <c r="I93" s="48" t="s">
        <v>2846</v>
      </c>
      <c r="J93" s="44" t="s">
        <v>31</v>
      </c>
      <c r="K93" s="163"/>
      <c r="L93" s="155"/>
      <c r="M93" s="341">
        <v>350.0</v>
      </c>
      <c r="N93" s="180"/>
      <c r="O93" s="342"/>
      <c r="P93" s="167"/>
      <c r="Q93" s="168"/>
      <c r="R93" s="179"/>
      <c r="S93" s="57">
        <v>50.0</v>
      </c>
      <c r="T93" s="343"/>
      <c r="U93" s="343"/>
      <c r="V93" s="343"/>
      <c r="W93" s="343"/>
      <c r="X93" s="343"/>
      <c r="Y93" s="343"/>
      <c r="Z93" s="343"/>
      <c r="AA93" s="343"/>
      <c r="AB93" s="343"/>
    </row>
    <row r="94">
      <c r="A94" s="44" t="s">
        <v>35</v>
      </c>
      <c r="B94" s="44" t="s">
        <v>36</v>
      </c>
      <c r="C94" s="148"/>
      <c r="D94" s="101" t="s">
        <v>2847</v>
      </c>
      <c r="E94" s="291" t="s">
        <v>38</v>
      </c>
      <c r="F94" s="44" t="s">
        <v>39</v>
      </c>
      <c r="G94" s="230" t="s">
        <v>2848</v>
      </c>
      <c r="H94" s="328" t="s">
        <v>2849</v>
      </c>
      <c r="I94" s="48" t="s">
        <v>2850</v>
      </c>
      <c r="J94" s="44" t="s">
        <v>31</v>
      </c>
      <c r="K94" s="163"/>
      <c r="L94" s="155"/>
      <c r="M94" s="341">
        <v>350.0</v>
      </c>
      <c r="N94" s="180"/>
      <c r="O94" s="342"/>
      <c r="P94" s="167"/>
      <c r="Q94" s="168"/>
      <c r="R94" s="179"/>
      <c r="S94" s="57">
        <v>50.0</v>
      </c>
      <c r="T94" s="343"/>
      <c r="U94" s="343"/>
      <c r="V94" s="343"/>
      <c r="W94" s="343"/>
      <c r="X94" s="343"/>
      <c r="Y94" s="343"/>
      <c r="Z94" s="343"/>
      <c r="AA94" s="343"/>
      <c r="AB94" s="343"/>
    </row>
    <row r="95">
      <c r="A95" s="4"/>
      <c r="B95" s="4"/>
      <c r="C95" s="3"/>
      <c r="D95" s="181"/>
      <c r="E95" s="182"/>
      <c r="F95" s="4"/>
      <c r="G95" s="183"/>
      <c r="H95" s="344"/>
      <c r="I95" s="310"/>
      <c r="J95" s="4"/>
      <c r="K95" s="186"/>
      <c r="L95" s="186"/>
      <c r="M95" s="186"/>
      <c r="N95" s="186"/>
      <c r="O95" s="187"/>
      <c r="P95" s="187"/>
      <c r="Q95" s="244"/>
      <c r="R95" s="188"/>
      <c r="S95" s="189">
        <f>SUM(S7:S94)</f>
        <v>5920</v>
      </c>
      <c r="T95" s="7"/>
      <c r="U95" s="7"/>
      <c r="V95" s="7"/>
      <c r="W95" s="7"/>
      <c r="X95" s="7"/>
      <c r="Y95" s="7"/>
      <c r="Z95" s="7"/>
      <c r="AA95" s="7"/>
      <c r="AB95" s="7"/>
    </row>
    <row r="96">
      <c r="A96" s="4"/>
      <c r="B96" s="4"/>
      <c r="C96" s="3"/>
      <c r="D96" s="190"/>
      <c r="E96" s="191"/>
      <c r="F96" s="2"/>
      <c r="G96" s="192"/>
      <c r="H96" s="345"/>
      <c r="I96" s="311"/>
      <c r="J96" s="2"/>
      <c r="K96" s="35" t="s">
        <v>10</v>
      </c>
      <c r="L96" s="195"/>
      <c r="M96" s="195"/>
      <c r="N96" s="195"/>
      <c r="O96" s="196"/>
      <c r="P96" s="196"/>
      <c r="Q96" s="245"/>
      <c r="R96" s="197"/>
      <c r="S96" s="2"/>
      <c r="T96" s="7"/>
      <c r="U96" s="7"/>
      <c r="V96" s="7"/>
      <c r="W96" s="7"/>
      <c r="X96" s="7"/>
      <c r="Y96" s="7"/>
      <c r="Z96" s="7"/>
      <c r="AA96" s="7"/>
      <c r="AB96" s="7"/>
    </row>
    <row r="97">
      <c r="A97" s="4"/>
      <c r="B97" s="4"/>
      <c r="C97" s="198"/>
      <c r="D97" s="16"/>
      <c r="E97" s="199"/>
      <c r="F97" s="200"/>
      <c r="G97" s="183"/>
      <c r="H97" s="322"/>
      <c r="I97" s="4"/>
      <c r="J97" s="2"/>
      <c r="K97" s="149">
        <f>SUM(K7:K92)</f>
        <v>5499</v>
      </c>
      <c r="L97" s="201" t="s">
        <v>23</v>
      </c>
      <c r="O97" s="202" t="s">
        <v>24</v>
      </c>
      <c r="Q97" s="246" t="s">
        <v>109</v>
      </c>
      <c r="R97" s="204" t="s">
        <v>25</v>
      </c>
      <c r="S97" s="2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183"/>
      <c r="H98" s="322"/>
      <c r="I98" s="4"/>
      <c r="J98" s="2"/>
      <c r="K98" s="149">
        <f>SUM(K97*3%)</f>
        <v>164.97</v>
      </c>
      <c r="L98" s="36" t="s">
        <v>11</v>
      </c>
      <c r="M98" s="205"/>
      <c r="N98" s="205"/>
      <c r="O98" s="206"/>
      <c r="P98" s="207"/>
      <c r="Q98" s="246"/>
      <c r="R98" s="208"/>
      <c r="S98" s="2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4"/>
      <c r="H99" s="322"/>
      <c r="I99" s="4"/>
      <c r="J99" s="2"/>
      <c r="K99" s="209"/>
      <c r="L99" s="210">
        <f>SUM(L6:L92)</f>
        <v>3350</v>
      </c>
      <c r="M99" s="37" t="s">
        <v>12</v>
      </c>
      <c r="N99" s="205"/>
      <c r="O99" s="206"/>
      <c r="P99" s="206"/>
      <c r="Q99" s="247"/>
      <c r="R99" s="208"/>
      <c r="S99" s="2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211" t="s">
        <v>26</v>
      </c>
      <c r="H100" s="346">
        <f>SUM(K97,L99,M100,N101)</f>
        <v>18068</v>
      </c>
      <c r="I100" s="4"/>
      <c r="J100" s="2"/>
      <c r="K100" s="7"/>
      <c r="L100" s="60">
        <f>SUM(L99*2%)</f>
        <v>67</v>
      </c>
      <c r="M100" s="16">
        <f>SUM(M6:M94)</f>
        <v>4500</v>
      </c>
      <c r="N100" s="38" t="s">
        <v>13</v>
      </c>
      <c r="O100" s="206"/>
      <c r="P100" s="206"/>
      <c r="Q100" s="247"/>
      <c r="R100" s="188"/>
      <c r="S100" s="2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13"/>
      <c r="G101" s="214" t="s">
        <v>27</v>
      </c>
      <c r="H101" s="346">
        <f>SUM(O102,P105)</f>
        <v>10229</v>
      </c>
      <c r="I101" s="4"/>
      <c r="J101" s="2"/>
      <c r="K101" s="7"/>
      <c r="L101" s="17"/>
      <c r="M101" s="60">
        <f>SUM(M100*2%)</f>
        <v>90</v>
      </c>
      <c r="N101" s="16">
        <f>SUM(N6:N92)</f>
        <v>4719</v>
      </c>
      <c r="O101" s="39" t="s">
        <v>14</v>
      </c>
      <c r="P101" s="206"/>
      <c r="Q101" s="247"/>
      <c r="R101" s="215"/>
      <c r="S101" s="2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13"/>
      <c r="G102" s="216" t="s">
        <v>28</v>
      </c>
      <c r="H102" s="346">
        <f>SUM(R107)</f>
        <v>0</v>
      </c>
      <c r="I102" s="4"/>
      <c r="J102" s="2"/>
      <c r="K102" s="7"/>
      <c r="L102" s="2"/>
      <c r="M102" s="2"/>
      <c r="N102" s="60">
        <f>SUM(N101*2%)</f>
        <v>94.38</v>
      </c>
      <c r="O102" s="16">
        <f>SUM(O6:O95)</f>
        <v>6135</v>
      </c>
      <c r="P102" s="206"/>
      <c r="Q102" s="247"/>
      <c r="R102" s="215"/>
      <c r="S102" s="2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48" t="s">
        <v>109</v>
      </c>
      <c r="H103" s="346">
        <f>SUM(Q106)</f>
        <v>0</v>
      </c>
      <c r="I103" s="4"/>
      <c r="J103" s="2"/>
      <c r="K103" s="7"/>
      <c r="L103" s="2"/>
      <c r="M103" s="2"/>
      <c r="N103" s="2"/>
      <c r="O103" s="60">
        <f>SUM(O102*3%)</f>
        <v>184.05</v>
      </c>
      <c r="P103" s="206"/>
      <c r="Q103" s="247"/>
      <c r="R103" s="215"/>
      <c r="S103" s="2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4"/>
      <c r="H104" s="322"/>
      <c r="I104" s="4"/>
      <c r="J104" s="2"/>
      <c r="K104" s="7"/>
      <c r="L104" s="2"/>
      <c r="M104" s="2"/>
      <c r="N104" s="2"/>
      <c r="O104" s="2"/>
      <c r="P104" s="40" t="s">
        <v>15</v>
      </c>
      <c r="Q104" s="247"/>
      <c r="R104" s="215"/>
      <c r="S104" s="2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7" t="s">
        <v>29</v>
      </c>
      <c r="H105" s="251">
        <f>SUM(N9,K15,O17,O18,N19,O20,N21,M22,K23,P24,N33,P34,O37,L38,O43,O46,L51,P54,N60,M61,M62,K63,P70,O71,N74,N75,O78,K79,P81,K86,O88)</f>
        <v>11688</v>
      </c>
      <c r="I105" s="252">
        <f>SUM(M22,O37,O43)</f>
        <v>950</v>
      </c>
      <c r="J105" s="2"/>
      <c r="K105" s="7"/>
      <c r="L105" s="2"/>
      <c r="M105" s="2"/>
      <c r="N105" s="2"/>
      <c r="O105" s="2"/>
      <c r="P105" s="16">
        <f>SUM(P6:P91)</f>
        <v>4094</v>
      </c>
      <c r="Q105" s="41" t="s">
        <v>16</v>
      </c>
      <c r="R105" s="215"/>
      <c r="S105" s="2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3"/>
      <c r="D106" s="16"/>
      <c r="E106" s="2"/>
      <c r="F106" s="2"/>
      <c r="G106" s="219" t="s">
        <v>30</v>
      </c>
      <c r="H106" s="218"/>
      <c r="I106" s="220"/>
      <c r="J106" s="2"/>
      <c r="K106" s="268"/>
      <c r="L106" s="2"/>
      <c r="M106" s="2"/>
      <c r="N106" s="2"/>
      <c r="O106" s="2"/>
      <c r="P106" s="60">
        <f>SUM(P105*2%)</f>
        <v>81.88</v>
      </c>
      <c r="Q106" s="16">
        <f>SUM(Q6:Q91)</f>
        <v>0</v>
      </c>
      <c r="R106" s="222" t="s">
        <v>17</v>
      </c>
      <c r="S106" s="2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3"/>
      <c r="D107" s="16"/>
      <c r="E107" s="2"/>
      <c r="F107" s="2"/>
      <c r="G107" s="221" t="s">
        <v>31</v>
      </c>
      <c r="I107" s="220"/>
      <c r="J107" s="2"/>
      <c r="K107" s="7"/>
      <c r="L107" s="2"/>
      <c r="M107" s="2"/>
      <c r="N107" s="2"/>
      <c r="O107" s="2"/>
      <c r="P107" s="2"/>
      <c r="Q107" s="60">
        <f>SUM(Q106*1%)</f>
        <v>0</v>
      </c>
      <c r="R107" s="149">
        <f>SUM(R7:R95)</f>
        <v>0</v>
      </c>
      <c r="S107" s="2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13"/>
      <c r="H108" s="11"/>
      <c r="I108" s="5"/>
      <c r="J108" s="2"/>
      <c r="K108" s="7"/>
      <c r="L108" s="2"/>
      <c r="M108" s="2"/>
      <c r="N108" s="2"/>
      <c r="O108" s="2"/>
      <c r="P108" s="2"/>
      <c r="Q108" s="2"/>
      <c r="R108" s="149">
        <f>SUM(R107*2%)</f>
        <v>0</v>
      </c>
      <c r="S108" s="2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223" t="s">
        <v>32</v>
      </c>
      <c r="H109" s="347">
        <f>SUM(P14,M22,O37,K40,O43,O49,L53,M72,K73,N91)</f>
        <v>3400</v>
      </c>
      <c r="I109" s="5"/>
      <c r="J109" s="2"/>
      <c r="K109" s="7"/>
      <c r="L109" s="2"/>
      <c r="M109" s="2"/>
      <c r="N109" s="2"/>
      <c r="O109" s="2"/>
      <c r="P109" s="2"/>
      <c r="Q109" s="2"/>
      <c r="R109" s="16"/>
      <c r="S109" s="2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225" t="s">
        <v>33</v>
      </c>
      <c r="H110" s="226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18">
        <f>SUM(S14,S22,S37,S40,S43,S49,S53,S72,S73)</f>
        <v>500</v>
      </c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322"/>
      <c r="I112" s="4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322"/>
      <c r="I113" s="4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322"/>
      <c r="I114" s="4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322"/>
      <c r="I115" s="4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322"/>
      <c r="I116" s="4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322"/>
      <c r="I117" s="4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322"/>
      <c r="I118" s="4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322"/>
      <c r="I119" s="4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322"/>
      <c r="I120" s="4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322"/>
      <c r="I121" s="4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322"/>
      <c r="I122" s="4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322"/>
      <c r="I123" s="4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322"/>
      <c r="I124" s="4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322"/>
      <c r="I125" s="4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322"/>
      <c r="I126" s="4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322"/>
      <c r="I127" s="4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322"/>
      <c r="I128" s="4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322"/>
      <c r="I129" s="4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322"/>
      <c r="I130" s="4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322"/>
      <c r="I131" s="4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322"/>
      <c r="I132" s="4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322"/>
      <c r="I133" s="4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322"/>
      <c r="I134" s="4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322"/>
      <c r="I135" s="4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322"/>
      <c r="I136" s="4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322"/>
      <c r="I137" s="4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322"/>
      <c r="I138" s="4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322"/>
      <c r="I139" s="4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322"/>
      <c r="I140" s="4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322"/>
      <c r="I141" s="4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322"/>
      <c r="I142" s="4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322"/>
      <c r="I143" s="4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322"/>
      <c r="I144" s="4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322"/>
      <c r="I145" s="4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322"/>
      <c r="I146" s="4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322"/>
      <c r="I147" s="4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322"/>
      <c r="I148" s="4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322"/>
      <c r="I149" s="4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322"/>
      <c r="I150" s="4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322"/>
      <c r="I151" s="4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322"/>
      <c r="I152" s="4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322"/>
      <c r="I153" s="4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322"/>
      <c r="I154" s="4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322"/>
      <c r="I155" s="4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322"/>
      <c r="I156" s="4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322"/>
      <c r="I157" s="4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322"/>
      <c r="I158" s="4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322"/>
      <c r="I159" s="4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322"/>
      <c r="I160" s="4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322"/>
      <c r="I161" s="4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322"/>
      <c r="I162" s="4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322"/>
      <c r="I163" s="4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322"/>
      <c r="I164" s="4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322"/>
      <c r="I165" s="4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322"/>
      <c r="I166" s="4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322"/>
      <c r="I167" s="4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322"/>
      <c r="I168" s="4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322"/>
      <c r="I169" s="4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322"/>
      <c r="I170" s="4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322"/>
      <c r="I171" s="4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322"/>
      <c r="I172" s="4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322"/>
      <c r="I173" s="4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322"/>
      <c r="I174" s="4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322"/>
      <c r="I175" s="4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322"/>
      <c r="I176" s="4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322"/>
      <c r="I177" s="4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322"/>
      <c r="I178" s="4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322"/>
      <c r="I179" s="4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322"/>
      <c r="I180" s="4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322"/>
      <c r="I181" s="4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322"/>
      <c r="I182" s="4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322"/>
      <c r="I183" s="4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322"/>
      <c r="I184" s="4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322"/>
      <c r="I185" s="4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322"/>
      <c r="I186" s="4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322"/>
      <c r="I187" s="4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322"/>
      <c r="I188" s="4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322"/>
      <c r="I189" s="4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322"/>
      <c r="I190" s="4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322"/>
      <c r="I191" s="4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322"/>
      <c r="I192" s="4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322"/>
      <c r="I193" s="4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322"/>
      <c r="I194" s="4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322"/>
      <c r="I195" s="4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322"/>
      <c r="I196" s="4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322"/>
      <c r="I197" s="4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322"/>
      <c r="I198" s="4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322"/>
      <c r="I199" s="4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322"/>
      <c r="I200" s="4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322"/>
      <c r="I201" s="4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322"/>
      <c r="I202" s="4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322"/>
      <c r="I203" s="4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322"/>
      <c r="I204" s="4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322"/>
      <c r="I205" s="4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322"/>
      <c r="I206" s="4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322"/>
      <c r="I207" s="4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322"/>
      <c r="I208" s="4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322"/>
      <c r="I209" s="4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322"/>
      <c r="I210" s="4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322"/>
      <c r="I211" s="4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322"/>
      <c r="I212" s="4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322"/>
      <c r="I213" s="4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322"/>
      <c r="I214" s="4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322"/>
      <c r="I215" s="4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322"/>
      <c r="I216" s="4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322"/>
      <c r="I217" s="4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322"/>
      <c r="I218" s="4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322"/>
      <c r="I219" s="4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322"/>
      <c r="I220" s="4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322"/>
      <c r="I221" s="4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322"/>
      <c r="I222" s="4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322"/>
      <c r="I223" s="4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322"/>
      <c r="I224" s="4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322"/>
      <c r="I225" s="4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107"/>
      <c r="D226" s="16"/>
      <c r="E226" s="2"/>
      <c r="F226" s="2"/>
      <c r="G226" s="4"/>
      <c r="H226" s="322"/>
      <c r="I226" s="4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107"/>
      <c r="D227" s="16"/>
      <c r="E227" s="2"/>
      <c r="F227" s="2"/>
      <c r="G227" s="4"/>
      <c r="H227" s="322"/>
      <c r="I227" s="4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322"/>
      <c r="I228" s="4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322"/>
      <c r="I229" s="4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322"/>
      <c r="I230" s="4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322"/>
      <c r="I231" s="4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322"/>
      <c r="I232" s="4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322"/>
      <c r="I233" s="4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322"/>
      <c r="I234" s="4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322"/>
      <c r="I235" s="4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322"/>
      <c r="I236" s="4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322"/>
      <c r="I237" s="4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322"/>
      <c r="I238" s="4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322"/>
      <c r="I239" s="4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322"/>
      <c r="I240" s="4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322"/>
      <c r="I241" s="4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322"/>
      <c r="I242" s="4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322"/>
      <c r="I243" s="4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322"/>
      <c r="I244" s="4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322"/>
      <c r="I245" s="4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322"/>
      <c r="I246" s="4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322"/>
      <c r="I247" s="4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322"/>
      <c r="I248" s="4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322"/>
      <c r="I249" s="4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322"/>
      <c r="I250" s="4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322"/>
      <c r="I251" s="4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322"/>
      <c r="I252" s="4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322"/>
      <c r="I253" s="4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322"/>
      <c r="I254" s="4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322"/>
      <c r="I255" s="4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322"/>
      <c r="I256" s="4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322"/>
      <c r="I257" s="4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322"/>
      <c r="I258" s="4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322"/>
      <c r="I259" s="4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322"/>
      <c r="I260" s="4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322"/>
      <c r="I261" s="4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322"/>
      <c r="I262" s="4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322"/>
      <c r="I263" s="4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322"/>
      <c r="I264" s="4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322"/>
      <c r="I265" s="4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322"/>
      <c r="I266" s="4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322"/>
      <c r="I267" s="4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322"/>
      <c r="I268" s="4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322"/>
      <c r="I269" s="4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322"/>
      <c r="I270" s="4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322"/>
      <c r="I271" s="4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322"/>
      <c r="I272" s="4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322"/>
      <c r="I273" s="4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322"/>
      <c r="I274" s="4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322"/>
      <c r="I275" s="4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322"/>
      <c r="I276" s="4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322"/>
      <c r="I277" s="4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322"/>
      <c r="I278" s="4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322"/>
      <c r="I279" s="4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322"/>
      <c r="I280" s="4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322"/>
      <c r="I281" s="4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322"/>
      <c r="I282" s="4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322"/>
      <c r="I283" s="4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322"/>
      <c r="I284" s="4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322"/>
      <c r="I285" s="4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322"/>
      <c r="I286" s="4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322"/>
      <c r="I287" s="4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322"/>
      <c r="I288" s="4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322"/>
      <c r="I289" s="4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322"/>
      <c r="I290" s="4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322"/>
      <c r="I291" s="4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322"/>
      <c r="I292" s="4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322"/>
      <c r="I293" s="4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322"/>
      <c r="I294" s="4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322"/>
      <c r="I295" s="4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322"/>
      <c r="I296" s="4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322"/>
      <c r="I297" s="4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322"/>
      <c r="I298" s="4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322"/>
      <c r="I299" s="4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322"/>
      <c r="I300" s="4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322"/>
      <c r="I301" s="4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322"/>
      <c r="I302" s="4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322"/>
      <c r="I303" s="4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322"/>
      <c r="I304" s="4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322"/>
      <c r="I305" s="4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322"/>
      <c r="I306" s="4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322"/>
      <c r="I307" s="4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322"/>
      <c r="I308" s="4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322"/>
      <c r="I309" s="4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322"/>
      <c r="I310" s="4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322"/>
      <c r="I311" s="4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322"/>
      <c r="I312" s="4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322"/>
      <c r="I313" s="4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322"/>
      <c r="I314" s="4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322"/>
      <c r="I315" s="4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322"/>
      <c r="I316" s="4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322"/>
      <c r="I317" s="4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322"/>
      <c r="I318" s="4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322"/>
      <c r="I319" s="4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322"/>
      <c r="I320" s="4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322"/>
      <c r="I321" s="4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322"/>
      <c r="I322" s="4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322"/>
      <c r="I323" s="4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322"/>
      <c r="I324" s="4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322"/>
      <c r="I325" s="4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322"/>
      <c r="I326" s="4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322"/>
      <c r="I327" s="4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322"/>
      <c r="I328" s="4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322"/>
      <c r="I329" s="4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322"/>
      <c r="I330" s="4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322"/>
      <c r="I331" s="4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322"/>
      <c r="I332" s="4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322"/>
      <c r="I333" s="4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322"/>
      <c r="I334" s="4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322"/>
      <c r="I335" s="4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322"/>
      <c r="I336" s="4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322"/>
      <c r="I337" s="4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322"/>
      <c r="I338" s="4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322"/>
      <c r="I339" s="4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322"/>
      <c r="I340" s="4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322"/>
      <c r="I341" s="4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322"/>
      <c r="I342" s="4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322"/>
      <c r="I343" s="4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322"/>
      <c r="I344" s="4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322"/>
      <c r="I345" s="4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322"/>
      <c r="I346" s="4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322"/>
      <c r="I347" s="4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322"/>
      <c r="I348" s="4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322"/>
      <c r="I349" s="4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322"/>
      <c r="I350" s="4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322"/>
      <c r="I351" s="4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322"/>
      <c r="I352" s="4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322"/>
      <c r="I353" s="4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322"/>
      <c r="I354" s="4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322"/>
      <c r="I355" s="4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322"/>
      <c r="I356" s="4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322"/>
      <c r="I357" s="4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322"/>
      <c r="I358" s="4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322"/>
      <c r="I359" s="4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322"/>
      <c r="I360" s="4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322"/>
      <c r="I361" s="4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322"/>
      <c r="I362" s="4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322"/>
      <c r="I363" s="4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322"/>
      <c r="I364" s="4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322"/>
      <c r="I365" s="4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322"/>
      <c r="I366" s="4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322"/>
      <c r="I367" s="4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322"/>
      <c r="I368" s="4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322"/>
      <c r="I369" s="4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322"/>
      <c r="I370" s="4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322"/>
      <c r="I371" s="4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322"/>
      <c r="I372" s="4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322"/>
      <c r="I373" s="4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322"/>
      <c r="I374" s="4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322"/>
      <c r="I375" s="4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322"/>
      <c r="I376" s="4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322"/>
      <c r="I377" s="4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322"/>
      <c r="I378" s="4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322"/>
      <c r="I379" s="4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322"/>
      <c r="I380" s="4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322"/>
      <c r="I381" s="4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322"/>
      <c r="I382" s="4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322"/>
      <c r="I383" s="4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322"/>
      <c r="I384" s="4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322"/>
      <c r="I385" s="4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322"/>
      <c r="I386" s="4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322"/>
      <c r="I387" s="4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322"/>
      <c r="I388" s="4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322"/>
      <c r="I389" s="4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322"/>
      <c r="I390" s="4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322"/>
      <c r="I391" s="4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322"/>
      <c r="I392" s="4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322"/>
      <c r="I393" s="4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322"/>
      <c r="I394" s="4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322"/>
      <c r="I395" s="4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322"/>
      <c r="I396" s="4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322"/>
      <c r="I397" s="4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322"/>
      <c r="I398" s="4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322"/>
      <c r="I399" s="4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322"/>
      <c r="I400" s="4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322"/>
      <c r="I401" s="4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322"/>
      <c r="I402" s="4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322"/>
      <c r="I403" s="4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322"/>
      <c r="I404" s="4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322"/>
      <c r="I405" s="4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322"/>
      <c r="I406" s="4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322"/>
      <c r="I407" s="4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322"/>
      <c r="I408" s="4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322"/>
      <c r="I409" s="4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322"/>
      <c r="I410" s="4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322"/>
      <c r="I411" s="4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322"/>
      <c r="I412" s="4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322"/>
      <c r="I413" s="4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322"/>
      <c r="I414" s="4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322"/>
      <c r="I415" s="4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322"/>
      <c r="I416" s="4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322"/>
      <c r="I417" s="4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322"/>
      <c r="I418" s="4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322"/>
      <c r="I419" s="4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322"/>
      <c r="I420" s="4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322"/>
      <c r="I421" s="4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322"/>
      <c r="I422" s="4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322"/>
      <c r="I423" s="4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322"/>
      <c r="I424" s="4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322"/>
      <c r="I425" s="4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322"/>
      <c r="I426" s="4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322"/>
      <c r="I427" s="4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322"/>
      <c r="I428" s="4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322"/>
      <c r="I429" s="4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322"/>
      <c r="I430" s="4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322"/>
      <c r="I431" s="4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322"/>
      <c r="I432" s="4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322"/>
      <c r="I433" s="4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322"/>
      <c r="I434" s="4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322"/>
      <c r="I435" s="4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322"/>
      <c r="I436" s="4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322"/>
      <c r="I437" s="4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322"/>
      <c r="I438" s="4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322"/>
      <c r="I439" s="4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322"/>
      <c r="I440" s="4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322"/>
      <c r="I441" s="4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322"/>
      <c r="I442" s="4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322"/>
      <c r="I443" s="4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322"/>
      <c r="I444" s="4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322"/>
      <c r="I445" s="4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322"/>
      <c r="I446" s="4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322"/>
      <c r="I447" s="4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322"/>
      <c r="I448" s="4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322"/>
      <c r="I449" s="4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322"/>
      <c r="I450" s="4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322"/>
      <c r="I451" s="4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322"/>
      <c r="I452" s="4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322"/>
      <c r="I453" s="4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322"/>
      <c r="I454" s="4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322"/>
      <c r="I455" s="4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322"/>
      <c r="I456" s="4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322"/>
      <c r="I457" s="4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322"/>
      <c r="I458" s="4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322"/>
      <c r="I459" s="4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322"/>
      <c r="I460" s="4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322"/>
      <c r="I461" s="4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322"/>
      <c r="I462" s="4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322"/>
      <c r="I463" s="4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322"/>
      <c r="I464" s="4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322"/>
      <c r="I465" s="4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322"/>
      <c r="I466" s="4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322"/>
      <c r="I467" s="4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322"/>
      <c r="I468" s="4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322"/>
      <c r="I469" s="4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322"/>
      <c r="I470" s="4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322"/>
      <c r="I471" s="4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322"/>
      <c r="I472" s="4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322"/>
      <c r="I473" s="4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322"/>
      <c r="I474" s="4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322"/>
      <c r="I475" s="4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322"/>
      <c r="I476" s="4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322"/>
      <c r="I477" s="4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322"/>
      <c r="I478" s="4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322"/>
      <c r="I479" s="4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322"/>
      <c r="I480" s="4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322"/>
      <c r="I481" s="4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322"/>
      <c r="I482" s="4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322"/>
      <c r="I483" s="4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322"/>
      <c r="I484" s="4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322"/>
      <c r="I485" s="4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322"/>
      <c r="I486" s="4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322"/>
      <c r="I487" s="4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322"/>
      <c r="I488" s="4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322"/>
      <c r="I489" s="4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322"/>
      <c r="I490" s="4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322"/>
      <c r="I491" s="4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322"/>
      <c r="I492" s="4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322"/>
      <c r="I493" s="4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322"/>
      <c r="I494" s="4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322"/>
      <c r="I495" s="4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322"/>
      <c r="I496" s="4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322"/>
      <c r="I497" s="4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322"/>
      <c r="I498" s="4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322"/>
      <c r="I499" s="4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322"/>
      <c r="I500" s="4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322"/>
      <c r="I501" s="4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322"/>
      <c r="I502" s="4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322"/>
      <c r="I503" s="4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322"/>
      <c r="I504" s="4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322"/>
      <c r="I505" s="4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322"/>
      <c r="I506" s="4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322"/>
      <c r="I507" s="4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322"/>
      <c r="I508" s="4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322"/>
      <c r="I509" s="4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322"/>
      <c r="I510" s="4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322"/>
      <c r="I511" s="4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322"/>
      <c r="I512" s="4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322"/>
      <c r="I513" s="4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322"/>
      <c r="I514" s="4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322"/>
      <c r="I515" s="4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322"/>
      <c r="I516" s="4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322"/>
      <c r="I517" s="4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322"/>
      <c r="I518" s="4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322"/>
      <c r="I519" s="4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322"/>
      <c r="I520" s="4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322"/>
      <c r="I521" s="4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322"/>
      <c r="I522" s="4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322"/>
      <c r="I523" s="4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322"/>
      <c r="I524" s="4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322"/>
      <c r="I525" s="4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322"/>
      <c r="I526" s="4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322"/>
      <c r="I527" s="4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322"/>
      <c r="I528" s="4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322"/>
      <c r="I529" s="4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322"/>
      <c r="I530" s="4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322"/>
      <c r="I531" s="4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322"/>
      <c r="I532" s="4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322"/>
      <c r="I533" s="4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322"/>
      <c r="I534" s="4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322"/>
      <c r="I535" s="4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322"/>
      <c r="I536" s="4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322"/>
      <c r="I537" s="4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322"/>
      <c r="I538" s="4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322"/>
      <c r="I539" s="4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322"/>
      <c r="I540" s="4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322"/>
      <c r="I541" s="4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322"/>
      <c r="I542" s="4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322"/>
      <c r="I543" s="4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322"/>
      <c r="I544" s="4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322"/>
      <c r="I545" s="4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322"/>
      <c r="I546" s="4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322"/>
      <c r="I547" s="4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322"/>
      <c r="I548" s="4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322"/>
      <c r="I549" s="4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322"/>
      <c r="I550" s="4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322"/>
      <c r="I551" s="4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322"/>
      <c r="I552" s="4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322"/>
      <c r="I553" s="4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322"/>
      <c r="I554" s="4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322"/>
      <c r="I555" s="4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322"/>
      <c r="I556" s="4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322"/>
      <c r="I557" s="4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322"/>
      <c r="I558" s="4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322"/>
      <c r="I559" s="4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322"/>
      <c r="I560" s="4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322"/>
      <c r="I561" s="4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322"/>
      <c r="I562" s="4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322"/>
      <c r="I563" s="4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322"/>
      <c r="I564" s="4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322"/>
      <c r="I565" s="4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322"/>
      <c r="I566" s="4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322"/>
      <c r="I567" s="4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322"/>
      <c r="I568" s="4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322"/>
      <c r="I569" s="4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322"/>
      <c r="I570" s="4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322"/>
      <c r="I571" s="4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322"/>
      <c r="I572" s="4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322"/>
      <c r="I573" s="4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322"/>
      <c r="I574" s="4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322"/>
      <c r="I575" s="4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322"/>
      <c r="I576" s="4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322"/>
      <c r="I577" s="4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322"/>
      <c r="I578" s="4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322"/>
      <c r="I579" s="4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322"/>
      <c r="I580" s="4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322"/>
      <c r="I581" s="4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322"/>
      <c r="I582" s="4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322"/>
      <c r="I583" s="4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322"/>
      <c r="I584" s="4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322"/>
      <c r="I585" s="4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322"/>
      <c r="I586" s="4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322"/>
      <c r="I587" s="4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322"/>
      <c r="I588" s="4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322"/>
      <c r="I589" s="4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322"/>
      <c r="I590" s="4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322"/>
      <c r="I591" s="4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322"/>
      <c r="I592" s="4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322"/>
      <c r="I593" s="4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322"/>
      <c r="I594" s="4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322"/>
      <c r="I595" s="4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322"/>
      <c r="I596" s="4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322"/>
      <c r="I597" s="4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322"/>
      <c r="I598" s="4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322"/>
      <c r="I599" s="4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322"/>
      <c r="I600" s="4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322"/>
      <c r="I601" s="4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322"/>
      <c r="I602" s="4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322"/>
      <c r="I603" s="4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322"/>
      <c r="I604" s="4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322"/>
      <c r="I605" s="4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322"/>
      <c r="I606" s="4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322"/>
      <c r="I607" s="4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322"/>
      <c r="I608" s="4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322"/>
      <c r="I609" s="4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322"/>
      <c r="I610" s="4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322"/>
      <c r="I611" s="4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322"/>
      <c r="I612" s="4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322"/>
      <c r="I613" s="4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322"/>
      <c r="I614" s="4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322"/>
      <c r="I615" s="4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322"/>
      <c r="I616" s="4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322"/>
      <c r="I617" s="4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322"/>
      <c r="I618" s="4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322"/>
      <c r="I619" s="4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322"/>
      <c r="I620" s="4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322"/>
      <c r="I621" s="4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322"/>
      <c r="I622" s="4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322"/>
      <c r="I623" s="4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322"/>
      <c r="I624" s="4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322"/>
      <c r="I625" s="4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322"/>
      <c r="I626" s="4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322"/>
      <c r="I627" s="4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322"/>
      <c r="I628" s="4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322"/>
      <c r="I629" s="4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322"/>
      <c r="I630" s="4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322"/>
      <c r="I631" s="4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322"/>
      <c r="I632" s="4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322"/>
      <c r="I633" s="4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322"/>
      <c r="I634" s="4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322"/>
      <c r="I635" s="4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322"/>
      <c r="I636" s="4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322"/>
      <c r="I637" s="4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322"/>
      <c r="I638" s="4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322"/>
      <c r="I639" s="4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322"/>
      <c r="I640" s="4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322"/>
      <c r="I641" s="4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322"/>
      <c r="I642" s="4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322"/>
      <c r="I643" s="4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322"/>
      <c r="I644" s="4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322"/>
      <c r="I645" s="4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322"/>
      <c r="I646" s="4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322"/>
      <c r="I647" s="4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322"/>
      <c r="I648" s="4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322"/>
      <c r="I649" s="4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322"/>
      <c r="I650" s="4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322"/>
      <c r="I651" s="4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322"/>
      <c r="I652" s="4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322"/>
      <c r="I653" s="4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322"/>
      <c r="I654" s="4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322"/>
      <c r="I655" s="4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322"/>
      <c r="I656" s="4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322"/>
      <c r="I657" s="4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322"/>
      <c r="I658" s="4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322"/>
      <c r="I659" s="4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322"/>
      <c r="I660" s="4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322"/>
      <c r="I661" s="4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322"/>
      <c r="I662" s="4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322"/>
      <c r="I663" s="4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322"/>
      <c r="I664" s="4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322"/>
      <c r="I665" s="4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322"/>
      <c r="I666" s="4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322"/>
      <c r="I667" s="4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322"/>
      <c r="I668" s="4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322"/>
      <c r="I669" s="4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322"/>
      <c r="I670" s="4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322"/>
      <c r="I671" s="4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322"/>
      <c r="I672" s="4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322"/>
      <c r="I673" s="4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322"/>
      <c r="I674" s="4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322"/>
      <c r="I675" s="4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322"/>
      <c r="I676" s="4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322"/>
      <c r="I677" s="4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322"/>
      <c r="I678" s="4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322"/>
      <c r="I679" s="4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322"/>
      <c r="I680" s="4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322"/>
      <c r="I681" s="4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322"/>
      <c r="I682" s="4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322"/>
      <c r="I683" s="4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322"/>
      <c r="I684" s="4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322"/>
      <c r="I685" s="4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322"/>
      <c r="I686" s="4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322"/>
      <c r="I687" s="4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322"/>
      <c r="I688" s="4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322"/>
      <c r="I689" s="4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322"/>
      <c r="I690" s="4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322"/>
      <c r="I691" s="4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322"/>
      <c r="I692" s="4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322"/>
      <c r="I693" s="4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322"/>
      <c r="I694" s="4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322"/>
      <c r="I695" s="4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322"/>
      <c r="I696" s="4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322"/>
      <c r="I697" s="4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322"/>
      <c r="I698" s="4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322"/>
      <c r="I699" s="4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322"/>
      <c r="I700" s="4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322"/>
      <c r="I701" s="4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322"/>
      <c r="I702" s="4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322"/>
      <c r="I703" s="4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322"/>
      <c r="I704" s="4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322"/>
      <c r="I705" s="4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322"/>
      <c r="I706" s="4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322"/>
      <c r="I707" s="4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322"/>
      <c r="I708" s="4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322"/>
      <c r="I709" s="4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322"/>
      <c r="I710" s="4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322"/>
      <c r="I711" s="4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322"/>
      <c r="I712" s="4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322"/>
      <c r="I713" s="4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322"/>
      <c r="I714" s="4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322"/>
      <c r="I715" s="4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322"/>
      <c r="I716" s="4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322"/>
      <c r="I717" s="4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322"/>
      <c r="I718" s="4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322"/>
      <c r="I719" s="4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322"/>
      <c r="I720" s="4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322"/>
      <c r="I721" s="4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322"/>
      <c r="I722" s="4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322"/>
      <c r="I723" s="4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322"/>
      <c r="I724" s="4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322"/>
      <c r="I725" s="4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322"/>
      <c r="I726" s="4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322"/>
      <c r="I727" s="4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322"/>
      <c r="I728" s="4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322"/>
      <c r="I729" s="4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322"/>
      <c r="I730" s="4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322"/>
      <c r="I731" s="4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322"/>
      <c r="I732" s="4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322"/>
      <c r="I733" s="4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322"/>
      <c r="I734" s="4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322"/>
      <c r="I735" s="4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322"/>
      <c r="I736" s="4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322"/>
      <c r="I737" s="4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322"/>
      <c r="I738" s="4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322"/>
      <c r="I739" s="4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322"/>
      <c r="I740" s="4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322"/>
      <c r="I741" s="4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322"/>
      <c r="I742" s="4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322"/>
      <c r="I743" s="4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322"/>
      <c r="I744" s="4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322"/>
      <c r="I745" s="4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322"/>
      <c r="I746" s="4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322"/>
      <c r="I747" s="4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322"/>
      <c r="I748" s="4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322"/>
      <c r="I749" s="4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322"/>
      <c r="I750" s="4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322"/>
      <c r="I751" s="4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322"/>
      <c r="I752" s="4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322"/>
      <c r="I753" s="4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322"/>
      <c r="I754" s="4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322"/>
      <c r="I755" s="4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322"/>
      <c r="I756" s="4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322"/>
      <c r="I757" s="4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322"/>
      <c r="I758" s="4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322"/>
      <c r="I759" s="4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322"/>
      <c r="I760" s="4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322"/>
      <c r="I761" s="4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322"/>
      <c r="I762" s="4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322"/>
      <c r="I763" s="4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322"/>
      <c r="I764" s="4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322"/>
      <c r="I765" s="4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322"/>
      <c r="I766" s="4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322"/>
      <c r="I767" s="4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322"/>
      <c r="I768" s="4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322"/>
      <c r="I769" s="4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322"/>
      <c r="I770" s="4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322"/>
      <c r="I771" s="4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322"/>
      <c r="I772" s="4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322"/>
      <c r="I773" s="4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322"/>
      <c r="I774" s="4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322"/>
      <c r="I775" s="4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322"/>
      <c r="I776" s="4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322"/>
      <c r="I777" s="4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322"/>
      <c r="I778" s="4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322"/>
      <c r="I779" s="4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322"/>
      <c r="I780" s="4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322"/>
      <c r="I781" s="4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322"/>
      <c r="I782" s="4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322"/>
      <c r="I783" s="4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322"/>
      <c r="I784" s="4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322"/>
      <c r="I785" s="4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322"/>
      <c r="I786" s="4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322"/>
      <c r="I787" s="4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322"/>
      <c r="I788" s="4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322"/>
      <c r="I789" s="4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322"/>
      <c r="I790" s="4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322"/>
      <c r="I791" s="4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322"/>
      <c r="I792" s="4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322"/>
      <c r="I793" s="4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322"/>
      <c r="I794" s="4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322"/>
      <c r="I795" s="4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322"/>
      <c r="I796" s="4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322"/>
      <c r="I797" s="4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322"/>
      <c r="I798" s="4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322"/>
      <c r="I799" s="4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322"/>
      <c r="I800" s="4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322"/>
      <c r="I801" s="4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322"/>
      <c r="I802" s="4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322"/>
      <c r="I803" s="4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322"/>
      <c r="I804" s="4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322"/>
      <c r="I805" s="4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322"/>
      <c r="I806" s="4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322"/>
      <c r="I807" s="4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322"/>
      <c r="I808" s="4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322"/>
      <c r="I809" s="4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322"/>
      <c r="I810" s="4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322"/>
      <c r="I811" s="4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322"/>
      <c r="I812" s="4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322"/>
      <c r="I813" s="4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322"/>
      <c r="I814" s="4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322"/>
      <c r="I815" s="4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322"/>
      <c r="I816" s="4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322"/>
      <c r="I817" s="4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322"/>
      <c r="I818" s="4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322"/>
      <c r="I819" s="4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322"/>
      <c r="I820" s="4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322"/>
      <c r="I821" s="4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322"/>
      <c r="I822" s="4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322"/>
      <c r="I823" s="4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322"/>
      <c r="I824" s="4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322"/>
      <c r="I825" s="4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322"/>
      <c r="I826" s="4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322"/>
      <c r="I827" s="4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322"/>
      <c r="I828" s="4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322"/>
      <c r="I829" s="4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322"/>
      <c r="I830" s="4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322"/>
      <c r="I831" s="4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322"/>
      <c r="I832" s="4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322"/>
      <c r="I833" s="4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322"/>
      <c r="I834" s="4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322"/>
      <c r="I835" s="4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322"/>
      <c r="I836" s="4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322"/>
      <c r="I837" s="4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322"/>
      <c r="I838" s="4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322"/>
      <c r="I839" s="4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322"/>
      <c r="I840" s="4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322"/>
      <c r="I841" s="4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322"/>
      <c r="I842" s="4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322"/>
      <c r="I843" s="4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322"/>
      <c r="I844" s="4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322"/>
      <c r="I845" s="4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322"/>
      <c r="I846" s="4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322"/>
      <c r="I847" s="4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322"/>
      <c r="I848" s="4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322"/>
      <c r="I849" s="4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322"/>
      <c r="I850" s="4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322"/>
      <c r="I851" s="4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322"/>
      <c r="I852" s="4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322"/>
      <c r="I853" s="4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322"/>
      <c r="I854" s="4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322"/>
      <c r="I855" s="4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322"/>
      <c r="I856" s="4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322"/>
      <c r="I857" s="4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322"/>
      <c r="I858" s="4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322"/>
      <c r="I859" s="4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322"/>
      <c r="I860" s="4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322"/>
      <c r="I861" s="4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322"/>
      <c r="I862" s="4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322"/>
      <c r="I863" s="4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322"/>
      <c r="I864" s="4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322"/>
      <c r="I865" s="4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322"/>
      <c r="I866" s="4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322"/>
      <c r="I867" s="4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322"/>
      <c r="I868" s="4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322"/>
      <c r="I869" s="4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322"/>
      <c r="I870" s="4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322"/>
      <c r="I871" s="4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322"/>
      <c r="I872" s="4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322"/>
      <c r="I873" s="4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322"/>
      <c r="I874" s="4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322"/>
      <c r="I875" s="4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322"/>
      <c r="I876" s="4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322"/>
      <c r="I877" s="4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322"/>
      <c r="I878" s="4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322"/>
      <c r="I879" s="4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322"/>
      <c r="I880" s="4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322"/>
      <c r="I881" s="4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322"/>
      <c r="I882" s="4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322"/>
      <c r="I883" s="4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322"/>
      <c r="I884" s="4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322"/>
      <c r="I885" s="4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322"/>
      <c r="I886" s="4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322"/>
      <c r="I887" s="4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322"/>
      <c r="I888" s="4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322"/>
      <c r="I889" s="4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322"/>
      <c r="I890" s="4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322"/>
      <c r="I891" s="4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322"/>
      <c r="I892" s="4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322"/>
      <c r="I893" s="4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322"/>
      <c r="I894" s="4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322"/>
      <c r="I895" s="4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322"/>
      <c r="I896" s="4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322"/>
      <c r="I897" s="4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322"/>
      <c r="I898" s="4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322"/>
      <c r="I899" s="4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322"/>
      <c r="I900" s="4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322"/>
      <c r="I901" s="4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322"/>
      <c r="I902" s="4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322"/>
      <c r="I903" s="4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322"/>
      <c r="I904" s="4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322"/>
      <c r="I905" s="4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322"/>
      <c r="I906" s="4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322"/>
      <c r="I907" s="4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322"/>
      <c r="I908" s="4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322"/>
      <c r="I909" s="4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322"/>
      <c r="I910" s="4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322"/>
      <c r="I911" s="4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322"/>
      <c r="I912" s="4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322"/>
      <c r="I913" s="4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322"/>
      <c r="I914" s="4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322"/>
      <c r="I915" s="4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322"/>
      <c r="I916" s="4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322"/>
      <c r="I917" s="4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322"/>
      <c r="I918" s="4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322"/>
      <c r="I919" s="4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322"/>
      <c r="I920" s="4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322"/>
      <c r="I921" s="4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322"/>
      <c r="I922" s="4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322"/>
      <c r="I923" s="4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322"/>
      <c r="I924" s="4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322"/>
      <c r="I925" s="4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322"/>
      <c r="I926" s="4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322"/>
      <c r="I927" s="4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322"/>
      <c r="I928" s="4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322"/>
      <c r="I929" s="4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322"/>
      <c r="I930" s="4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322"/>
      <c r="I931" s="4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322"/>
      <c r="I932" s="4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322"/>
      <c r="I933" s="4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322"/>
      <c r="I934" s="4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322"/>
      <c r="I935" s="4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322"/>
      <c r="I936" s="4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322"/>
      <c r="I937" s="4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322"/>
      <c r="I938" s="4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322"/>
      <c r="I939" s="4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322"/>
      <c r="I940" s="4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322"/>
      <c r="I941" s="4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322"/>
      <c r="I942" s="4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322"/>
      <c r="I943" s="4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322"/>
      <c r="I944" s="4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322"/>
      <c r="I945" s="4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322"/>
      <c r="I946" s="4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322"/>
      <c r="I947" s="4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322"/>
      <c r="I948" s="4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322"/>
      <c r="I949" s="4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322"/>
      <c r="I950" s="4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322"/>
      <c r="I951" s="4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322"/>
      <c r="I952" s="4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322"/>
      <c r="I953" s="4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322"/>
      <c r="I954" s="4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322"/>
      <c r="I955" s="4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322"/>
      <c r="I956" s="4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322"/>
      <c r="I957" s="4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322"/>
      <c r="I958" s="4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322"/>
      <c r="I959" s="4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322"/>
      <c r="I960" s="4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322"/>
      <c r="I961" s="4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322"/>
      <c r="I962" s="4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322"/>
      <c r="I963" s="4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322"/>
      <c r="I964" s="4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322"/>
      <c r="I965" s="4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322"/>
      <c r="I966" s="4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322"/>
      <c r="I967" s="4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322"/>
      <c r="I968" s="4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322"/>
      <c r="I969" s="4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322"/>
      <c r="I970" s="4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322"/>
      <c r="I971" s="4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322"/>
      <c r="I972" s="4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322"/>
      <c r="I973" s="4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322"/>
      <c r="I974" s="4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322"/>
      <c r="I975" s="4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322"/>
      <c r="I976" s="4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322"/>
      <c r="I977" s="4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322"/>
      <c r="I978" s="4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322"/>
      <c r="I979" s="4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322"/>
      <c r="I980" s="4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322"/>
      <c r="I981" s="4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322"/>
      <c r="I982" s="4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322"/>
      <c r="I983" s="4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322"/>
      <c r="I984" s="4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322"/>
      <c r="I985" s="4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322"/>
      <c r="I986" s="4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322"/>
      <c r="I987" s="4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322"/>
      <c r="I988" s="4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322"/>
      <c r="I989" s="4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322"/>
      <c r="I990" s="4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322"/>
      <c r="I991" s="4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322"/>
      <c r="I992" s="4"/>
      <c r="J992" s="2"/>
      <c r="K992" s="7"/>
      <c r="L992" s="2"/>
      <c r="M992" s="2"/>
      <c r="N992" s="2"/>
      <c r="O992" s="2"/>
      <c r="P992" s="2"/>
      <c r="Q992" s="2"/>
      <c r="R992" s="2"/>
      <c r="S992" s="2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322"/>
      <c r="I993" s="4"/>
      <c r="J993" s="2"/>
      <c r="K993" s="7"/>
      <c r="L993" s="2"/>
      <c r="M993" s="2"/>
      <c r="N993" s="2"/>
      <c r="O993" s="2"/>
      <c r="P993" s="2"/>
      <c r="Q993" s="2"/>
      <c r="R993" s="2"/>
      <c r="S993" s="2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322"/>
      <c r="I994" s="4"/>
      <c r="J994" s="2"/>
      <c r="K994" s="7"/>
      <c r="L994" s="2"/>
      <c r="M994" s="2"/>
      <c r="N994" s="2"/>
      <c r="O994" s="2"/>
      <c r="P994" s="2"/>
      <c r="Q994" s="2"/>
      <c r="R994" s="2"/>
      <c r="S994" s="2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322"/>
      <c r="I995" s="4"/>
      <c r="J995" s="2"/>
      <c r="K995" s="7"/>
      <c r="L995" s="2"/>
      <c r="M995" s="2"/>
      <c r="N995" s="2"/>
      <c r="O995" s="2"/>
      <c r="P995" s="2"/>
      <c r="Q995" s="2"/>
      <c r="R995" s="2"/>
      <c r="S995" s="2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322"/>
      <c r="I996" s="4"/>
      <c r="J996" s="2"/>
      <c r="K996" s="7"/>
      <c r="L996" s="2"/>
      <c r="M996" s="2"/>
      <c r="N996" s="2"/>
      <c r="O996" s="2"/>
      <c r="P996" s="2"/>
      <c r="Q996" s="2"/>
      <c r="R996" s="2"/>
      <c r="S996" s="2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322"/>
      <c r="I997" s="4"/>
      <c r="J997" s="2"/>
      <c r="K997" s="7"/>
      <c r="L997" s="2"/>
      <c r="M997" s="2"/>
      <c r="N997" s="2"/>
      <c r="O997" s="2"/>
      <c r="P997" s="2"/>
      <c r="Q997" s="2"/>
      <c r="R997" s="2"/>
      <c r="S997" s="2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322"/>
      <c r="I998" s="4"/>
      <c r="J998" s="2"/>
      <c r="K998" s="7"/>
      <c r="L998" s="2"/>
      <c r="M998" s="2"/>
      <c r="N998" s="2"/>
      <c r="O998" s="2"/>
      <c r="P998" s="2"/>
      <c r="Q998" s="2"/>
      <c r="R998" s="2"/>
      <c r="S998" s="2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322"/>
      <c r="I999" s="4"/>
      <c r="J999" s="2"/>
      <c r="K999" s="7"/>
      <c r="L999" s="2"/>
      <c r="M999" s="2"/>
      <c r="N999" s="2"/>
      <c r="O999" s="2"/>
      <c r="P999" s="2"/>
      <c r="Q999" s="2"/>
      <c r="R999" s="2"/>
      <c r="S999" s="2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4"/>
      <c r="H1000" s="322"/>
      <c r="I1000" s="4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V1000" s="7"/>
      <c r="W1000" s="7"/>
      <c r="X1000" s="7"/>
      <c r="Y1000" s="7"/>
      <c r="Z1000" s="7"/>
      <c r="AA1000" s="7"/>
      <c r="AB1000" s="7"/>
    </row>
    <row r="1001">
      <c r="A1001" s="2"/>
      <c r="B1001" s="2"/>
      <c r="C1001" s="227"/>
      <c r="D1001" s="227"/>
      <c r="E1001" s="2"/>
      <c r="F1001" s="2"/>
      <c r="G1001" s="4"/>
      <c r="H1001" s="322"/>
      <c r="I1001" s="4"/>
      <c r="J1001" s="2"/>
      <c r="K1001" s="7"/>
      <c r="L1001" s="2"/>
      <c r="M1001" s="2"/>
      <c r="N1001" s="2"/>
      <c r="O1001" s="2"/>
      <c r="P1001" s="2"/>
      <c r="Q1001" s="2"/>
      <c r="R1001" s="2"/>
      <c r="S1001" s="2"/>
      <c r="V1001" s="7"/>
      <c r="W1001" s="7"/>
      <c r="X1001" s="7"/>
      <c r="Y1001" s="7"/>
      <c r="Z1001" s="7"/>
      <c r="AA1001" s="7"/>
      <c r="AB1001" s="7"/>
    </row>
    <row r="1002">
      <c r="A1002" s="2"/>
      <c r="B1002" s="2"/>
      <c r="C1002" s="227"/>
      <c r="D1002" s="227"/>
      <c r="E1002" s="2"/>
      <c r="F1002" s="2"/>
      <c r="G1002" s="228"/>
      <c r="H1002" s="348"/>
      <c r="I1002" s="228"/>
      <c r="J1002" s="2"/>
      <c r="K1002" s="7"/>
      <c r="L1002" s="2"/>
      <c r="M1002" s="2"/>
      <c r="N1002" s="2"/>
      <c r="O1002" s="2"/>
      <c r="P1002" s="2"/>
      <c r="Q1002" s="2"/>
      <c r="R1002" s="2"/>
      <c r="S1002" s="2"/>
      <c r="V1002" s="7"/>
      <c r="Y1002" s="7"/>
      <c r="Z1002" s="7"/>
      <c r="AA1002" s="7"/>
      <c r="AB1002" s="7"/>
    </row>
    <row r="1003">
      <c r="H1003" s="348"/>
      <c r="I1003" s="228"/>
      <c r="L1003" s="228"/>
      <c r="M1003" s="228"/>
      <c r="N1003" s="228"/>
      <c r="O1003" s="228"/>
      <c r="P1003" s="228"/>
      <c r="Q1003" s="228"/>
      <c r="R1003" s="228"/>
      <c r="S1003" s="228"/>
    </row>
  </sheetData>
  <mergeCells count="5">
    <mergeCell ref="A2:J2"/>
    <mergeCell ref="A3:J3"/>
    <mergeCell ref="K3:R3"/>
    <mergeCell ref="L97:N97"/>
    <mergeCell ref="O97:P97"/>
  </mergeCells>
  <dataValidations>
    <dataValidation type="list" allowBlank="1" showErrorMessage="1" sqref="J7:J94">
      <formula1>"Mel,Flavia,Fernanda,Carla"</formula1>
    </dataValidation>
    <dataValidation type="list" allowBlank="1" showErrorMessage="1" sqref="E7:E94 E211:F1002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B7:B94">
      <formula1>"Pix,Cartão,Pacote ,Pago "</formula1>
    </dataValidation>
    <dataValidation type="list" allowBlank="1" showErrorMessage="1" sqref="F7:F94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4">
      <formula1>"Nobre,INFLUENZI"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44.25"/>
    <col customWidth="1" min="8" max="8" width="26.88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322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323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325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26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58</v>
      </c>
      <c r="C7" s="45"/>
      <c r="D7" s="46" t="s">
        <v>59</v>
      </c>
      <c r="E7" s="47" t="s">
        <v>52</v>
      </c>
      <c r="F7" s="44" t="s">
        <v>78</v>
      </c>
      <c r="G7" s="230" t="s">
        <v>2851</v>
      </c>
      <c r="H7" s="327" t="s">
        <v>872</v>
      </c>
      <c r="I7" s="50" t="s">
        <v>919</v>
      </c>
      <c r="J7" s="44" t="s">
        <v>30</v>
      </c>
      <c r="K7" s="51" t="s">
        <v>719</v>
      </c>
      <c r="L7" s="52"/>
      <c r="M7" s="37"/>
      <c r="N7" s="38"/>
      <c r="O7" s="53"/>
      <c r="P7" s="54"/>
      <c r="Q7" s="55"/>
      <c r="R7" s="56"/>
      <c r="S7" s="57" t="s">
        <v>59</v>
      </c>
      <c r="T7" s="58" t="s">
        <v>10</v>
      </c>
      <c r="U7" s="59">
        <f>SUM(K7:K91)</f>
        <v>2199</v>
      </c>
      <c r="V7" s="7"/>
      <c r="Y7" s="7"/>
      <c r="Z7" s="7"/>
      <c r="AA7" s="7"/>
      <c r="AB7" s="7"/>
    </row>
    <row r="8">
      <c r="A8" s="44" t="s">
        <v>35</v>
      </c>
      <c r="B8" s="44" t="s">
        <v>58</v>
      </c>
      <c r="C8" s="45"/>
      <c r="D8" s="46" t="s">
        <v>59</v>
      </c>
      <c r="E8" s="47" t="s">
        <v>60</v>
      </c>
      <c r="F8" s="44" t="s">
        <v>39</v>
      </c>
      <c r="G8" s="230" t="s">
        <v>2852</v>
      </c>
      <c r="H8" s="328"/>
      <c r="I8" s="63" t="s">
        <v>2853</v>
      </c>
      <c r="J8" s="44" t="s">
        <v>48</v>
      </c>
      <c r="K8" s="64" t="s">
        <v>719</v>
      </c>
      <c r="L8" s="52"/>
      <c r="M8" s="65"/>
      <c r="N8" s="66"/>
      <c r="O8" s="53"/>
      <c r="P8" s="54"/>
      <c r="Q8" s="55"/>
      <c r="R8" s="67"/>
      <c r="S8" s="57" t="s">
        <v>59</v>
      </c>
      <c r="T8" s="58" t="s">
        <v>11</v>
      </c>
      <c r="U8" s="59">
        <f>SUM(L96)</f>
        <v>2376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2854</v>
      </c>
      <c r="E9" s="47" t="s">
        <v>106</v>
      </c>
      <c r="F9" s="44" t="s">
        <v>39</v>
      </c>
      <c r="G9" s="230" t="s">
        <v>2855</v>
      </c>
      <c r="H9" s="328" t="s">
        <v>2856</v>
      </c>
      <c r="I9" s="69" t="s">
        <v>2857</v>
      </c>
      <c r="J9" s="44" t="s">
        <v>48</v>
      </c>
      <c r="K9" s="64"/>
      <c r="L9" s="52"/>
      <c r="M9" s="65"/>
      <c r="N9" s="66"/>
      <c r="O9" s="53">
        <v>350.0</v>
      </c>
      <c r="P9" s="54"/>
      <c r="Q9" s="55"/>
      <c r="R9" s="67"/>
      <c r="S9" s="57">
        <v>50.0</v>
      </c>
      <c r="T9" s="58" t="s">
        <v>12</v>
      </c>
      <c r="U9" s="59">
        <f>SUM(M97)</f>
        <v>1120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71"/>
      <c r="E10" s="47" t="s">
        <v>44</v>
      </c>
      <c r="F10" s="44" t="s">
        <v>39</v>
      </c>
      <c r="G10" s="230" t="s">
        <v>2858</v>
      </c>
      <c r="H10" s="327" t="s">
        <v>2859</v>
      </c>
      <c r="I10" s="50" t="s">
        <v>2860</v>
      </c>
      <c r="J10" s="44" t="s">
        <v>31</v>
      </c>
      <c r="K10" s="51">
        <v>350.0</v>
      </c>
      <c r="L10" s="72"/>
      <c r="M10" s="37"/>
      <c r="N10" s="38"/>
      <c r="O10" s="53"/>
      <c r="P10" s="73"/>
      <c r="Q10" s="74"/>
      <c r="R10" s="56"/>
      <c r="S10" s="57">
        <v>50.0</v>
      </c>
      <c r="T10" s="75" t="s">
        <v>13</v>
      </c>
      <c r="U10" s="59">
        <f>SUM(N98)</f>
        <v>3350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60"/>
      <c r="E11" s="47" t="s">
        <v>38</v>
      </c>
      <c r="F11" s="44" t="s">
        <v>39</v>
      </c>
      <c r="G11" s="230" t="s">
        <v>2861</v>
      </c>
      <c r="H11" s="327"/>
      <c r="I11" s="63" t="s">
        <v>2862</v>
      </c>
      <c r="J11" s="44" t="s">
        <v>31</v>
      </c>
      <c r="K11" s="51"/>
      <c r="L11" s="52"/>
      <c r="M11" s="37"/>
      <c r="N11" s="38">
        <v>400.0</v>
      </c>
      <c r="O11" s="53"/>
      <c r="P11" s="54"/>
      <c r="Q11" s="55"/>
      <c r="R11" s="56"/>
      <c r="S11" s="57">
        <v>100.0</v>
      </c>
      <c r="T11" s="76" t="s">
        <v>19</v>
      </c>
      <c r="U11" s="77">
        <f>SUM(U7:U10)</f>
        <v>9045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2863</v>
      </c>
      <c r="E12" s="47" t="s">
        <v>2864</v>
      </c>
      <c r="F12" s="44" t="s">
        <v>61</v>
      </c>
      <c r="G12" s="230" t="s">
        <v>2865</v>
      </c>
      <c r="H12" s="327"/>
      <c r="I12" s="69" t="s">
        <v>2866</v>
      </c>
      <c r="J12" s="44" t="s">
        <v>48</v>
      </c>
      <c r="K12" s="51"/>
      <c r="L12" s="52"/>
      <c r="M12" s="65"/>
      <c r="N12" s="66">
        <v>350.0</v>
      </c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255" t="s">
        <v>2867</v>
      </c>
      <c r="E13" s="47" t="s">
        <v>30</v>
      </c>
      <c r="F13" s="44" t="s">
        <v>39</v>
      </c>
      <c r="G13" s="230" t="s">
        <v>2868</v>
      </c>
      <c r="H13" s="328" t="s">
        <v>2869</v>
      </c>
      <c r="I13" s="50" t="s">
        <v>2870</v>
      </c>
      <c r="J13" s="44" t="s">
        <v>31</v>
      </c>
      <c r="K13" s="51"/>
      <c r="L13" s="52"/>
      <c r="M13" s="65"/>
      <c r="N13" s="66"/>
      <c r="O13" s="53">
        <v>250.0</v>
      </c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2871</v>
      </c>
      <c r="E14" s="47" t="s">
        <v>93</v>
      </c>
      <c r="F14" s="44" t="s">
        <v>39</v>
      </c>
      <c r="G14" s="230" t="s">
        <v>2872</v>
      </c>
      <c r="H14" s="328" t="s">
        <v>2873</v>
      </c>
      <c r="I14" s="50" t="s">
        <v>2874</v>
      </c>
      <c r="J14" s="44" t="s">
        <v>48</v>
      </c>
      <c r="K14" s="51"/>
      <c r="L14" s="52"/>
      <c r="M14" s="37"/>
      <c r="N14" s="38"/>
      <c r="O14" s="53"/>
      <c r="P14" s="54">
        <v>150.0</v>
      </c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128</v>
      </c>
      <c r="C15" s="70"/>
      <c r="D15" s="46" t="s">
        <v>2875</v>
      </c>
      <c r="E15" s="47" t="s">
        <v>52</v>
      </c>
      <c r="F15" s="44" t="s">
        <v>78</v>
      </c>
      <c r="G15" s="232" t="s">
        <v>2876</v>
      </c>
      <c r="H15" s="329" t="s">
        <v>2877</v>
      </c>
      <c r="I15" s="63" t="s">
        <v>2878</v>
      </c>
      <c r="J15" s="44" t="s">
        <v>31</v>
      </c>
      <c r="K15" s="51"/>
      <c r="L15" s="52"/>
      <c r="M15" s="65"/>
      <c r="N15" s="66"/>
      <c r="O15" s="53"/>
      <c r="P15" s="54"/>
      <c r="Q15" s="55"/>
      <c r="R15" s="67">
        <v>294.0</v>
      </c>
      <c r="S15" s="235">
        <v>294.0</v>
      </c>
      <c r="T15" s="80" t="s">
        <v>14</v>
      </c>
      <c r="U15" s="46">
        <f>SUM(O99)</f>
        <v>5458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128</v>
      </c>
      <c r="C16" s="45"/>
      <c r="D16" s="46" t="s">
        <v>2879</v>
      </c>
      <c r="E16" s="47" t="s">
        <v>52</v>
      </c>
      <c r="F16" s="44" t="s">
        <v>78</v>
      </c>
      <c r="G16" s="232" t="s">
        <v>2880</v>
      </c>
      <c r="H16" s="329" t="s">
        <v>2877</v>
      </c>
      <c r="I16" s="63" t="s">
        <v>2878</v>
      </c>
      <c r="J16" s="44" t="s">
        <v>31</v>
      </c>
      <c r="K16" s="51"/>
      <c r="L16" s="52"/>
      <c r="M16" s="65"/>
      <c r="N16" s="66"/>
      <c r="O16" s="53"/>
      <c r="P16" s="54"/>
      <c r="Q16" s="55"/>
      <c r="R16" s="67">
        <v>147.0</v>
      </c>
      <c r="S16" s="235">
        <v>147.0</v>
      </c>
      <c r="T16" s="81" t="s">
        <v>15</v>
      </c>
      <c r="U16" s="82">
        <f>SUM(P7:P91)</f>
        <v>2894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128</v>
      </c>
      <c r="C17" s="45"/>
      <c r="D17" s="46" t="s">
        <v>2881</v>
      </c>
      <c r="E17" s="47" t="s">
        <v>52</v>
      </c>
      <c r="F17" s="44" t="s">
        <v>78</v>
      </c>
      <c r="G17" s="230" t="s">
        <v>2882</v>
      </c>
      <c r="H17" s="328" t="s">
        <v>2877</v>
      </c>
      <c r="I17" s="69" t="s">
        <v>2878</v>
      </c>
      <c r="J17" s="44" t="s">
        <v>31</v>
      </c>
      <c r="K17" s="51"/>
      <c r="L17" s="84"/>
      <c r="M17" s="85"/>
      <c r="N17" s="86"/>
      <c r="O17" s="53"/>
      <c r="P17" s="87"/>
      <c r="Q17" s="88"/>
      <c r="R17" s="67">
        <v>147.0</v>
      </c>
      <c r="S17" s="235">
        <v>147.0</v>
      </c>
      <c r="T17" s="91" t="s">
        <v>20</v>
      </c>
      <c r="U17" s="92">
        <f>SUM(U15:U16)</f>
        <v>8352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2883</v>
      </c>
      <c r="E18" s="47" t="s">
        <v>30</v>
      </c>
      <c r="F18" s="44" t="s">
        <v>39</v>
      </c>
      <c r="G18" s="232" t="s">
        <v>2884</v>
      </c>
      <c r="H18" s="329"/>
      <c r="I18" s="63" t="s">
        <v>2885</v>
      </c>
      <c r="J18" s="44" t="s">
        <v>31</v>
      </c>
      <c r="K18" s="51"/>
      <c r="L18" s="84"/>
      <c r="M18" s="65"/>
      <c r="N18" s="66">
        <v>350.0</v>
      </c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2886</v>
      </c>
      <c r="E19" s="47" t="s">
        <v>38</v>
      </c>
      <c r="F19" s="44" t="s">
        <v>39</v>
      </c>
      <c r="G19" s="230" t="s">
        <v>2887</v>
      </c>
      <c r="H19" s="328" t="s">
        <v>2888</v>
      </c>
      <c r="I19" s="50" t="s">
        <v>2889</v>
      </c>
      <c r="J19" s="44" t="s">
        <v>31</v>
      </c>
      <c r="K19" s="51">
        <v>350.0</v>
      </c>
      <c r="L19" s="52"/>
      <c r="M19" s="65"/>
      <c r="N19" s="66"/>
      <c r="O19" s="53"/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2890</v>
      </c>
      <c r="E20" s="47" t="s">
        <v>93</v>
      </c>
      <c r="F20" s="44" t="s">
        <v>39</v>
      </c>
      <c r="G20" s="230" t="s">
        <v>2891</v>
      </c>
      <c r="H20" s="328" t="s">
        <v>2892</v>
      </c>
      <c r="I20" s="69" t="s">
        <v>2893</v>
      </c>
      <c r="J20" s="44" t="s">
        <v>48</v>
      </c>
      <c r="K20" s="51"/>
      <c r="L20" s="52"/>
      <c r="M20" s="65"/>
      <c r="N20" s="66"/>
      <c r="O20" s="53"/>
      <c r="P20" s="54">
        <v>294.0</v>
      </c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255" t="s">
        <v>2894</v>
      </c>
      <c r="E21" s="47" t="s">
        <v>74</v>
      </c>
      <c r="F21" s="44" t="s">
        <v>39</v>
      </c>
      <c r="G21" s="230" t="s">
        <v>2895</v>
      </c>
      <c r="H21" s="328" t="s">
        <v>2896</v>
      </c>
      <c r="I21" s="69" t="s">
        <v>2897</v>
      </c>
      <c r="J21" s="44" t="s">
        <v>30</v>
      </c>
      <c r="K21" s="51"/>
      <c r="L21" s="52"/>
      <c r="M21" s="65"/>
      <c r="N21" s="66"/>
      <c r="O21" s="53">
        <v>294.0</v>
      </c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2898</v>
      </c>
      <c r="E22" s="47" t="s">
        <v>60</v>
      </c>
      <c r="F22" s="44" t="s">
        <v>61</v>
      </c>
      <c r="G22" s="230" t="s">
        <v>2899</v>
      </c>
      <c r="H22" s="328" t="s">
        <v>2899</v>
      </c>
      <c r="I22" s="50" t="s">
        <v>2900</v>
      </c>
      <c r="J22" s="44" t="s">
        <v>48</v>
      </c>
      <c r="K22" s="51"/>
      <c r="L22" s="52">
        <v>450.0</v>
      </c>
      <c r="M22" s="65"/>
      <c r="N22" s="66"/>
      <c r="O22" s="53"/>
      <c r="P22" s="54"/>
      <c r="Q22" s="55"/>
      <c r="R22" s="67"/>
      <c r="S22" s="57">
        <v>100.0</v>
      </c>
      <c r="T22" s="237" t="s">
        <v>104</v>
      </c>
      <c r="U22" s="82">
        <f>SUM(Q7:Q91)</f>
        <v>350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2901</v>
      </c>
      <c r="E23" s="47" t="s">
        <v>93</v>
      </c>
      <c r="F23" s="44" t="s">
        <v>39</v>
      </c>
      <c r="G23" s="230" t="s">
        <v>2902</v>
      </c>
      <c r="H23" s="328" t="s">
        <v>2903</v>
      </c>
      <c r="I23" s="69" t="s">
        <v>2904</v>
      </c>
      <c r="J23" s="44" t="s">
        <v>48</v>
      </c>
      <c r="K23" s="95"/>
      <c r="L23" s="52"/>
      <c r="M23" s="65"/>
      <c r="N23" s="66"/>
      <c r="O23" s="53"/>
      <c r="P23" s="54">
        <v>500.0</v>
      </c>
      <c r="Q23" s="55"/>
      <c r="R23" s="67"/>
      <c r="S23" s="57">
        <v>100.0</v>
      </c>
      <c r="T23" s="91" t="s">
        <v>109</v>
      </c>
      <c r="U23" s="238">
        <f>SUM(U22)</f>
        <v>350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2905</v>
      </c>
      <c r="E24" s="47" t="s">
        <v>66</v>
      </c>
      <c r="F24" s="44" t="s">
        <v>61</v>
      </c>
      <c r="G24" s="230" t="s">
        <v>2906</v>
      </c>
      <c r="H24" s="328" t="s">
        <v>2907</v>
      </c>
      <c r="I24" s="50" t="s">
        <v>2908</v>
      </c>
      <c r="J24" s="44" t="s">
        <v>48</v>
      </c>
      <c r="K24" s="51"/>
      <c r="L24" s="52">
        <v>400.0</v>
      </c>
      <c r="M24" s="65"/>
      <c r="N24" s="66"/>
      <c r="O24" s="53"/>
      <c r="P24" s="73"/>
      <c r="Q24" s="74"/>
      <c r="R24" s="67"/>
      <c r="S24" s="57">
        <v>100.0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255" t="s">
        <v>2909</v>
      </c>
      <c r="E25" s="47" t="s">
        <v>106</v>
      </c>
      <c r="F25" s="44" t="s">
        <v>39</v>
      </c>
      <c r="G25" s="243" t="s">
        <v>2910</v>
      </c>
      <c r="H25" s="328" t="s">
        <v>2911</v>
      </c>
      <c r="I25" s="48" t="s">
        <v>2912</v>
      </c>
      <c r="J25" s="44" t="s">
        <v>48</v>
      </c>
      <c r="K25" s="64"/>
      <c r="L25" s="52"/>
      <c r="M25" s="65">
        <v>350.0</v>
      </c>
      <c r="N25" s="86"/>
      <c r="O25" s="53"/>
      <c r="P25" s="96"/>
      <c r="Q25" s="97"/>
      <c r="R25" s="67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2913</v>
      </c>
      <c r="E26" s="47" t="s">
        <v>106</v>
      </c>
      <c r="F26" s="44" t="s">
        <v>39</v>
      </c>
      <c r="G26" s="230" t="s">
        <v>2914</v>
      </c>
      <c r="H26" s="328" t="s">
        <v>2915</v>
      </c>
      <c r="I26" s="48" t="s">
        <v>2916</v>
      </c>
      <c r="J26" s="44" t="s">
        <v>48</v>
      </c>
      <c r="K26" s="98"/>
      <c r="L26" s="84"/>
      <c r="M26" s="65">
        <v>420.0</v>
      </c>
      <c r="N26" s="66"/>
      <c r="O26" s="53"/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2917</v>
      </c>
      <c r="E27" s="47" t="s">
        <v>2568</v>
      </c>
      <c r="F27" s="44" t="s">
        <v>39</v>
      </c>
      <c r="G27" s="230" t="s">
        <v>2918</v>
      </c>
      <c r="H27" s="328"/>
      <c r="I27" s="63" t="s">
        <v>2919</v>
      </c>
      <c r="J27" s="44" t="s">
        <v>30</v>
      </c>
      <c r="K27" s="98"/>
      <c r="L27" s="52"/>
      <c r="M27" s="65"/>
      <c r="N27" s="66">
        <v>350.0</v>
      </c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2920</v>
      </c>
      <c r="E28" s="47" t="s">
        <v>44</v>
      </c>
      <c r="F28" s="44" t="s">
        <v>39</v>
      </c>
      <c r="G28" s="230" t="s">
        <v>2921</v>
      </c>
      <c r="H28" s="328"/>
      <c r="I28" s="63" t="s">
        <v>2922</v>
      </c>
      <c r="J28" s="44" t="s">
        <v>31</v>
      </c>
      <c r="K28" s="51"/>
      <c r="L28" s="52"/>
      <c r="M28" s="65"/>
      <c r="N28" s="66">
        <v>350.0</v>
      </c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2923</v>
      </c>
      <c r="E29" s="47" t="s">
        <v>52</v>
      </c>
      <c r="F29" s="44" t="s">
        <v>39</v>
      </c>
      <c r="G29" s="230" t="s">
        <v>2924</v>
      </c>
      <c r="H29" s="328"/>
      <c r="I29" s="48" t="s">
        <v>2925</v>
      </c>
      <c r="J29" s="44" t="s">
        <v>31</v>
      </c>
      <c r="K29" s="51"/>
      <c r="L29" s="52"/>
      <c r="M29" s="65"/>
      <c r="N29" s="66">
        <v>300.0</v>
      </c>
      <c r="O29" s="53"/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1085</v>
      </c>
      <c r="E30" s="47" t="s">
        <v>30</v>
      </c>
      <c r="F30" s="44" t="s">
        <v>39</v>
      </c>
      <c r="G30" s="317" t="s">
        <v>2926</v>
      </c>
      <c r="H30" s="328" t="s">
        <v>2927</v>
      </c>
      <c r="I30" s="48" t="s">
        <v>2928</v>
      </c>
      <c r="J30" s="44" t="s">
        <v>31</v>
      </c>
      <c r="K30" s="51"/>
      <c r="L30" s="52"/>
      <c r="M30" s="37"/>
      <c r="N30" s="38"/>
      <c r="O30" s="53">
        <v>294.0</v>
      </c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2929</v>
      </c>
      <c r="E31" s="47" t="s">
        <v>52</v>
      </c>
      <c r="F31" s="44" t="s">
        <v>78</v>
      </c>
      <c r="G31" s="240" t="s">
        <v>2930</v>
      </c>
      <c r="H31" s="103" t="s">
        <v>2931</v>
      </c>
      <c r="I31" s="48" t="s">
        <v>2932</v>
      </c>
      <c r="J31" s="44" t="s">
        <v>31</v>
      </c>
      <c r="K31" s="51">
        <v>120.0</v>
      </c>
      <c r="L31" s="104"/>
      <c r="M31" s="65"/>
      <c r="N31" s="66"/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17747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2933</v>
      </c>
      <c r="E32" s="47" t="s">
        <v>93</v>
      </c>
      <c r="F32" s="44" t="s">
        <v>2212</v>
      </c>
      <c r="G32" s="230" t="s">
        <v>2934</v>
      </c>
      <c r="H32" s="328" t="s">
        <v>2935</v>
      </c>
      <c r="I32" s="48" t="s">
        <v>2936</v>
      </c>
      <c r="J32" s="44" t="s">
        <v>48</v>
      </c>
      <c r="K32" s="51"/>
      <c r="L32" s="104"/>
      <c r="M32" s="65"/>
      <c r="N32" s="66"/>
      <c r="O32" s="53"/>
      <c r="P32" s="87">
        <v>900.0</v>
      </c>
      <c r="Q32" s="106"/>
      <c r="R32" s="67"/>
      <c r="S32" s="47">
        <v>500.0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1085</v>
      </c>
      <c r="E33" s="47" t="s">
        <v>44</v>
      </c>
      <c r="F33" s="44" t="s">
        <v>39</v>
      </c>
      <c r="G33" s="230" t="s">
        <v>2937</v>
      </c>
      <c r="H33" s="328" t="s">
        <v>808</v>
      </c>
      <c r="I33" s="48" t="s">
        <v>2938</v>
      </c>
      <c r="J33" s="44" t="s">
        <v>31</v>
      </c>
      <c r="K33" s="51"/>
      <c r="L33" s="84"/>
      <c r="M33" s="65">
        <v>350.0</v>
      </c>
      <c r="N33" s="86"/>
      <c r="O33" s="53"/>
      <c r="P33" s="87"/>
      <c r="Q33" s="88"/>
      <c r="R33" s="67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2939</v>
      </c>
      <c r="E34" s="47" t="s">
        <v>60</v>
      </c>
      <c r="F34" s="44" t="s">
        <v>39</v>
      </c>
      <c r="G34" s="230" t="s">
        <v>2940</v>
      </c>
      <c r="H34" s="328" t="s">
        <v>2941</v>
      </c>
      <c r="I34" s="62" t="s">
        <v>2942</v>
      </c>
      <c r="J34" s="44" t="s">
        <v>48</v>
      </c>
      <c r="K34" s="51">
        <v>294.0</v>
      </c>
      <c r="L34" s="72"/>
      <c r="M34" s="37"/>
      <c r="N34" s="38"/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109</v>
      </c>
      <c r="B35" s="44" t="s">
        <v>36</v>
      </c>
      <c r="C35" s="70"/>
      <c r="D35" s="121" t="s">
        <v>2943</v>
      </c>
      <c r="E35" s="47" t="s">
        <v>2864</v>
      </c>
      <c r="F35" s="44" t="s">
        <v>267</v>
      </c>
      <c r="G35" s="230" t="s">
        <v>2944</v>
      </c>
      <c r="H35" s="328" t="s">
        <v>2945</v>
      </c>
      <c r="I35" s="62" t="s">
        <v>2946</v>
      </c>
      <c r="J35" s="44" t="s">
        <v>48</v>
      </c>
      <c r="K35" s="64"/>
      <c r="L35" s="52"/>
      <c r="M35" s="65"/>
      <c r="N35" s="66"/>
      <c r="O35" s="53"/>
      <c r="P35" s="54"/>
      <c r="Q35" s="55">
        <v>350.0</v>
      </c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71"/>
      <c r="E36" s="47" t="s">
        <v>38</v>
      </c>
      <c r="F36" s="44" t="s">
        <v>39</v>
      </c>
      <c r="G36" s="282" t="s">
        <v>2947</v>
      </c>
      <c r="H36" s="349"/>
      <c r="I36" s="62" t="s">
        <v>2948</v>
      </c>
      <c r="J36" s="44" t="s">
        <v>31</v>
      </c>
      <c r="K36" s="64"/>
      <c r="L36" s="52"/>
      <c r="M36" s="65"/>
      <c r="N36" s="66">
        <v>350.0</v>
      </c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2949</v>
      </c>
      <c r="E37" s="47" t="s">
        <v>2568</v>
      </c>
      <c r="F37" s="44" t="s">
        <v>39</v>
      </c>
      <c r="G37" s="242" t="s">
        <v>2950</v>
      </c>
      <c r="H37" s="113"/>
      <c r="I37" s="48" t="s">
        <v>2951</v>
      </c>
      <c r="J37" s="44" t="s">
        <v>30</v>
      </c>
      <c r="K37" s="51"/>
      <c r="L37" s="52"/>
      <c r="M37" s="85"/>
      <c r="N37" s="66">
        <v>300.0</v>
      </c>
      <c r="O37" s="53"/>
      <c r="P37" s="54"/>
      <c r="Q37" s="55"/>
      <c r="R37" s="67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1085</v>
      </c>
      <c r="E38" s="47" t="s">
        <v>30</v>
      </c>
      <c r="F38" s="44" t="s">
        <v>415</v>
      </c>
      <c r="G38" s="243" t="s">
        <v>2952</v>
      </c>
      <c r="H38" s="328" t="s">
        <v>2953</v>
      </c>
      <c r="I38" s="48" t="s">
        <v>2954</v>
      </c>
      <c r="J38" s="44" t="s">
        <v>31</v>
      </c>
      <c r="K38" s="51"/>
      <c r="L38" s="52"/>
      <c r="M38" s="114"/>
      <c r="N38" s="115"/>
      <c r="O38" s="53">
        <v>250.0</v>
      </c>
      <c r="P38" s="54"/>
      <c r="Q38" s="55"/>
      <c r="R38" s="5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2955</v>
      </c>
      <c r="E39" s="47" t="s">
        <v>106</v>
      </c>
      <c r="F39" s="44" t="s">
        <v>39</v>
      </c>
      <c r="G39" s="230" t="s">
        <v>2956</v>
      </c>
      <c r="H39" s="328" t="s">
        <v>2957</v>
      </c>
      <c r="I39" s="47" t="s">
        <v>2958</v>
      </c>
      <c r="J39" s="44" t="s">
        <v>48</v>
      </c>
      <c r="K39" s="98"/>
      <c r="L39" s="52"/>
      <c r="M39" s="65"/>
      <c r="N39" s="66"/>
      <c r="O39" s="53"/>
      <c r="P39" s="54">
        <v>350.0</v>
      </c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2959</v>
      </c>
      <c r="E40" s="47" t="s">
        <v>74</v>
      </c>
      <c r="F40" s="44" t="s">
        <v>39</v>
      </c>
      <c r="G40" s="230" t="s">
        <v>2960</v>
      </c>
      <c r="H40" s="328" t="s">
        <v>2961</v>
      </c>
      <c r="I40" s="48" t="s">
        <v>2962</v>
      </c>
      <c r="J40" s="44" t="s">
        <v>30</v>
      </c>
      <c r="K40" s="51"/>
      <c r="L40" s="72"/>
      <c r="M40" s="65"/>
      <c r="N40" s="66"/>
      <c r="O40" s="53">
        <v>300.0</v>
      </c>
      <c r="P40" s="73"/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58</v>
      </c>
      <c r="C41" s="45"/>
      <c r="D41" s="99" t="s">
        <v>59</v>
      </c>
      <c r="E41" s="47" t="s">
        <v>60</v>
      </c>
      <c r="F41" s="44" t="s">
        <v>39</v>
      </c>
      <c r="G41" s="230" t="s">
        <v>2963</v>
      </c>
      <c r="H41" s="328" t="s">
        <v>2964</v>
      </c>
      <c r="I41" s="48" t="s">
        <v>2361</v>
      </c>
      <c r="J41" s="44" t="s">
        <v>30</v>
      </c>
      <c r="K41" s="51"/>
      <c r="L41" s="52"/>
      <c r="M41" s="65"/>
      <c r="N41" s="66"/>
      <c r="O41" s="53"/>
      <c r="P41" s="54" t="s">
        <v>147</v>
      </c>
      <c r="Q41" s="55"/>
      <c r="R41" s="67"/>
      <c r="S41" s="47" t="s">
        <v>59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58</v>
      </c>
      <c r="C42" s="70"/>
      <c r="D42" s="258" t="s">
        <v>59</v>
      </c>
      <c r="E42" s="47" t="s">
        <v>60</v>
      </c>
      <c r="F42" s="44" t="s">
        <v>39</v>
      </c>
      <c r="G42" s="230" t="s">
        <v>2965</v>
      </c>
      <c r="H42" s="332" t="s">
        <v>2964</v>
      </c>
      <c r="I42" s="113" t="s">
        <v>2361</v>
      </c>
      <c r="J42" s="44" t="s">
        <v>30</v>
      </c>
      <c r="K42" s="120"/>
      <c r="L42" s="52"/>
      <c r="M42" s="65"/>
      <c r="N42" s="66"/>
      <c r="O42" s="53"/>
      <c r="P42" s="54" t="s">
        <v>147</v>
      </c>
      <c r="Q42" s="55"/>
      <c r="R42" s="67"/>
      <c r="S42" s="47" t="s">
        <v>59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58</v>
      </c>
      <c r="C43" s="70"/>
      <c r="D43" s="46" t="s">
        <v>59</v>
      </c>
      <c r="E43" s="47" t="s">
        <v>60</v>
      </c>
      <c r="F43" s="44" t="s">
        <v>39</v>
      </c>
      <c r="G43" s="230" t="s">
        <v>2966</v>
      </c>
      <c r="H43" s="328" t="s">
        <v>2964</v>
      </c>
      <c r="I43" s="48" t="s">
        <v>2361</v>
      </c>
      <c r="J43" s="44" t="s">
        <v>30</v>
      </c>
      <c r="K43" s="51"/>
      <c r="L43" s="52"/>
      <c r="M43" s="65"/>
      <c r="N43" s="66"/>
      <c r="O43" s="53"/>
      <c r="P43" s="54" t="s">
        <v>138</v>
      </c>
      <c r="Q43" s="55"/>
      <c r="R43" s="67"/>
      <c r="S43" s="47" t="s">
        <v>59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2967</v>
      </c>
      <c r="E44" s="47" t="s">
        <v>44</v>
      </c>
      <c r="F44" s="44" t="s">
        <v>39</v>
      </c>
      <c r="G44" s="230" t="s">
        <v>2968</v>
      </c>
      <c r="H44" s="328"/>
      <c r="I44" s="48" t="s">
        <v>2969</v>
      </c>
      <c r="J44" s="44" t="s">
        <v>31</v>
      </c>
      <c r="K44" s="64"/>
      <c r="L44" s="52"/>
      <c r="M44" s="65"/>
      <c r="N44" s="66"/>
      <c r="O44" s="53">
        <v>500.0</v>
      </c>
      <c r="P44" s="54"/>
      <c r="Q44" s="55"/>
      <c r="R44" s="67"/>
      <c r="S44" s="47">
        <v>100.0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2970</v>
      </c>
      <c r="E45" s="47" t="s">
        <v>66</v>
      </c>
      <c r="F45" s="44" t="s">
        <v>61</v>
      </c>
      <c r="G45" s="230" t="s">
        <v>2971</v>
      </c>
      <c r="H45" s="328" t="s">
        <v>2971</v>
      </c>
      <c r="I45" s="48" t="s">
        <v>2972</v>
      </c>
      <c r="J45" s="44" t="s">
        <v>48</v>
      </c>
      <c r="K45" s="51"/>
      <c r="L45" s="52">
        <v>350.0</v>
      </c>
      <c r="M45" s="65"/>
      <c r="N45" s="66"/>
      <c r="O45" s="53"/>
      <c r="P45" s="54"/>
      <c r="Q45" s="55"/>
      <c r="R45" s="67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2973</v>
      </c>
      <c r="E46" s="47" t="s">
        <v>106</v>
      </c>
      <c r="F46" s="44" t="s">
        <v>39</v>
      </c>
      <c r="G46" s="260" t="s">
        <v>2974</v>
      </c>
      <c r="H46" s="333" t="s">
        <v>2975</v>
      </c>
      <c r="I46" s="48" t="s">
        <v>2976</v>
      </c>
      <c r="J46" s="44" t="s">
        <v>48</v>
      </c>
      <c r="K46" s="51"/>
      <c r="L46" s="104"/>
      <c r="M46" s="85"/>
      <c r="N46" s="86"/>
      <c r="O46" s="53"/>
      <c r="P46" s="87">
        <v>400.0</v>
      </c>
      <c r="Q46" s="106"/>
      <c r="R46" s="67"/>
      <c r="S46" s="47">
        <v>100.0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1085</v>
      </c>
      <c r="E47" s="47" t="s">
        <v>52</v>
      </c>
      <c r="F47" s="44" t="s">
        <v>39</v>
      </c>
      <c r="G47" s="230" t="s">
        <v>2977</v>
      </c>
      <c r="H47" s="328" t="s">
        <v>2978</v>
      </c>
      <c r="I47" s="62" t="s">
        <v>2979</v>
      </c>
      <c r="J47" s="44" t="s">
        <v>31</v>
      </c>
      <c r="K47" s="51"/>
      <c r="L47" s="124"/>
      <c r="M47" s="65"/>
      <c r="N47" s="66"/>
      <c r="O47" s="53">
        <v>294.0</v>
      </c>
      <c r="P47" s="125"/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2980</v>
      </c>
      <c r="E48" s="47" t="s">
        <v>44</v>
      </c>
      <c r="F48" s="44" t="s">
        <v>78</v>
      </c>
      <c r="G48" s="230" t="s">
        <v>2981</v>
      </c>
      <c r="H48" s="328" t="s">
        <v>2981</v>
      </c>
      <c r="I48" s="62" t="s">
        <v>2982</v>
      </c>
      <c r="J48" s="44" t="s">
        <v>48</v>
      </c>
      <c r="K48" s="51"/>
      <c r="L48" s="124">
        <v>294.0</v>
      </c>
      <c r="M48" s="37"/>
      <c r="N48" s="38"/>
      <c r="O48" s="53"/>
      <c r="P48" s="125"/>
      <c r="Q48" s="126"/>
      <c r="R48" s="56"/>
      <c r="S48" s="47">
        <v>60.0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21" t="s">
        <v>2983</v>
      </c>
      <c r="E49" s="47" t="s">
        <v>74</v>
      </c>
      <c r="F49" s="44" t="s">
        <v>39</v>
      </c>
      <c r="G49" s="230" t="s">
        <v>2984</v>
      </c>
      <c r="H49" s="328" t="s">
        <v>2985</v>
      </c>
      <c r="I49" s="127" t="s">
        <v>2986</v>
      </c>
      <c r="J49" s="44" t="s">
        <v>30</v>
      </c>
      <c r="K49" s="64"/>
      <c r="L49" s="124"/>
      <c r="M49" s="85"/>
      <c r="N49" s="86"/>
      <c r="O49" s="53">
        <v>200.0</v>
      </c>
      <c r="P49" s="125"/>
      <c r="Q49" s="126"/>
      <c r="R49" s="67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288" t="s">
        <v>2987</v>
      </c>
      <c r="E50" s="47" t="s">
        <v>30</v>
      </c>
      <c r="F50" s="44" t="s">
        <v>39</v>
      </c>
      <c r="G50" s="243" t="s">
        <v>2988</v>
      </c>
      <c r="H50" s="328" t="s">
        <v>2989</v>
      </c>
      <c r="I50" s="48" t="s">
        <v>2990</v>
      </c>
      <c r="J50" s="44" t="s">
        <v>31</v>
      </c>
      <c r="K50" s="64"/>
      <c r="L50" s="129"/>
      <c r="M50" s="85"/>
      <c r="N50" s="86"/>
      <c r="O50" s="53">
        <v>294.0</v>
      </c>
      <c r="P50" s="130"/>
      <c r="Q50" s="131"/>
      <c r="R50" s="67"/>
      <c r="S50" s="47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290" t="s">
        <v>2991</v>
      </c>
      <c r="E51" s="47" t="s">
        <v>2568</v>
      </c>
      <c r="F51" s="44" t="s">
        <v>39</v>
      </c>
      <c r="G51" s="230" t="s">
        <v>2992</v>
      </c>
      <c r="H51" s="328" t="s">
        <v>2993</v>
      </c>
      <c r="I51" s="48" t="s">
        <v>2994</v>
      </c>
      <c r="J51" s="44" t="s">
        <v>30</v>
      </c>
      <c r="K51" s="51"/>
      <c r="L51" s="124"/>
      <c r="M51" s="65"/>
      <c r="N51" s="66"/>
      <c r="O51" s="53">
        <v>350.0</v>
      </c>
      <c r="P51" s="125"/>
      <c r="Q51" s="126"/>
      <c r="R51" s="67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45"/>
      <c r="E52" s="47" t="s">
        <v>38</v>
      </c>
      <c r="F52" s="44" t="s">
        <v>39</v>
      </c>
      <c r="G52" s="282" t="s">
        <v>2995</v>
      </c>
      <c r="H52" s="327"/>
      <c r="I52" s="48" t="s">
        <v>2996</v>
      </c>
      <c r="J52" s="44" t="s">
        <v>31</v>
      </c>
      <c r="K52" s="120"/>
      <c r="L52" s="124"/>
      <c r="M52" s="85"/>
      <c r="N52" s="66">
        <v>300.0</v>
      </c>
      <c r="O52" s="53"/>
      <c r="P52" s="125"/>
      <c r="Q52" s="126"/>
      <c r="R52" s="67"/>
      <c r="S52" s="47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2997</v>
      </c>
      <c r="E53" s="133" t="s">
        <v>2864</v>
      </c>
      <c r="F53" s="44" t="s">
        <v>61</v>
      </c>
      <c r="G53" s="230" t="s">
        <v>2998</v>
      </c>
      <c r="H53" s="328"/>
      <c r="I53" s="48" t="s">
        <v>2999</v>
      </c>
      <c r="J53" s="44" t="s">
        <v>48</v>
      </c>
      <c r="K53" s="51"/>
      <c r="L53" s="124"/>
      <c r="M53" s="65"/>
      <c r="N53" s="66"/>
      <c r="O53" s="53"/>
      <c r="P53" s="125">
        <v>300.0</v>
      </c>
      <c r="Q53" s="126"/>
      <c r="R53" s="67"/>
      <c r="S53" s="57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45"/>
      <c r="E54" s="23"/>
      <c r="F54" s="44" t="s">
        <v>39</v>
      </c>
      <c r="G54" s="134" t="s">
        <v>3000</v>
      </c>
      <c r="H54" s="335" t="s">
        <v>3001</v>
      </c>
      <c r="I54" s="48" t="s">
        <v>3002</v>
      </c>
      <c r="J54" s="78"/>
      <c r="K54" s="51">
        <v>350.0</v>
      </c>
      <c r="L54" s="124"/>
      <c r="M54" s="65"/>
      <c r="N54" s="66"/>
      <c r="O54" s="53"/>
      <c r="P54" s="125"/>
      <c r="Q54" s="126"/>
      <c r="R54" s="67"/>
      <c r="S54" s="47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101" t="s">
        <v>3003</v>
      </c>
      <c r="E55" s="133" t="s">
        <v>106</v>
      </c>
      <c r="F55" s="44" t="s">
        <v>39</v>
      </c>
      <c r="G55" s="230" t="s">
        <v>3004</v>
      </c>
      <c r="H55" s="328" t="s">
        <v>3005</v>
      </c>
      <c r="I55" s="48" t="s">
        <v>3006</v>
      </c>
      <c r="J55" s="44" t="s">
        <v>48</v>
      </c>
      <c r="K55" s="136"/>
      <c r="L55" s="124"/>
      <c r="M55" s="114"/>
      <c r="N55" s="115"/>
      <c r="O55" s="53">
        <v>350.0</v>
      </c>
      <c r="P55" s="125"/>
      <c r="Q55" s="126"/>
      <c r="R55" s="56"/>
      <c r="S55" s="47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3007</v>
      </c>
      <c r="E56" s="23"/>
      <c r="F56" s="44" t="s">
        <v>39</v>
      </c>
      <c r="G56" s="230" t="s">
        <v>3008</v>
      </c>
      <c r="H56" s="328"/>
      <c r="I56" s="48" t="s">
        <v>3009</v>
      </c>
      <c r="J56" s="44" t="s">
        <v>48</v>
      </c>
      <c r="K56" s="137"/>
      <c r="L56" s="124"/>
      <c r="M56" s="114"/>
      <c r="N56" s="115"/>
      <c r="O56" s="53">
        <v>250.0</v>
      </c>
      <c r="P56" s="125"/>
      <c r="Q56" s="126"/>
      <c r="R56" s="56"/>
      <c r="S56" s="256">
        <v>250.0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 t="s">
        <v>36</v>
      </c>
      <c r="C57" s="45"/>
      <c r="D57" s="45"/>
      <c r="E57" s="23"/>
      <c r="F57" s="44" t="s">
        <v>39</v>
      </c>
      <c r="G57" s="48" t="s">
        <v>3010</v>
      </c>
      <c r="H57" s="328"/>
      <c r="I57" s="48" t="s">
        <v>3009</v>
      </c>
      <c r="J57" s="78"/>
      <c r="K57" s="136"/>
      <c r="L57" s="138"/>
      <c r="M57" s="65"/>
      <c r="N57" s="66"/>
      <c r="O57" s="53">
        <v>250.0</v>
      </c>
      <c r="P57" s="139"/>
      <c r="Q57" s="140"/>
      <c r="R57" s="67"/>
      <c r="S57" s="256">
        <v>250.0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35</v>
      </c>
      <c r="B58" s="44" t="s">
        <v>36</v>
      </c>
      <c r="C58" s="45"/>
      <c r="D58" s="101" t="s">
        <v>1085</v>
      </c>
      <c r="E58" s="133" t="s">
        <v>38</v>
      </c>
      <c r="F58" s="44" t="s">
        <v>39</v>
      </c>
      <c r="G58" s="230" t="s">
        <v>3011</v>
      </c>
      <c r="H58" s="328" t="s">
        <v>3012</v>
      </c>
      <c r="I58" s="48" t="s">
        <v>2036</v>
      </c>
      <c r="J58" s="44" t="s">
        <v>31</v>
      </c>
      <c r="K58" s="136"/>
      <c r="L58" s="124"/>
      <c r="M58" s="85"/>
      <c r="N58" s="86"/>
      <c r="O58" s="53">
        <v>294.0</v>
      </c>
      <c r="P58" s="125"/>
      <c r="Q58" s="126"/>
      <c r="R58" s="67"/>
      <c r="S58" s="47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36</v>
      </c>
      <c r="C59" s="70"/>
      <c r="D59" s="101" t="s">
        <v>3013</v>
      </c>
      <c r="E59" s="133" t="s">
        <v>106</v>
      </c>
      <c r="F59" s="44" t="s">
        <v>39</v>
      </c>
      <c r="G59" s="230" t="s">
        <v>3014</v>
      </c>
      <c r="H59" s="328" t="s">
        <v>3015</v>
      </c>
      <c r="I59" s="48" t="s">
        <v>3016</v>
      </c>
      <c r="J59" s="44" t="s">
        <v>48</v>
      </c>
      <c r="K59" s="136"/>
      <c r="L59" s="124"/>
      <c r="M59" s="85"/>
      <c r="N59" s="86"/>
      <c r="O59" s="53">
        <v>350.0</v>
      </c>
      <c r="P59" s="125"/>
      <c r="Q59" s="126"/>
      <c r="R59" s="67"/>
      <c r="S59" s="47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 ht="18.0" customHeight="1">
      <c r="A60" s="44" t="s">
        <v>35</v>
      </c>
      <c r="B60" s="44" t="s">
        <v>58</v>
      </c>
      <c r="C60" s="45"/>
      <c r="D60" s="101" t="s">
        <v>59</v>
      </c>
      <c r="E60" s="23"/>
      <c r="F60" s="44" t="s">
        <v>39</v>
      </c>
      <c r="G60" s="230" t="s">
        <v>3017</v>
      </c>
      <c r="H60" s="328" t="s">
        <v>320</v>
      </c>
      <c r="I60" s="48" t="s">
        <v>1278</v>
      </c>
      <c r="J60" s="78"/>
      <c r="K60" s="136"/>
      <c r="L60" s="124"/>
      <c r="M60" s="65" t="s">
        <v>65</v>
      </c>
      <c r="N60" s="86"/>
      <c r="O60" s="53"/>
      <c r="P60" s="125"/>
      <c r="Q60" s="126"/>
      <c r="R60" s="67"/>
      <c r="S60" s="47" t="s">
        <v>59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 t="s">
        <v>35</v>
      </c>
      <c r="B61" s="44" t="s">
        <v>36</v>
      </c>
      <c r="C61" s="45"/>
      <c r="D61" s="45"/>
      <c r="E61" s="133" t="s">
        <v>44</v>
      </c>
      <c r="F61" s="44" t="s">
        <v>39</v>
      </c>
      <c r="G61" s="243" t="s">
        <v>3018</v>
      </c>
      <c r="H61" s="328"/>
      <c r="I61" s="48" t="s">
        <v>3019</v>
      </c>
      <c r="J61" s="44" t="s">
        <v>31</v>
      </c>
      <c r="K61" s="136"/>
      <c r="L61" s="124"/>
      <c r="M61" s="85"/>
      <c r="N61" s="66">
        <v>300.0</v>
      </c>
      <c r="O61" s="53"/>
      <c r="P61" s="125"/>
      <c r="Q61" s="126"/>
      <c r="R61" s="67"/>
      <c r="S61" s="47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 t="s">
        <v>35</v>
      </c>
      <c r="B62" s="44" t="s">
        <v>36</v>
      </c>
      <c r="C62" s="45"/>
      <c r="D62" s="101" t="s">
        <v>3020</v>
      </c>
      <c r="E62" s="133" t="s">
        <v>44</v>
      </c>
      <c r="F62" s="44" t="s">
        <v>39</v>
      </c>
      <c r="G62" s="230" t="s">
        <v>3021</v>
      </c>
      <c r="H62" s="328" t="s">
        <v>3021</v>
      </c>
      <c r="I62" s="48" t="s">
        <v>3022</v>
      </c>
      <c r="J62" s="44" t="s">
        <v>31</v>
      </c>
      <c r="K62" s="136"/>
      <c r="L62" s="124">
        <v>588.0</v>
      </c>
      <c r="M62" s="65"/>
      <c r="N62" s="66"/>
      <c r="O62" s="53"/>
      <c r="P62" s="130"/>
      <c r="Q62" s="131"/>
      <c r="R62" s="67"/>
      <c r="S62" s="47">
        <v>100.0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 t="s">
        <v>35</v>
      </c>
      <c r="B63" s="44" t="s">
        <v>36</v>
      </c>
      <c r="C63" s="45"/>
      <c r="D63" s="101" t="s">
        <v>3023</v>
      </c>
      <c r="E63" s="133" t="s">
        <v>2568</v>
      </c>
      <c r="F63" s="44" t="s">
        <v>39</v>
      </c>
      <c r="G63" s="230" t="s">
        <v>3024</v>
      </c>
      <c r="H63" s="328" t="s">
        <v>3021</v>
      </c>
      <c r="I63" s="48" t="s">
        <v>3022</v>
      </c>
      <c r="J63" s="44" t="s">
        <v>30</v>
      </c>
      <c r="K63" s="136"/>
      <c r="L63" s="124">
        <v>294.0</v>
      </c>
      <c r="M63" s="85"/>
      <c r="N63" s="86"/>
      <c r="O63" s="53"/>
      <c r="P63" s="130"/>
      <c r="Q63" s="131"/>
      <c r="R63" s="67"/>
      <c r="S63" s="141">
        <v>50.0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 t="s">
        <v>35</v>
      </c>
      <c r="B64" s="44" t="s">
        <v>36</v>
      </c>
      <c r="C64" s="45"/>
      <c r="D64" s="101" t="s">
        <v>3025</v>
      </c>
      <c r="E64" s="133" t="s">
        <v>326</v>
      </c>
      <c r="F64" s="44" t="s">
        <v>39</v>
      </c>
      <c r="G64" s="230" t="s">
        <v>3026</v>
      </c>
      <c r="H64" s="328" t="s">
        <v>3027</v>
      </c>
      <c r="I64" s="48" t="s">
        <v>3028</v>
      </c>
      <c r="J64" s="44" t="s">
        <v>48</v>
      </c>
      <c r="K64" s="137"/>
      <c r="L64" s="124"/>
      <c r="M64" s="65"/>
      <c r="N64" s="66"/>
      <c r="O64" s="53">
        <v>294.0</v>
      </c>
      <c r="P64" s="125"/>
      <c r="Q64" s="126"/>
      <c r="R64" s="67"/>
      <c r="S64" s="47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 t="s">
        <v>35</v>
      </c>
      <c r="B65" s="44" t="s">
        <v>36</v>
      </c>
      <c r="C65" s="45"/>
      <c r="D65" s="45"/>
      <c r="E65" s="133" t="s">
        <v>74</v>
      </c>
      <c r="F65" s="44" t="s">
        <v>39</v>
      </c>
      <c r="G65" s="243" t="s">
        <v>3029</v>
      </c>
      <c r="H65" s="328" t="s">
        <v>3030</v>
      </c>
      <c r="I65" s="48" t="s">
        <v>3031</v>
      </c>
      <c r="J65" s="44" t="s">
        <v>30</v>
      </c>
      <c r="K65" s="137"/>
      <c r="L65" s="129"/>
      <c r="M65" s="85"/>
      <c r="N65" s="86"/>
      <c r="O65" s="53">
        <v>294.0</v>
      </c>
      <c r="P65" s="130"/>
      <c r="Q65" s="131"/>
      <c r="R65" s="89"/>
      <c r="S65" s="47">
        <v>50.0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 t="s">
        <v>35</v>
      </c>
      <c r="B66" s="44" t="s">
        <v>36</v>
      </c>
      <c r="C66" s="45"/>
      <c r="D66" s="101" t="s">
        <v>3032</v>
      </c>
      <c r="E66" s="291" t="s">
        <v>38</v>
      </c>
      <c r="F66" s="44" t="s">
        <v>78</v>
      </c>
      <c r="G66" s="303" t="s">
        <v>3033</v>
      </c>
      <c r="H66" s="328"/>
      <c r="I66" s="48" t="s">
        <v>3034</v>
      </c>
      <c r="J66" s="44" t="s">
        <v>31</v>
      </c>
      <c r="K66" s="144">
        <v>735.0</v>
      </c>
      <c r="L66" s="124"/>
      <c r="M66" s="65"/>
      <c r="N66" s="66"/>
      <c r="O66" s="53"/>
      <c r="P66" s="125"/>
      <c r="Q66" s="126"/>
      <c r="R66" s="67"/>
      <c r="S66" s="256">
        <v>735.0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328"/>
      <c r="I67" s="48"/>
      <c r="J67" s="78"/>
      <c r="K67" s="144"/>
      <c r="L67" s="124"/>
      <c r="M67" s="85"/>
      <c r="N67" s="86"/>
      <c r="O67" s="53"/>
      <c r="P67" s="130"/>
      <c r="Q67" s="131"/>
      <c r="R67" s="89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328"/>
      <c r="I68" s="48"/>
      <c r="J68" s="78"/>
      <c r="K68" s="136"/>
      <c r="L68" s="145"/>
      <c r="M68" s="85"/>
      <c r="N68" s="86"/>
      <c r="O68" s="53"/>
      <c r="P68" s="146"/>
      <c r="Q68" s="147"/>
      <c r="R68" s="89"/>
      <c r="S68" s="5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328"/>
      <c r="I69" s="48"/>
      <c r="J69" s="78"/>
      <c r="K69" s="143"/>
      <c r="L69" s="129"/>
      <c r="M69" s="85"/>
      <c r="N69" s="86"/>
      <c r="O69" s="53"/>
      <c r="P69" s="130"/>
      <c r="Q69" s="131"/>
      <c r="R69" s="89"/>
      <c r="S69" s="4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148"/>
      <c r="D70" s="149"/>
      <c r="E70" s="142"/>
      <c r="F70" s="44"/>
      <c r="G70" s="48"/>
      <c r="H70" s="328"/>
      <c r="I70" s="48"/>
      <c r="J70" s="78"/>
      <c r="K70" s="150"/>
      <c r="L70" s="151"/>
      <c r="M70" s="85"/>
      <c r="N70" s="86"/>
      <c r="O70" s="53"/>
      <c r="P70" s="152"/>
      <c r="Q70" s="153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45"/>
      <c r="E71" s="142"/>
      <c r="F71" s="44"/>
      <c r="G71" s="48"/>
      <c r="H71" s="328"/>
      <c r="I71" s="48"/>
      <c r="J71" s="78"/>
      <c r="K71" s="154"/>
      <c r="L71" s="151"/>
      <c r="M71" s="114"/>
      <c r="N71" s="115"/>
      <c r="O71" s="53"/>
      <c r="P71" s="152"/>
      <c r="Q71" s="153"/>
      <c r="R71" s="116"/>
      <c r="S71" s="141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60"/>
      <c r="E72" s="142"/>
      <c r="F72" s="44"/>
      <c r="G72" s="48"/>
      <c r="H72" s="328"/>
      <c r="I72" s="62"/>
      <c r="J72" s="78"/>
      <c r="K72" s="150"/>
      <c r="L72" s="155"/>
      <c r="M72" s="85"/>
      <c r="N72" s="86"/>
      <c r="O72" s="53"/>
      <c r="P72" s="156"/>
      <c r="Q72" s="157"/>
      <c r="R72" s="89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45"/>
      <c r="E73" s="142"/>
      <c r="F73" s="44"/>
      <c r="G73" s="48"/>
      <c r="H73" s="328"/>
      <c r="I73" s="62"/>
      <c r="J73" s="78"/>
      <c r="K73" s="150"/>
      <c r="L73" s="151"/>
      <c r="M73" s="85"/>
      <c r="N73" s="86"/>
      <c r="O73" s="53"/>
      <c r="P73" s="152"/>
      <c r="Q73" s="153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328"/>
      <c r="I74" s="62"/>
      <c r="J74" s="78"/>
      <c r="K74" s="154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23"/>
      <c r="F75" s="44"/>
      <c r="G75" s="48"/>
      <c r="H75" s="328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58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328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41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8"/>
      <c r="B77" s="44"/>
      <c r="C77" s="148"/>
      <c r="D77" s="45"/>
      <c r="E77" s="23"/>
      <c r="F77" s="44"/>
      <c r="G77" s="159"/>
      <c r="H77" s="337"/>
      <c r="I77" s="160"/>
      <c r="J77" s="78"/>
      <c r="K77" s="150"/>
      <c r="L77" s="151"/>
      <c r="M77" s="85"/>
      <c r="N77" s="86"/>
      <c r="O77" s="53"/>
      <c r="P77" s="152"/>
      <c r="Q77" s="153"/>
      <c r="R77" s="89"/>
      <c r="S77" s="16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337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337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337"/>
      <c r="I80" s="160"/>
      <c r="J80" s="78"/>
      <c r="K80" s="163"/>
      <c r="L80" s="164"/>
      <c r="M80" s="165"/>
      <c r="N80" s="166"/>
      <c r="O80" s="53"/>
      <c r="P80" s="167"/>
      <c r="Q80" s="168"/>
      <c r="R80" s="16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337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337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337"/>
      <c r="I83" s="160"/>
      <c r="J83" s="78"/>
      <c r="K83" s="170"/>
      <c r="L83" s="171"/>
      <c r="M83" s="172"/>
      <c r="N83" s="173"/>
      <c r="O83" s="53"/>
      <c r="P83" s="174"/>
      <c r="Q83" s="175"/>
      <c r="R83" s="176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142"/>
      <c r="F84" s="44"/>
      <c r="G84" s="159"/>
      <c r="H84" s="337"/>
      <c r="I84" s="160"/>
      <c r="J84" s="78"/>
      <c r="K84" s="163"/>
      <c r="L84" s="164"/>
      <c r="M84" s="177"/>
      <c r="N84" s="178"/>
      <c r="O84" s="53"/>
      <c r="P84" s="167"/>
      <c r="Q84" s="168"/>
      <c r="R84" s="179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337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337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337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337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337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337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337"/>
      <c r="I91" s="160"/>
      <c r="J91" s="78"/>
      <c r="K91" s="163"/>
      <c r="L91" s="164"/>
      <c r="M91" s="177"/>
      <c r="N91" s="180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81"/>
      <c r="E92" s="182"/>
      <c r="F92" s="4"/>
      <c r="G92" s="183"/>
      <c r="H92" s="344"/>
      <c r="I92" s="185"/>
      <c r="J92" s="4"/>
      <c r="K92" s="186"/>
      <c r="L92" s="186"/>
      <c r="M92" s="186"/>
      <c r="N92" s="186"/>
      <c r="O92" s="187"/>
      <c r="P92" s="187"/>
      <c r="Q92" s="244"/>
      <c r="R92" s="188"/>
      <c r="S92" s="189">
        <f>SUM(S7:S91)</f>
        <v>5033</v>
      </c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90"/>
      <c r="E93" s="191"/>
      <c r="F93" s="2"/>
      <c r="G93" s="192"/>
      <c r="H93" s="345"/>
      <c r="I93" s="194"/>
      <c r="J93" s="2"/>
      <c r="K93" s="35" t="s">
        <v>10</v>
      </c>
      <c r="L93" s="195"/>
      <c r="M93" s="195"/>
      <c r="N93" s="195"/>
      <c r="O93" s="196"/>
      <c r="P93" s="196"/>
      <c r="Q93" s="245"/>
      <c r="R93" s="19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198"/>
      <c r="D94" s="16"/>
      <c r="E94" s="199"/>
      <c r="F94" s="200"/>
      <c r="G94" s="183"/>
      <c r="H94" s="322"/>
      <c r="I94" s="5"/>
      <c r="J94" s="2"/>
      <c r="K94" s="149">
        <f>SUM(K7:K91)</f>
        <v>2199</v>
      </c>
      <c r="L94" s="201" t="s">
        <v>23</v>
      </c>
      <c r="O94" s="202" t="s">
        <v>24</v>
      </c>
      <c r="Q94" s="246" t="s">
        <v>109</v>
      </c>
      <c r="R94" s="204" t="s">
        <v>25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183"/>
      <c r="H95" s="322"/>
      <c r="I95" s="5"/>
      <c r="J95" s="2"/>
      <c r="K95" s="149">
        <f>SUM(K94*2%)</f>
        <v>43.98</v>
      </c>
      <c r="L95" s="36" t="s">
        <v>11</v>
      </c>
      <c r="M95" s="205"/>
      <c r="N95" s="205"/>
      <c r="O95" s="206"/>
      <c r="P95" s="207"/>
      <c r="Q95" s="246"/>
      <c r="R95" s="208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4"/>
      <c r="H96" s="322"/>
      <c r="I96" s="5"/>
      <c r="J96" s="2"/>
      <c r="K96" s="209"/>
      <c r="L96" s="210">
        <f>SUM(L6:L90)</f>
        <v>2376</v>
      </c>
      <c r="M96" s="37" t="s">
        <v>12</v>
      </c>
      <c r="N96" s="205"/>
      <c r="O96" s="206"/>
      <c r="P96" s="206"/>
      <c r="Q96" s="247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211" t="s">
        <v>26</v>
      </c>
      <c r="H97" s="346">
        <f>SUM(K94,L96,M97,N98)</f>
        <v>9045</v>
      </c>
      <c r="I97" s="5"/>
      <c r="J97" s="2"/>
      <c r="K97" s="7"/>
      <c r="L97" s="60">
        <f>SUM(L96*2%)</f>
        <v>47.52</v>
      </c>
      <c r="M97" s="16">
        <f>SUM(M6:M90)</f>
        <v>1120</v>
      </c>
      <c r="N97" s="38" t="s">
        <v>13</v>
      </c>
      <c r="O97" s="206"/>
      <c r="P97" s="206"/>
      <c r="Q97" s="247"/>
      <c r="R97" s="18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13"/>
      <c r="G98" s="214" t="s">
        <v>27</v>
      </c>
      <c r="H98" s="346">
        <f>SUM(O99,P102)</f>
        <v>8352</v>
      </c>
      <c r="I98" s="5"/>
      <c r="J98" s="2"/>
      <c r="K98" s="7"/>
      <c r="L98" s="17"/>
      <c r="M98" s="60">
        <f>SUM(M97*1%)</f>
        <v>11.2</v>
      </c>
      <c r="N98" s="16">
        <f>SUM(N6:N91)</f>
        <v>3350</v>
      </c>
      <c r="O98" s="39" t="s">
        <v>14</v>
      </c>
      <c r="P98" s="206"/>
      <c r="Q98" s="247"/>
      <c r="R98" s="215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6" t="s">
        <v>28</v>
      </c>
      <c r="H99" s="346">
        <f>SUM(R104)</f>
        <v>588</v>
      </c>
      <c r="I99" s="5"/>
      <c r="J99" s="2"/>
      <c r="K99" s="7"/>
      <c r="L99" s="2"/>
      <c r="M99" s="2"/>
      <c r="N99" s="60">
        <f>SUM(N98*2%)</f>
        <v>67</v>
      </c>
      <c r="O99" s="16">
        <f>SUM(O6:O92)</f>
        <v>5458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248" t="s">
        <v>109</v>
      </c>
      <c r="H100" s="346">
        <f>SUM(Q103)</f>
        <v>350</v>
      </c>
      <c r="I100" s="5"/>
      <c r="J100" s="2"/>
      <c r="K100" s="7"/>
      <c r="L100" s="2"/>
      <c r="M100" s="2"/>
      <c r="N100" s="2"/>
      <c r="O100" s="60">
        <f>SUM(O99*3%)</f>
        <v>163.74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322"/>
      <c r="I101" s="5"/>
      <c r="J101" s="2"/>
      <c r="K101" s="7"/>
      <c r="L101" s="2"/>
      <c r="M101" s="2"/>
      <c r="N101" s="2"/>
      <c r="O101" s="2"/>
      <c r="P101" s="40" t="s">
        <v>15</v>
      </c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7" t="s">
        <v>29</v>
      </c>
      <c r="H102" s="266">
        <f>SUM(O9,N12,P14,P20,L22,P23,L24,M25,M26,P32,K34,Q35,P39,L45,P46,L48,P53,O55,O56,O59,O64)</f>
        <v>7746</v>
      </c>
      <c r="I102" s="252">
        <f>SUM(M25)</f>
        <v>350</v>
      </c>
      <c r="J102" s="2"/>
      <c r="K102" s="7"/>
      <c r="L102" s="2"/>
      <c r="M102" s="2"/>
      <c r="N102" s="2"/>
      <c r="O102" s="2"/>
      <c r="P102" s="16">
        <f>SUM(P6:P90)</f>
        <v>2894</v>
      </c>
      <c r="Q102" s="41" t="s">
        <v>16</v>
      </c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9" t="s">
        <v>30</v>
      </c>
      <c r="H103" s="218"/>
      <c r="I103" s="220"/>
      <c r="J103" s="2"/>
      <c r="K103" s="7"/>
      <c r="L103" s="2"/>
      <c r="M103" s="2"/>
      <c r="N103" s="2"/>
      <c r="O103" s="2"/>
      <c r="P103" s="60">
        <f>SUM(P102*2%)</f>
        <v>57.88</v>
      </c>
      <c r="Q103" s="16">
        <f>SUM(Q6:Q90)</f>
        <v>350</v>
      </c>
      <c r="R103" s="222" t="s">
        <v>17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21" t="s">
        <v>31</v>
      </c>
      <c r="J104" s="2"/>
      <c r="K104" s="7"/>
      <c r="L104" s="2"/>
      <c r="M104" s="2"/>
      <c r="N104" s="2"/>
      <c r="O104" s="2"/>
      <c r="P104" s="2"/>
      <c r="Q104" s="60">
        <f>SUM(Q103*1%)</f>
        <v>3.5</v>
      </c>
      <c r="R104" s="149">
        <f>SUM(R7:R92)</f>
        <v>588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13"/>
      <c r="H105" s="11"/>
      <c r="I105" s="5"/>
      <c r="J105" s="2"/>
      <c r="K105" s="7"/>
      <c r="L105" s="2"/>
      <c r="M105" s="2"/>
      <c r="N105" s="2"/>
      <c r="O105" s="2"/>
      <c r="P105" s="2"/>
      <c r="Q105" s="2"/>
      <c r="R105" s="149">
        <f>SUM(R104*2%)</f>
        <v>11.76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23" t="s">
        <v>32</v>
      </c>
      <c r="H106" s="319">
        <f>SUM(N11,M25,O30,M33,N36,O38,O50,N52,N61,O65)</f>
        <v>3182</v>
      </c>
      <c r="I106" s="5"/>
      <c r="J106" s="2"/>
      <c r="K106" s="7"/>
      <c r="L106" s="2"/>
      <c r="M106" s="2"/>
      <c r="N106" s="2"/>
      <c r="O106" s="2"/>
      <c r="P106" s="2"/>
      <c r="Q106" s="2"/>
      <c r="R106" s="16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33</v>
      </c>
      <c r="H107" s="253">
        <f>SUM(K54,O57)</f>
        <v>600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18">
        <f>SUM(S11,S13,S25,S30,S33,S36,S38,S50,S52,S61,S65)</f>
        <v>600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322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322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322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322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322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322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322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322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322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322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322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322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322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322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322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322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322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322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322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322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322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322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322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322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322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322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322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322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322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322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322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322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322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322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322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322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322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322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322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322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322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322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322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322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322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322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322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322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322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322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322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322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322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322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322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322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322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322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322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322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322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322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322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322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322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322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322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322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322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322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322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322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322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322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322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322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322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322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322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322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322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322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322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322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322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322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322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322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322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322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322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322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322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322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322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322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322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322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322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322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322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322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322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322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322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322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322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322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322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322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322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322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322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322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322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322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27"/>
      <c r="D225" s="227"/>
      <c r="E225" s="2"/>
      <c r="F225" s="2"/>
      <c r="G225" s="4"/>
      <c r="H225" s="322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322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322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322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322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322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322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322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322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322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322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322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322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322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322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322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322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322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322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322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322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322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322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322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322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322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322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322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322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322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322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322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322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322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322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322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322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322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322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322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322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322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322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322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322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322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322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322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322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322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322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322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322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322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322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322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322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322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322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322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322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322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322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322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322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322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322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322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322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322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322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322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322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322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322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322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322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322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322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322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322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322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322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322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322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322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322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322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322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322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322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322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322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322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322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322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322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322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322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322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322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322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322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322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322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322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322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322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322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322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322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322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322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322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322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322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322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322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322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322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322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322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322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322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322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322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322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322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322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322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322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322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322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322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322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322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322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322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322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322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322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322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322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322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322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322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322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322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322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322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322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322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322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322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322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322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322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322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322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322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322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322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322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322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322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322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322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322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322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322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322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322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322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322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322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322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322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322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322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322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322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322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322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322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322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322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322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322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322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322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322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322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322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322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322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322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322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322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322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322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322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322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322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322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322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322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322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322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322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322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322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322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322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322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322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322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322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322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322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322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322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322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322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322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322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322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322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322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322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322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322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322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322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322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322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322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322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322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322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322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322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322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322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322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322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322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322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322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322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322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322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322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322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322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322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322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322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322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322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322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322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322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322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322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322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322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322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322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322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322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322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322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322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322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322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322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322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322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322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322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322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322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322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322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322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322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322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322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322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322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322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322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322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322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322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322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322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322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322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322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322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322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322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322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322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322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322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322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322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322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322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322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322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322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322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322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322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322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322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322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322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322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322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322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322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322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322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322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322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322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322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322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322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322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322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322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322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322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322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322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322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322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322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322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322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322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322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322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322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322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322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322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322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322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322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322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322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322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322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322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322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322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322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322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322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322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322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322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322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322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322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322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322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322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322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322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322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322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322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322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322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322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322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322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322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322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322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322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322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322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322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322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322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322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322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322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322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322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322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322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322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322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322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322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322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322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322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322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322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322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322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322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322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322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322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322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322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322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322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322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322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322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322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322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322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322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322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322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322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322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322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322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322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322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322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322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322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322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322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322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322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322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322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322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322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322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322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322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322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322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322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322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322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322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322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322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322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322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322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322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322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322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322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322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322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322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322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322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322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322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322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322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322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322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322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322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322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322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322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322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322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322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322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322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322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322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322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322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322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322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322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322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322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322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322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322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322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322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322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322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322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322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322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322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322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322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322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322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322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322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322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322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322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322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322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322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322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322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322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322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322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322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322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322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322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322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322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322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322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322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322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322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322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322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322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322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322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322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322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322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322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322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322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322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322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322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322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322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322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322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322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322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322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322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322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322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322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322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322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322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322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322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322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322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322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322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322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322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322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322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322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322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322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322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322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322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322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322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322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322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322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322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322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322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322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322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322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322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322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322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322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322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322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322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322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322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322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322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322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322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322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322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322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322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322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322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322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322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322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322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322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322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322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322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322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322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322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322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322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322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322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322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322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322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322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322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322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322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322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322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322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322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322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322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322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322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322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322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322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322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322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322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322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322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322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322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322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322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322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322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322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322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322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322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322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322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322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322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322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322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322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322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322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322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322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322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322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322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322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322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322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322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322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322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322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322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322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322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322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322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322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322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322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322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322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322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322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322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322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322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322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322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322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322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322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322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322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322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322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322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322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322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322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322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322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322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322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322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322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322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322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322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322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322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322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322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322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322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322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322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322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322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322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322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322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322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322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322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322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322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322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322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322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322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322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322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322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322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322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322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322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322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322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322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322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322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322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322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322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322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322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322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322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322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322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322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322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322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322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322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322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322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322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322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322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322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322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322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322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322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322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322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322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322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228"/>
      <c r="H999" s="348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Y999" s="7"/>
      <c r="Z999" s="7"/>
      <c r="AA999" s="7"/>
      <c r="AB999" s="7"/>
    </row>
    <row r="1000">
      <c r="H1000" s="348"/>
      <c r="L1000" s="228"/>
      <c r="M1000" s="228"/>
      <c r="N1000" s="228"/>
      <c r="O1000" s="228"/>
      <c r="P1000" s="228"/>
      <c r="Q1000" s="228"/>
      <c r="R1000" s="228"/>
    </row>
  </sheetData>
  <mergeCells count="5">
    <mergeCell ref="A2:J2"/>
    <mergeCell ref="A3:J3"/>
    <mergeCell ref="K3:R3"/>
    <mergeCell ref="L94:N94"/>
    <mergeCell ref="O94:P94"/>
  </mergeCells>
  <dataValidations>
    <dataValidation type="list" allowBlank="1" showErrorMessage="1" sqref="J7:J91">
      <formula1>"Mel,Flavia,Fernanda,Carla"</formula1>
    </dataValidation>
    <dataValidation type="list" allowBlank="1" showErrorMessage="1" sqref="B7:B91">
      <formula1>"Pix,Cartão,Pacote ,Pago "</formula1>
    </dataValidation>
    <dataValidation type="list" allowBlank="1" showErrorMessage="1" sqref="E7:E91 E208:F999">
      <formula1>"Vinicius,Kaua,Caio,Julia,Jhonatas,Diogo,Caio Ferreira,Pamelah,Caio Alves,Camila,Wiliam ,Gabriel ,Fernanda,Kaua Pessoni,Gabriel Batista,Gustavo Pereira,Demetrio"</formula1>
    </dataValidation>
    <dataValidation type="list" allowBlank="1" showErrorMessage="1" sqref="F7:F91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1">
      <formula1>"Nobre,INFLUENZI"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55.0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/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3035</v>
      </c>
      <c r="E7" s="47" t="s">
        <v>249</v>
      </c>
      <c r="F7" s="44" t="s">
        <v>39</v>
      </c>
      <c r="G7" s="230" t="s">
        <v>3036</v>
      </c>
      <c r="H7" s="49" t="s">
        <v>858</v>
      </c>
      <c r="I7" s="50" t="s">
        <v>3037</v>
      </c>
      <c r="J7" s="44" t="s">
        <v>48</v>
      </c>
      <c r="K7" s="51"/>
      <c r="L7" s="52"/>
      <c r="M7" s="37">
        <v>350.0</v>
      </c>
      <c r="N7" s="38"/>
      <c r="O7" s="53"/>
      <c r="P7" s="54"/>
      <c r="Q7" s="55"/>
      <c r="R7" s="56"/>
      <c r="S7" s="57">
        <v>50.0</v>
      </c>
      <c r="T7" s="58" t="s">
        <v>10</v>
      </c>
      <c r="U7" s="59">
        <f>SUM(K7:K90)</f>
        <v>3634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3038</v>
      </c>
      <c r="E8" s="47" t="s">
        <v>326</v>
      </c>
      <c r="F8" s="44" t="s">
        <v>39</v>
      </c>
      <c r="G8" s="230" t="s">
        <v>3039</v>
      </c>
      <c r="H8" s="62"/>
      <c r="I8" s="63" t="s">
        <v>3040</v>
      </c>
      <c r="J8" s="44" t="s">
        <v>48</v>
      </c>
      <c r="K8" s="64">
        <v>350.0</v>
      </c>
      <c r="L8" s="52"/>
      <c r="M8" s="65"/>
      <c r="N8" s="66"/>
      <c r="O8" s="53"/>
      <c r="P8" s="54"/>
      <c r="Q8" s="55"/>
      <c r="R8" s="67"/>
      <c r="S8" s="57">
        <v>50.0</v>
      </c>
      <c r="T8" s="58" t="s">
        <v>11</v>
      </c>
      <c r="U8" s="59">
        <f>SUM(L95)</f>
        <v>6226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3041</v>
      </c>
      <c r="E9" s="47" t="s">
        <v>52</v>
      </c>
      <c r="F9" s="44" t="s">
        <v>78</v>
      </c>
      <c r="G9" s="230" t="s">
        <v>3042</v>
      </c>
      <c r="H9" s="62" t="s">
        <v>3043</v>
      </c>
      <c r="I9" s="69" t="s">
        <v>3044</v>
      </c>
      <c r="J9" s="44" t="s">
        <v>31</v>
      </c>
      <c r="K9" s="64">
        <v>290.0</v>
      </c>
      <c r="L9" s="52"/>
      <c r="M9" s="65"/>
      <c r="N9" s="66"/>
      <c r="O9" s="53"/>
      <c r="P9" s="54"/>
      <c r="Q9" s="55"/>
      <c r="R9" s="67"/>
      <c r="S9" s="235">
        <v>290.0</v>
      </c>
      <c r="T9" s="58" t="s">
        <v>12</v>
      </c>
      <c r="U9" s="59">
        <f>SUM(M96)</f>
        <v>2050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3045</v>
      </c>
      <c r="E10" s="47" t="s">
        <v>1049</v>
      </c>
      <c r="F10" s="44" t="s">
        <v>39</v>
      </c>
      <c r="G10" s="230" t="s">
        <v>3046</v>
      </c>
      <c r="H10" s="49"/>
      <c r="I10" s="50" t="s">
        <v>3047</v>
      </c>
      <c r="J10" s="44" t="s">
        <v>31</v>
      </c>
      <c r="K10" s="51"/>
      <c r="L10" s="72"/>
      <c r="M10" s="37"/>
      <c r="N10" s="38">
        <v>350.0</v>
      </c>
      <c r="O10" s="53"/>
      <c r="P10" s="73"/>
      <c r="Q10" s="74"/>
      <c r="R10" s="56"/>
      <c r="S10" s="57">
        <v>50.0</v>
      </c>
      <c r="T10" s="75" t="s">
        <v>13</v>
      </c>
      <c r="U10" s="59">
        <f>SUM(N97)</f>
        <v>3444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3048</v>
      </c>
      <c r="E11" s="47" t="s">
        <v>74</v>
      </c>
      <c r="F11" s="44" t="s">
        <v>39</v>
      </c>
      <c r="G11" s="230" t="s">
        <v>3049</v>
      </c>
      <c r="H11" s="49"/>
      <c r="I11" s="63" t="s">
        <v>3050</v>
      </c>
      <c r="J11" s="44" t="s">
        <v>30</v>
      </c>
      <c r="K11" s="51"/>
      <c r="L11" s="52"/>
      <c r="M11" s="37"/>
      <c r="N11" s="38">
        <v>294.0</v>
      </c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15354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255" t="s">
        <v>3051</v>
      </c>
      <c r="E12" s="47" t="s">
        <v>52</v>
      </c>
      <c r="F12" s="44" t="s">
        <v>39</v>
      </c>
      <c r="G12" s="230" t="s">
        <v>3052</v>
      </c>
      <c r="H12" s="49" t="s">
        <v>3053</v>
      </c>
      <c r="I12" s="69" t="s">
        <v>3054</v>
      </c>
      <c r="J12" s="44" t="s">
        <v>31</v>
      </c>
      <c r="K12" s="51">
        <v>350.0</v>
      </c>
      <c r="L12" s="52"/>
      <c r="M12" s="65"/>
      <c r="N12" s="66"/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/>
      <c r="E13" s="47"/>
      <c r="F13" s="44" t="s">
        <v>39</v>
      </c>
      <c r="G13" s="48" t="s">
        <v>3055</v>
      </c>
      <c r="H13" s="62" t="s">
        <v>3056</v>
      </c>
      <c r="I13" s="50" t="s">
        <v>3057</v>
      </c>
      <c r="J13" s="78"/>
      <c r="K13" s="51"/>
      <c r="L13" s="52"/>
      <c r="M13" s="65"/>
      <c r="N13" s="66"/>
      <c r="O13" s="53">
        <v>294.0</v>
      </c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255" t="s">
        <v>3058</v>
      </c>
      <c r="E14" s="47" t="s">
        <v>93</v>
      </c>
      <c r="F14" s="44" t="s">
        <v>39</v>
      </c>
      <c r="G14" s="230" t="s">
        <v>3059</v>
      </c>
      <c r="H14" s="62" t="s">
        <v>3060</v>
      </c>
      <c r="I14" s="50" t="s">
        <v>3061</v>
      </c>
      <c r="J14" s="44" t="s">
        <v>48</v>
      </c>
      <c r="K14" s="51">
        <v>350.0</v>
      </c>
      <c r="L14" s="52"/>
      <c r="M14" s="37"/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3062</v>
      </c>
      <c r="E15" s="47" t="s">
        <v>93</v>
      </c>
      <c r="F15" s="44" t="s">
        <v>39</v>
      </c>
      <c r="G15" s="232" t="s">
        <v>3063</v>
      </c>
      <c r="H15" s="79" t="s">
        <v>3064</v>
      </c>
      <c r="I15" s="63" t="s">
        <v>3065</v>
      </c>
      <c r="J15" s="44" t="s">
        <v>48</v>
      </c>
      <c r="K15" s="51">
        <v>450.0</v>
      </c>
      <c r="L15" s="52"/>
      <c r="M15" s="65"/>
      <c r="N15" s="66"/>
      <c r="O15" s="53"/>
      <c r="P15" s="54"/>
      <c r="Q15" s="55"/>
      <c r="R15" s="67"/>
      <c r="S15" s="57">
        <v>100.0</v>
      </c>
      <c r="T15" s="80" t="s">
        <v>14</v>
      </c>
      <c r="U15" s="46">
        <f>SUM(O98)</f>
        <v>3382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3066</v>
      </c>
      <c r="E16" s="47"/>
      <c r="F16" s="44" t="s">
        <v>39</v>
      </c>
      <c r="G16" s="232" t="s">
        <v>3067</v>
      </c>
      <c r="H16" s="79" t="s">
        <v>3068</v>
      </c>
      <c r="I16" s="63" t="s">
        <v>3069</v>
      </c>
      <c r="J16" s="44"/>
      <c r="K16" s="51">
        <v>294.0</v>
      </c>
      <c r="L16" s="52"/>
      <c r="M16" s="65"/>
      <c r="N16" s="66"/>
      <c r="O16" s="53"/>
      <c r="P16" s="54"/>
      <c r="Q16" s="55"/>
      <c r="R16" s="67"/>
      <c r="S16" s="235">
        <v>294.0</v>
      </c>
      <c r="T16" s="81" t="s">
        <v>15</v>
      </c>
      <c r="U16" s="82">
        <f>SUM(P7:P90)</f>
        <v>2014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60"/>
      <c r="E17" s="47" t="s">
        <v>38</v>
      </c>
      <c r="F17" s="44" t="s">
        <v>39</v>
      </c>
      <c r="G17" s="243" t="s">
        <v>3070</v>
      </c>
      <c r="H17" s="62" t="s">
        <v>3071</v>
      </c>
      <c r="I17" s="69" t="s">
        <v>3072</v>
      </c>
      <c r="J17" s="44" t="s">
        <v>31</v>
      </c>
      <c r="K17" s="51"/>
      <c r="L17" s="84"/>
      <c r="M17" s="85"/>
      <c r="N17" s="86"/>
      <c r="O17" s="53"/>
      <c r="P17" s="87">
        <v>350.0</v>
      </c>
      <c r="Q17" s="88"/>
      <c r="R17" s="89"/>
      <c r="S17" s="57">
        <v>50.0</v>
      </c>
      <c r="T17" s="91" t="s">
        <v>20</v>
      </c>
      <c r="U17" s="92">
        <f>SUM(U15:U16)</f>
        <v>5396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3073</v>
      </c>
      <c r="E18" s="47" t="s">
        <v>52</v>
      </c>
      <c r="F18" s="44" t="s">
        <v>78</v>
      </c>
      <c r="G18" s="232" t="s">
        <v>3074</v>
      </c>
      <c r="H18" s="79" t="s">
        <v>2061</v>
      </c>
      <c r="I18" s="63" t="s">
        <v>3075</v>
      </c>
      <c r="J18" s="44" t="s">
        <v>31</v>
      </c>
      <c r="K18" s="51"/>
      <c r="L18" s="84">
        <v>200.0</v>
      </c>
      <c r="M18" s="65"/>
      <c r="N18" s="66"/>
      <c r="O18" s="53"/>
      <c r="P18" s="87"/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60"/>
      <c r="E19" s="47"/>
      <c r="F19" s="44" t="s">
        <v>39</v>
      </c>
      <c r="G19" s="48" t="s">
        <v>3076</v>
      </c>
      <c r="H19" s="62" t="s">
        <v>3077</v>
      </c>
      <c r="I19" s="50" t="s">
        <v>3078</v>
      </c>
      <c r="J19" s="78"/>
      <c r="K19" s="51"/>
      <c r="L19" s="52">
        <v>588.0</v>
      </c>
      <c r="M19" s="65"/>
      <c r="N19" s="66"/>
      <c r="O19" s="53"/>
      <c r="P19" s="54"/>
      <c r="Q19" s="55"/>
      <c r="R19" s="67"/>
      <c r="S19" s="57">
        <v>294.0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3079</v>
      </c>
      <c r="E20" s="47" t="s">
        <v>2864</v>
      </c>
      <c r="F20" s="44" t="s">
        <v>61</v>
      </c>
      <c r="G20" s="230" t="s">
        <v>3080</v>
      </c>
      <c r="H20" s="62" t="s">
        <v>3077</v>
      </c>
      <c r="I20" s="69" t="s">
        <v>3078</v>
      </c>
      <c r="J20" s="44" t="s">
        <v>30</v>
      </c>
      <c r="K20" s="51"/>
      <c r="L20" s="52">
        <v>800.0</v>
      </c>
      <c r="M20" s="65"/>
      <c r="N20" s="66"/>
      <c r="O20" s="53"/>
      <c r="P20" s="54"/>
      <c r="Q20" s="55"/>
      <c r="R20" s="67"/>
      <c r="S20" s="57">
        <v>400.0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60"/>
      <c r="E21" s="47" t="s">
        <v>2568</v>
      </c>
      <c r="F21" s="44" t="s">
        <v>39</v>
      </c>
      <c r="G21" s="231" t="s">
        <v>3081</v>
      </c>
      <c r="H21" s="62" t="s">
        <v>3082</v>
      </c>
      <c r="I21" s="69" t="s">
        <v>3083</v>
      </c>
      <c r="J21" s="44" t="s">
        <v>30</v>
      </c>
      <c r="K21" s="51"/>
      <c r="L21" s="52">
        <v>350.0</v>
      </c>
      <c r="M21" s="65"/>
      <c r="N21" s="66"/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3084</v>
      </c>
      <c r="E22" s="47" t="s">
        <v>2568</v>
      </c>
      <c r="F22" s="44" t="s">
        <v>39</v>
      </c>
      <c r="G22" s="230" t="s">
        <v>3085</v>
      </c>
      <c r="H22" s="62" t="s">
        <v>3086</v>
      </c>
      <c r="I22" s="50">
        <v>1.1991500485E10</v>
      </c>
      <c r="J22" s="44" t="s">
        <v>30</v>
      </c>
      <c r="K22" s="51"/>
      <c r="L22" s="52"/>
      <c r="M22" s="65"/>
      <c r="N22" s="66">
        <v>350.0</v>
      </c>
      <c r="O22" s="53"/>
      <c r="P22" s="54"/>
      <c r="Q22" s="55"/>
      <c r="R22" s="67"/>
      <c r="S22" s="57">
        <v>50.0</v>
      </c>
      <c r="T22" s="237" t="s">
        <v>104</v>
      </c>
      <c r="U22" s="82">
        <f>SUM(Q7:Q90)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1937</v>
      </c>
      <c r="E23" s="47" t="s">
        <v>106</v>
      </c>
      <c r="F23" s="44" t="s">
        <v>39</v>
      </c>
      <c r="G23" s="230" t="s">
        <v>3087</v>
      </c>
      <c r="H23" s="62" t="s">
        <v>3088</v>
      </c>
      <c r="I23" s="69" t="s">
        <v>3089</v>
      </c>
      <c r="J23" s="44" t="s">
        <v>48</v>
      </c>
      <c r="K23" s="64">
        <v>350.0</v>
      </c>
      <c r="L23" s="52"/>
      <c r="M23" s="65"/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3090</v>
      </c>
      <c r="E24" s="47" t="s">
        <v>326</v>
      </c>
      <c r="F24" s="44" t="s">
        <v>39</v>
      </c>
      <c r="G24" s="230" t="s">
        <v>3091</v>
      </c>
      <c r="H24" s="62" t="s">
        <v>3092</v>
      </c>
      <c r="I24" s="50" t="s">
        <v>3093</v>
      </c>
      <c r="J24" s="44" t="s">
        <v>48</v>
      </c>
      <c r="K24" s="51"/>
      <c r="L24" s="72"/>
      <c r="M24" s="65"/>
      <c r="N24" s="66">
        <v>350.0</v>
      </c>
      <c r="O24" s="53"/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3094</v>
      </c>
      <c r="E25" s="47" t="s">
        <v>30</v>
      </c>
      <c r="F25" s="44" t="s">
        <v>415</v>
      </c>
      <c r="G25" s="230" t="s">
        <v>3095</v>
      </c>
      <c r="H25" s="62" t="s">
        <v>3096</v>
      </c>
      <c r="I25" s="48" t="s">
        <v>3097</v>
      </c>
      <c r="J25" s="44" t="s">
        <v>31</v>
      </c>
      <c r="K25" s="98"/>
      <c r="L25" s="84"/>
      <c r="M25" s="65"/>
      <c r="N25" s="66"/>
      <c r="O25" s="53">
        <v>250.0</v>
      </c>
      <c r="P25" s="87"/>
      <c r="Q25" s="88"/>
      <c r="R25" s="67"/>
      <c r="S25" s="57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1085</v>
      </c>
      <c r="E26" s="47" t="s">
        <v>30</v>
      </c>
      <c r="F26" s="44" t="s">
        <v>39</v>
      </c>
      <c r="G26" s="230" t="s">
        <v>3098</v>
      </c>
      <c r="H26" s="62" t="s">
        <v>3099</v>
      </c>
      <c r="I26" s="63" t="s">
        <v>3100</v>
      </c>
      <c r="J26" s="44" t="s">
        <v>31</v>
      </c>
      <c r="K26" s="98"/>
      <c r="L26" s="52"/>
      <c r="M26" s="65">
        <v>350.0</v>
      </c>
      <c r="N26" s="66"/>
      <c r="O26" s="53"/>
      <c r="P26" s="54"/>
      <c r="Q26" s="55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99" t="s">
        <v>3101</v>
      </c>
      <c r="E27" s="47" t="s">
        <v>326</v>
      </c>
      <c r="F27" s="44" t="s">
        <v>39</v>
      </c>
      <c r="G27" s="230" t="s">
        <v>3102</v>
      </c>
      <c r="H27" s="62"/>
      <c r="I27" s="63" t="s">
        <v>3103</v>
      </c>
      <c r="J27" s="44" t="s">
        <v>48</v>
      </c>
      <c r="K27" s="51"/>
      <c r="L27" s="52"/>
      <c r="M27" s="65"/>
      <c r="N27" s="66">
        <v>350.0</v>
      </c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45"/>
      <c r="D28" s="99" t="s">
        <v>3104</v>
      </c>
      <c r="E28" s="47" t="s">
        <v>52</v>
      </c>
      <c r="F28" s="44" t="s">
        <v>78</v>
      </c>
      <c r="G28" s="303" t="s">
        <v>3105</v>
      </c>
      <c r="H28" s="62"/>
      <c r="I28" s="48" t="s">
        <v>3106</v>
      </c>
      <c r="J28" s="44" t="s">
        <v>31</v>
      </c>
      <c r="K28" s="51">
        <v>250.0</v>
      </c>
      <c r="L28" s="52"/>
      <c r="M28" s="65"/>
      <c r="N28" s="66"/>
      <c r="O28" s="53"/>
      <c r="P28" s="54"/>
      <c r="Q28" s="55"/>
      <c r="R28" s="67"/>
      <c r="S28" s="235">
        <v>250.0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101"/>
      <c r="D29" s="99" t="s">
        <v>3107</v>
      </c>
      <c r="E29" s="47" t="s">
        <v>52</v>
      </c>
      <c r="F29" s="44" t="s">
        <v>78</v>
      </c>
      <c r="G29" s="230" t="s">
        <v>3108</v>
      </c>
      <c r="H29" s="62"/>
      <c r="I29" s="48" t="s">
        <v>3106</v>
      </c>
      <c r="J29" s="44" t="s">
        <v>31</v>
      </c>
      <c r="K29" s="51">
        <v>250.0</v>
      </c>
      <c r="L29" s="52"/>
      <c r="M29" s="37"/>
      <c r="N29" s="38"/>
      <c r="O29" s="53"/>
      <c r="P29" s="54"/>
      <c r="Q29" s="55"/>
      <c r="R29" s="56"/>
      <c r="S29" s="235">
        <v>250.0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45"/>
      <c r="D30" s="99" t="s">
        <v>3109</v>
      </c>
      <c r="E30" s="47" t="s">
        <v>2568</v>
      </c>
      <c r="F30" s="44" t="s">
        <v>39</v>
      </c>
      <c r="G30" s="240" t="s">
        <v>3110</v>
      </c>
      <c r="H30" s="103"/>
      <c r="I30" s="48" t="s">
        <v>3111</v>
      </c>
      <c r="J30" s="44" t="s">
        <v>30</v>
      </c>
      <c r="K30" s="51"/>
      <c r="L30" s="104"/>
      <c r="M30" s="65"/>
      <c r="N30" s="66">
        <v>350.0</v>
      </c>
      <c r="O30" s="53"/>
      <c r="P30" s="105"/>
      <c r="Q30" s="106"/>
      <c r="R30" s="67"/>
      <c r="S30" s="57">
        <v>50.0</v>
      </c>
      <c r="T30" s="91" t="s">
        <v>22</v>
      </c>
      <c r="U30" s="100">
        <f>SUM(U11,U17,U23)</f>
        <v>20750</v>
      </c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107"/>
      <c r="D31" s="46" t="s">
        <v>3112</v>
      </c>
      <c r="E31" s="47" t="s">
        <v>326</v>
      </c>
      <c r="F31" s="44" t="s">
        <v>39</v>
      </c>
      <c r="G31" s="230" t="s">
        <v>3113</v>
      </c>
      <c r="H31" s="62" t="s">
        <v>3114</v>
      </c>
      <c r="I31" s="48" t="s">
        <v>3115</v>
      </c>
      <c r="J31" s="44" t="s">
        <v>48</v>
      </c>
      <c r="K31" s="51"/>
      <c r="L31" s="84">
        <v>350.0</v>
      </c>
      <c r="M31" s="65"/>
      <c r="N31" s="66"/>
      <c r="O31" s="53"/>
      <c r="P31" s="105"/>
      <c r="Q31" s="106"/>
      <c r="R31" s="67"/>
      <c r="S31" s="47">
        <v>50.0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45"/>
      <c r="D32" s="121" t="s">
        <v>3116</v>
      </c>
      <c r="E32" s="47" t="s">
        <v>44</v>
      </c>
      <c r="F32" s="44" t="s">
        <v>39</v>
      </c>
      <c r="G32" s="230" t="s">
        <v>3117</v>
      </c>
      <c r="H32" s="299" t="s">
        <v>3118</v>
      </c>
      <c r="I32" s="48" t="s">
        <v>3119</v>
      </c>
      <c r="J32" s="44" t="s">
        <v>31</v>
      </c>
      <c r="K32" s="51"/>
      <c r="L32" s="84"/>
      <c r="M32" s="85"/>
      <c r="N32" s="86"/>
      <c r="O32" s="53">
        <v>350.0</v>
      </c>
      <c r="P32" s="87"/>
      <c r="Q32" s="88"/>
      <c r="R32" s="89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3120</v>
      </c>
      <c r="E33" s="47" t="s">
        <v>66</v>
      </c>
      <c r="F33" s="44" t="s">
        <v>39</v>
      </c>
      <c r="G33" s="230" t="s">
        <v>3121</v>
      </c>
      <c r="H33" s="62"/>
      <c r="I33" s="62" t="s">
        <v>3122</v>
      </c>
      <c r="J33" s="44" t="s">
        <v>48</v>
      </c>
      <c r="K33" s="51"/>
      <c r="L33" s="72"/>
      <c r="M33" s="37"/>
      <c r="N33" s="38"/>
      <c r="O33" s="53"/>
      <c r="P33" s="73"/>
      <c r="Q33" s="74"/>
      <c r="R33" s="56">
        <v>590.0</v>
      </c>
      <c r="S33" s="264">
        <v>590.0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70"/>
      <c r="D34" s="121" t="s">
        <v>3123</v>
      </c>
      <c r="E34" s="47" t="s">
        <v>38</v>
      </c>
      <c r="F34" s="44" t="s">
        <v>39</v>
      </c>
      <c r="G34" s="230" t="s">
        <v>3124</v>
      </c>
      <c r="H34" s="62" t="s">
        <v>3125</v>
      </c>
      <c r="I34" s="62" t="s">
        <v>3126</v>
      </c>
      <c r="J34" s="44" t="s">
        <v>31</v>
      </c>
      <c r="K34" s="64"/>
      <c r="L34" s="52"/>
      <c r="M34" s="65">
        <v>350.0</v>
      </c>
      <c r="N34" s="66"/>
      <c r="O34" s="53"/>
      <c r="P34" s="54"/>
      <c r="Q34" s="55"/>
      <c r="R34" s="67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99" t="s">
        <v>3127</v>
      </c>
      <c r="E35" s="47" t="s">
        <v>30</v>
      </c>
      <c r="F35" s="44" t="s">
        <v>39</v>
      </c>
      <c r="G35" s="241" t="s">
        <v>3128</v>
      </c>
      <c r="H35" s="49" t="s">
        <v>3129</v>
      </c>
      <c r="I35" s="62" t="s">
        <v>3130</v>
      </c>
      <c r="J35" s="44" t="s">
        <v>31</v>
      </c>
      <c r="K35" s="64"/>
      <c r="L35" s="52"/>
      <c r="M35" s="65"/>
      <c r="N35" s="66"/>
      <c r="O35" s="53"/>
      <c r="P35" s="54">
        <v>350.0</v>
      </c>
      <c r="Q35" s="55"/>
      <c r="R35" s="67"/>
      <c r="S35" s="47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3131</v>
      </c>
      <c r="E36" s="47" t="s">
        <v>74</v>
      </c>
      <c r="F36" s="44" t="s">
        <v>39</v>
      </c>
      <c r="G36" s="242" t="s">
        <v>3132</v>
      </c>
      <c r="H36" s="113"/>
      <c r="I36" s="48" t="s">
        <v>3133</v>
      </c>
      <c r="J36" s="44" t="s">
        <v>30</v>
      </c>
      <c r="K36" s="51"/>
      <c r="L36" s="52"/>
      <c r="M36" s="85"/>
      <c r="N36" s="66">
        <v>350.0</v>
      </c>
      <c r="O36" s="53"/>
      <c r="P36" s="54"/>
      <c r="Q36" s="55"/>
      <c r="R36" s="89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45"/>
      <c r="D37" s="99" t="s">
        <v>3134</v>
      </c>
      <c r="E37" s="47" t="s">
        <v>60</v>
      </c>
      <c r="F37" s="44" t="s">
        <v>61</v>
      </c>
      <c r="G37" s="230" t="s">
        <v>3135</v>
      </c>
      <c r="H37" s="62" t="s">
        <v>3136</v>
      </c>
      <c r="I37" s="48" t="s">
        <v>3137</v>
      </c>
      <c r="J37" s="44" t="s">
        <v>48</v>
      </c>
      <c r="K37" s="51"/>
      <c r="L37" s="52">
        <v>350.0</v>
      </c>
      <c r="M37" s="114"/>
      <c r="N37" s="115"/>
      <c r="O37" s="53"/>
      <c r="P37" s="54"/>
      <c r="Q37" s="55"/>
      <c r="R37" s="116"/>
      <c r="S37" s="47">
        <v>100.0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3138</v>
      </c>
      <c r="E38" s="47" t="s">
        <v>30</v>
      </c>
      <c r="F38" s="44" t="s">
        <v>39</v>
      </c>
      <c r="G38" s="230" t="s">
        <v>3139</v>
      </c>
      <c r="H38" s="62" t="s">
        <v>3140</v>
      </c>
      <c r="I38" s="47" t="s">
        <v>3141</v>
      </c>
      <c r="J38" s="44" t="s">
        <v>31</v>
      </c>
      <c r="K38" s="98"/>
      <c r="L38" s="52"/>
      <c r="M38" s="65"/>
      <c r="N38" s="66"/>
      <c r="O38" s="53"/>
      <c r="P38" s="54">
        <v>350.0</v>
      </c>
      <c r="Q38" s="55"/>
      <c r="R38" s="67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46" t="s">
        <v>3142</v>
      </c>
      <c r="E39" s="47" t="s">
        <v>2568</v>
      </c>
      <c r="F39" s="44" t="s">
        <v>39</v>
      </c>
      <c r="G39" s="230" t="s">
        <v>3143</v>
      </c>
      <c r="H39" s="62"/>
      <c r="I39" s="48" t="s">
        <v>3144</v>
      </c>
      <c r="J39" s="44" t="s">
        <v>30</v>
      </c>
      <c r="K39" s="51"/>
      <c r="L39" s="72"/>
      <c r="M39" s="65"/>
      <c r="N39" s="66"/>
      <c r="O39" s="53">
        <v>350.0</v>
      </c>
      <c r="P39" s="73"/>
      <c r="Q39" s="74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257" t="s">
        <v>3145</v>
      </c>
      <c r="E40" s="47" t="s">
        <v>30</v>
      </c>
      <c r="F40" s="44" t="s">
        <v>39</v>
      </c>
      <c r="G40" s="230" t="s">
        <v>3146</v>
      </c>
      <c r="H40" s="62" t="s">
        <v>3147</v>
      </c>
      <c r="I40" s="48" t="s">
        <v>3148</v>
      </c>
      <c r="J40" s="44" t="s">
        <v>31</v>
      </c>
      <c r="K40" s="51">
        <v>350.0</v>
      </c>
      <c r="L40" s="52"/>
      <c r="M40" s="65"/>
      <c r="N40" s="66"/>
      <c r="O40" s="53"/>
      <c r="P40" s="54"/>
      <c r="Q40" s="55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70"/>
      <c r="D41" s="258" t="s">
        <v>3149</v>
      </c>
      <c r="E41" s="47" t="s">
        <v>74</v>
      </c>
      <c r="F41" s="44" t="s">
        <v>39</v>
      </c>
      <c r="G41" s="259" t="s">
        <v>3150</v>
      </c>
      <c r="H41" s="119"/>
      <c r="I41" s="113" t="s">
        <v>3151</v>
      </c>
      <c r="J41" s="44" t="s">
        <v>30</v>
      </c>
      <c r="K41" s="120"/>
      <c r="L41" s="52"/>
      <c r="M41" s="65"/>
      <c r="N41" s="66">
        <v>350.0</v>
      </c>
      <c r="O41" s="53"/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46" t="s">
        <v>3152</v>
      </c>
      <c r="E42" s="47" t="s">
        <v>74</v>
      </c>
      <c r="F42" s="44" t="s">
        <v>39</v>
      </c>
      <c r="G42" s="230" t="s">
        <v>3153</v>
      </c>
      <c r="H42" s="62"/>
      <c r="I42" s="48" t="s">
        <v>3154</v>
      </c>
      <c r="J42" s="44" t="s">
        <v>30</v>
      </c>
      <c r="K42" s="51">
        <v>350.0</v>
      </c>
      <c r="L42" s="52"/>
      <c r="M42" s="65"/>
      <c r="N42" s="66"/>
      <c r="O42" s="53"/>
      <c r="P42" s="54"/>
      <c r="Q42" s="55"/>
      <c r="R42" s="67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45"/>
      <c r="D43" s="46" t="s">
        <v>1085</v>
      </c>
      <c r="E43" s="47" t="s">
        <v>2568</v>
      </c>
      <c r="F43" s="44" t="s">
        <v>39</v>
      </c>
      <c r="G43" s="230" t="s">
        <v>3155</v>
      </c>
      <c r="H43" s="62" t="s">
        <v>2835</v>
      </c>
      <c r="I43" s="48" t="s">
        <v>3156</v>
      </c>
      <c r="J43" s="44" t="s">
        <v>30</v>
      </c>
      <c r="K43" s="64"/>
      <c r="L43" s="52"/>
      <c r="M43" s="65"/>
      <c r="N43" s="66"/>
      <c r="O43" s="53">
        <v>294.0</v>
      </c>
      <c r="P43" s="54"/>
      <c r="Q43" s="55"/>
      <c r="R43" s="67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121"/>
      <c r="E44" s="47" t="s">
        <v>30</v>
      </c>
      <c r="F44" s="44" t="s">
        <v>39</v>
      </c>
      <c r="G44" s="243" t="s">
        <v>3157</v>
      </c>
      <c r="H44" s="62"/>
      <c r="I44" s="48" t="s">
        <v>3158</v>
      </c>
      <c r="J44" s="44" t="s">
        <v>31</v>
      </c>
      <c r="K44" s="51"/>
      <c r="L44" s="52"/>
      <c r="M44" s="65"/>
      <c r="N44" s="66"/>
      <c r="O44" s="53"/>
      <c r="P44" s="54">
        <v>350.0</v>
      </c>
      <c r="Q44" s="55"/>
      <c r="R44" s="67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71"/>
      <c r="E45" s="61"/>
      <c r="F45" s="44"/>
      <c r="G45" s="350" t="s">
        <v>3159</v>
      </c>
      <c r="H45" s="351" t="s">
        <v>3160</v>
      </c>
      <c r="I45" s="350" t="s">
        <v>3161</v>
      </c>
      <c r="J45" s="343"/>
      <c r="K45" s="352"/>
      <c r="L45" s="353">
        <v>1000.0</v>
      </c>
      <c r="M45" s="85"/>
      <c r="N45" s="86"/>
      <c r="O45" s="53"/>
      <c r="P45" s="105"/>
      <c r="Q45" s="106"/>
      <c r="R45" s="89"/>
      <c r="S45" s="47">
        <v>500.0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70"/>
      <c r="D46" s="71"/>
      <c r="E46" s="61"/>
      <c r="F46" s="44"/>
      <c r="G46" s="48" t="s">
        <v>3162</v>
      </c>
      <c r="H46" s="351" t="s">
        <v>3160</v>
      </c>
      <c r="I46" s="350" t="s">
        <v>3161</v>
      </c>
      <c r="J46" s="343"/>
      <c r="K46" s="352"/>
      <c r="L46" s="353">
        <v>294.0</v>
      </c>
      <c r="M46" s="65"/>
      <c r="N46" s="66"/>
      <c r="O46" s="53"/>
      <c r="P46" s="125"/>
      <c r="Q46" s="126"/>
      <c r="R46" s="67"/>
      <c r="S46" s="47">
        <v>147.0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45"/>
      <c r="D47" s="71"/>
      <c r="E47" s="61"/>
      <c r="F47" s="44"/>
      <c r="G47" s="48" t="s">
        <v>3163</v>
      </c>
      <c r="H47" s="351" t="s">
        <v>3160</v>
      </c>
      <c r="I47" s="350" t="s">
        <v>3161</v>
      </c>
      <c r="J47" s="343"/>
      <c r="K47" s="352"/>
      <c r="L47" s="353">
        <v>294.0</v>
      </c>
      <c r="M47" s="37"/>
      <c r="N47" s="38"/>
      <c r="O47" s="53"/>
      <c r="P47" s="125"/>
      <c r="Q47" s="126"/>
      <c r="R47" s="56"/>
      <c r="S47" s="47">
        <v>147.0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121" t="s">
        <v>3164</v>
      </c>
      <c r="E48" s="47" t="s">
        <v>326</v>
      </c>
      <c r="F48" s="44" t="s">
        <v>39</v>
      </c>
      <c r="G48" s="230" t="s">
        <v>3165</v>
      </c>
      <c r="H48" s="62" t="s">
        <v>3166</v>
      </c>
      <c r="I48" s="127" t="s">
        <v>3167</v>
      </c>
      <c r="J48" s="44" t="s">
        <v>48</v>
      </c>
      <c r="K48" s="64"/>
      <c r="L48" s="124"/>
      <c r="M48" s="65">
        <v>350.0</v>
      </c>
      <c r="N48" s="86"/>
      <c r="O48" s="53"/>
      <c r="P48" s="125"/>
      <c r="Q48" s="126"/>
      <c r="R48" s="89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261" t="s">
        <v>3168</v>
      </c>
      <c r="E49" s="47" t="s">
        <v>44</v>
      </c>
      <c r="F49" s="44" t="s">
        <v>39</v>
      </c>
      <c r="G49" s="230" t="s">
        <v>3169</v>
      </c>
      <c r="H49" s="62" t="s">
        <v>3170</v>
      </c>
      <c r="I49" s="48" t="s">
        <v>3171</v>
      </c>
      <c r="J49" s="44" t="s">
        <v>31</v>
      </c>
      <c r="K49" s="64"/>
      <c r="L49" s="129"/>
      <c r="M49" s="85"/>
      <c r="N49" s="86"/>
      <c r="O49" s="53">
        <v>294.0</v>
      </c>
      <c r="P49" s="130"/>
      <c r="Q49" s="131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45"/>
      <c r="E50" s="47" t="s">
        <v>249</v>
      </c>
      <c r="F50" s="44"/>
      <c r="G50" s="241" t="s">
        <v>3172</v>
      </c>
      <c r="H50" s="49" t="s">
        <v>3173</v>
      </c>
      <c r="I50" s="48" t="s">
        <v>3174</v>
      </c>
      <c r="J50" s="44" t="s">
        <v>30</v>
      </c>
      <c r="K50" s="120"/>
      <c r="L50" s="124"/>
      <c r="M50" s="85"/>
      <c r="N50" s="86"/>
      <c r="O50" s="53"/>
      <c r="P50" s="125">
        <v>320.0</v>
      </c>
      <c r="Q50" s="126"/>
      <c r="R50" s="89"/>
      <c r="S50" s="256">
        <v>320.0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3175</v>
      </c>
      <c r="E51" s="133" t="s">
        <v>30</v>
      </c>
      <c r="F51" s="44" t="s">
        <v>415</v>
      </c>
      <c r="G51" s="230" t="s">
        <v>3176</v>
      </c>
      <c r="H51" s="62" t="s">
        <v>3177</v>
      </c>
      <c r="I51" s="48" t="s">
        <v>3178</v>
      </c>
      <c r="J51" s="44" t="s">
        <v>31</v>
      </c>
      <c r="K51" s="51"/>
      <c r="L51" s="124"/>
      <c r="M51" s="65"/>
      <c r="N51" s="66"/>
      <c r="O51" s="53">
        <v>250.0</v>
      </c>
      <c r="P51" s="125"/>
      <c r="Q51" s="126"/>
      <c r="R51" s="67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3179</v>
      </c>
      <c r="E52" s="133" t="s">
        <v>93</v>
      </c>
      <c r="F52" s="44" t="s">
        <v>415</v>
      </c>
      <c r="G52" s="263" t="s">
        <v>3180</v>
      </c>
      <c r="H52" s="135" t="s">
        <v>3181</v>
      </c>
      <c r="I52" s="48" t="s">
        <v>3182</v>
      </c>
      <c r="J52" s="44" t="s">
        <v>48</v>
      </c>
      <c r="K52" s="51"/>
      <c r="L52" s="124"/>
      <c r="M52" s="65"/>
      <c r="N52" s="66"/>
      <c r="O52" s="53">
        <v>250.0</v>
      </c>
      <c r="P52" s="125"/>
      <c r="Q52" s="126"/>
      <c r="R52" s="67"/>
      <c r="S52" s="47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3183</v>
      </c>
      <c r="E53" s="133" t="s">
        <v>38</v>
      </c>
      <c r="F53" s="44" t="s">
        <v>39</v>
      </c>
      <c r="G53" s="230" t="s">
        <v>3184</v>
      </c>
      <c r="H53" s="62" t="s">
        <v>3185</v>
      </c>
      <c r="I53" s="48" t="s">
        <v>3186</v>
      </c>
      <c r="J53" s="44" t="s">
        <v>31</v>
      </c>
      <c r="K53" s="136"/>
      <c r="L53" s="124"/>
      <c r="M53" s="114"/>
      <c r="N53" s="115"/>
      <c r="O53" s="53">
        <v>350.0</v>
      </c>
      <c r="P53" s="125"/>
      <c r="Q53" s="126"/>
      <c r="R53" s="116"/>
      <c r="S53" s="47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101" t="s">
        <v>3187</v>
      </c>
      <c r="E54" s="133" t="s">
        <v>2568</v>
      </c>
      <c r="F54" s="44" t="s">
        <v>3188</v>
      </c>
      <c r="G54" s="230" t="s">
        <v>3189</v>
      </c>
      <c r="H54" s="62" t="s">
        <v>3190</v>
      </c>
      <c r="I54" s="48" t="s">
        <v>1666</v>
      </c>
      <c r="J54" s="44" t="s">
        <v>30</v>
      </c>
      <c r="K54" s="137"/>
      <c r="L54" s="124">
        <v>875.0</v>
      </c>
      <c r="M54" s="114"/>
      <c r="N54" s="115"/>
      <c r="O54" s="53"/>
      <c r="P54" s="125"/>
      <c r="Q54" s="126"/>
      <c r="R54" s="116"/>
      <c r="S54" s="256">
        <v>875.0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101" t="s">
        <v>3191</v>
      </c>
      <c r="E55" s="133" t="s">
        <v>2568</v>
      </c>
      <c r="F55" s="44" t="s">
        <v>3188</v>
      </c>
      <c r="G55" s="230" t="s">
        <v>3192</v>
      </c>
      <c r="H55" s="62" t="s">
        <v>3190</v>
      </c>
      <c r="I55" s="48" t="s">
        <v>1666</v>
      </c>
      <c r="J55" s="44" t="s">
        <v>30</v>
      </c>
      <c r="K55" s="136"/>
      <c r="L55" s="138">
        <v>875.0</v>
      </c>
      <c r="M55" s="65"/>
      <c r="N55" s="66"/>
      <c r="O55" s="53"/>
      <c r="P55" s="139"/>
      <c r="Q55" s="140"/>
      <c r="R55" s="67"/>
      <c r="S55" s="256">
        <v>875.0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3193</v>
      </c>
      <c r="E56" s="133" t="s">
        <v>326</v>
      </c>
      <c r="F56" s="44" t="s">
        <v>39</v>
      </c>
      <c r="G56" s="230" t="s">
        <v>3194</v>
      </c>
      <c r="H56" s="62" t="s">
        <v>3195</v>
      </c>
      <c r="I56" s="48" t="s">
        <v>3196</v>
      </c>
      <c r="J56" s="44" t="s">
        <v>48</v>
      </c>
      <c r="K56" s="136"/>
      <c r="L56" s="124"/>
      <c r="M56" s="85"/>
      <c r="N56" s="86"/>
      <c r="O56" s="53">
        <v>350.0</v>
      </c>
      <c r="P56" s="125"/>
      <c r="Q56" s="126"/>
      <c r="R56" s="89"/>
      <c r="S56" s="47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 t="s">
        <v>36</v>
      </c>
      <c r="C57" s="70"/>
      <c r="D57" s="101" t="s">
        <v>3197</v>
      </c>
      <c r="E57" s="133" t="s">
        <v>38</v>
      </c>
      <c r="F57" s="44" t="s">
        <v>39</v>
      </c>
      <c r="G57" s="230" t="s">
        <v>3198</v>
      </c>
      <c r="H57" s="62" t="s">
        <v>3199</v>
      </c>
      <c r="I57" s="48" t="s">
        <v>3200</v>
      </c>
      <c r="J57" s="44" t="s">
        <v>31</v>
      </c>
      <c r="K57" s="136"/>
      <c r="L57" s="124"/>
      <c r="M57" s="65">
        <v>300.0</v>
      </c>
      <c r="N57" s="86"/>
      <c r="O57" s="53"/>
      <c r="P57" s="125"/>
      <c r="Q57" s="126"/>
      <c r="R57" s="89"/>
      <c r="S57" s="47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35</v>
      </c>
      <c r="B58" s="44" t="s">
        <v>36</v>
      </c>
      <c r="C58" s="45"/>
      <c r="D58" s="101" t="s">
        <v>3201</v>
      </c>
      <c r="E58" s="133" t="s">
        <v>2568</v>
      </c>
      <c r="F58" s="44" t="s">
        <v>39</v>
      </c>
      <c r="G58" s="230" t="s">
        <v>3202</v>
      </c>
      <c r="H58" s="62" t="s">
        <v>1046</v>
      </c>
      <c r="I58" s="48" t="s">
        <v>3203</v>
      </c>
      <c r="J58" s="44" t="s">
        <v>30</v>
      </c>
      <c r="K58" s="136"/>
      <c r="L58" s="124"/>
      <c r="M58" s="85"/>
      <c r="N58" s="86"/>
      <c r="O58" s="53"/>
      <c r="P58" s="125">
        <v>294.0</v>
      </c>
      <c r="Q58" s="126"/>
      <c r="R58" s="89"/>
      <c r="S58" s="47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36</v>
      </c>
      <c r="C59" s="45"/>
      <c r="D59" s="101" t="s">
        <v>3204</v>
      </c>
      <c r="E59" s="133" t="s">
        <v>106</v>
      </c>
      <c r="F59" s="44" t="s">
        <v>39</v>
      </c>
      <c r="G59" s="303" t="s">
        <v>3205</v>
      </c>
      <c r="H59" s="62" t="s">
        <v>3206</v>
      </c>
      <c r="I59" s="48" t="s">
        <v>3207</v>
      </c>
      <c r="J59" s="44" t="s">
        <v>48</v>
      </c>
      <c r="K59" s="136"/>
      <c r="L59" s="124"/>
      <c r="M59" s="65">
        <v>350.0</v>
      </c>
      <c r="N59" s="86"/>
      <c r="O59" s="53"/>
      <c r="P59" s="125"/>
      <c r="Q59" s="126"/>
      <c r="R59" s="89"/>
      <c r="S59" s="47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 t="s">
        <v>35</v>
      </c>
      <c r="B60" s="44" t="s">
        <v>36</v>
      </c>
      <c r="C60" s="45"/>
      <c r="D60" s="101" t="s">
        <v>3208</v>
      </c>
      <c r="E60" s="133" t="s">
        <v>44</v>
      </c>
      <c r="F60" s="44" t="s">
        <v>39</v>
      </c>
      <c r="G60" s="230" t="s">
        <v>3209</v>
      </c>
      <c r="H60" s="62"/>
      <c r="I60" s="48" t="s">
        <v>3210</v>
      </c>
      <c r="J60" s="44" t="s">
        <v>31</v>
      </c>
      <c r="K60" s="136"/>
      <c r="L60" s="129"/>
      <c r="M60" s="65"/>
      <c r="N60" s="66">
        <v>700.0</v>
      </c>
      <c r="O60" s="53"/>
      <c r="P60" s="130"/>
      <c r="Q60" s="131"/>
      <c r="R60" s="67"/>
      <c r="S60" s="47">
        <v>100.0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 t="s">
        <v>35</v>
      </c>
      <c r="B61" s="44" t="s">
        <v>36</v>
      </c>
      <c r="C61" s="45"/>
      <c r="D61" s="101" t="s">
        <v>3211</v>
      </c>
      <c r="E61" s="133" t="s">
        <v>52</v>
      </c>
      <c r="F61" s="44" t="s">
        <v>39</v>
      </c>
      <c r="G61" s="230" t="s">
        <v>3212</v>
      </c>
      <c r="H61" s="62"/>
      <c r="I61" s="48" t="s">
        <v>3213</v>
      </c>
      <c r="J61" s="44" t="s">
        <v>31</v>
      </c>
      <c r="K61" s="136"/>
      <c r="L61" s="124">
        <v>250.0</v>
      </c>
      <c r="M61" s="85"/>
      <c r="N61" s="86"/>
      <c r="O61" s="53"/>
      <c r="P61" s="130"/>
      <c r="Q61" s="131"/>
      <c r="R61" s="89"/>
      <c r="S61" s="47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 t="s">
        <v>35</v>
      </c>
      <c r="B62" s="44" t="s">
        <v>36</v>
      </c>
      <c r="C62" s="45"/>
      <c r="D62" s="45"/>
      <c r="E62" s="133" t="s">
        <v>326</v>
      </c>
      <c r="F62" s="44" t="s">
        <v>39</v>
      </c>
      <c r="G62" s="243" t="s">
        <v>3214</v>
      </c>
      <c r="H62" s="62" t="s">
        <v>3215</v>
      </c>
      <c r="I62" s="48" t="s">
        <v>3216</v>
      </c>
      <c r="J62" s="44" t="s">
        <v>48</v>
      </c>
      <c r="K62" s="137"/>
      <c r="L62" s="124"/>
      <c r="M62" s="65"/>
      <c r="N62" s="66"/>
      <c r="O62" s="53">
        <v>350.0</v>
      </c>
      <c r="P62" s="125"/>
      <c r="Q62" s="126"/>
      <c r="R62" s="67"/>
      <c r="S62" s="47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7"/>
      <c r="L63" s="129"/>
      <c r="M63" s="85"/>
      <c r="N63" s="86"/>
      <c r="O63" s="53"/>
      <c r="P63" s="130"/>
      <c r="Q63" s="131"/>
      <c r="R63" s="89"/>
      <c r="S63" s="4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6"/>
      <c r="L64" s="129"/>
      <c r="M64" s="85"/>
      <c r="N64" s="86"/>
      <c r="O64" s="53"/>
      <c r="P64" s="130"/>
      <c r="Q64" s="131"/>
      <c r="R64" s="89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142"/>
      <c r="F65" s="44"/>
      <c r="G65" s="48"/>
      <c r="H65" s="62"/>
      <c r="I65" s="48"/>
      <c r="J65" s="78"/>
      <c r="K65" s="143"/>
      <c r="L65" s="124"/>
      <c r="M65" s="65"/>
      <c r="N65" s="66"/>
      <c r="O65" s="53"/>
      <c r="P65" s="125"/>
      <c r="Q65" s="126"/>
      <c r="R65" s="67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142"/>
      <c r="F66" s="44"/>
      <c r="G66" s="48"/>
      <c r="H66" s="62"/>
      <c r="I66" s="48"/>
      <c r="J66" s="78"/>
      <c r="K66" s="144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36"/>
      <c r="L67" s="145"/>
      <c r="M67" s="85"/>
      <c r="N67" s="86"/>
      <c r="O67" s="53"/>
      <c r="P67" s="146"/>
      <c r="Q67" s="147"/>
      <c r="R67" s="89"/>
      <c r="S67" s="5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3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148"/>
      <c r="D69" s="149"/>
      <c r="E69" s="142"/>
      <c r="F69" s="44"/>
      <c r="G69" s="48"/>
      <c r="H69" s="62"/>
      <c r="I69" s="48"/>
      <c r="J69" s="78"/>
      <c r="K69" s="150"/>
      <c r="L69" s="151"/>
      <c r="M69" s="85"/>
      <c r="N69" s="86"/>
      <c r="O69" s="53"/>
      <c r="P69" s="152"/>
      <c r="Q69" s="153"/>
      <c r="R69" s="89"/>
      <c r="S69" s="4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148"/>
      <c r="D70" s="45"/>
      <c r="E70" s="142"/>
      <c r="F70" s="44"/>
      <c r="G70" s="48"/>
      <c r="H70" s="62"/>
      <c r="I70" s="48"/>
      <c r="J70" s="78"/>
      <c r="K70" s="154"/>
      <c r="L70" s="151"/>
      <c r="M70" s="114"/>
      <c r="N70" s="115"/>
      <c r="O70" s="53"/>
      <c r="P70" s="152"/>
      <c r="Q70" s="153"/>
      <c r="R70" s="116"/>
      <c r="S70" s="141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60"/>
      <c r="E71" s="142"/>
      <c r="F71" s="44"/>
      <c r="G71" s="48"/>
      <c r="H71" s="62"/>
      <c r="I71" s="62"/>
      <c r="J71" s="78"/>
      <c r="K71" s="150"/>
      <c r="L71" s="155"/>
      <c r="M71" s="85"/>
      <c r="N71" s="86"/>
      <c r="O71" s="53"/>
      <c r="P71" s="156"/>
      <c r="Q71" s="157"/>
      <c r="R71" s="89"/>
      <c r="S71" s="141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62"/>
      <c r="J72" s="78"/>
      <c r="K72" s="150"/>
      <c r="L72" s="151"/>
      <c r="M72" s="85"/>
      <c r="N72" s="86"/>
      <c r="O72" s="53"/>
      <c r="P72" s="152"/>
      <c r="Q72" s="153"/>
      <c r="R72" s="89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45"/>
      <c r="E73" s="142"/>
      <c r="F73" s="44"/>
      <c r="G73" s="48"/>
      <c r="H73" s="62"/>
      <c r="I73" s="62"/>
      <c r="J73" s="78"/>
      <c r="K73" s="154"/>
      <c r="L73" s="151"/>
      <c r="M73" s="85"/>
      <c r="N73" s="86"/>
      <c r="O73" s="53"/>
      <c r="P73" s="152"/>
      <c r="Q73" s="153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23"/>
      <c r="F74" s="44"/>
      <c r="G74" s="48"/>
      <c r="H74" s="62"/>
      <c r="I74" s="62"/>
      <c r="J74" s="78"/>
      <c r="K74" s="154"/>
      <c r="L74" s="151"/>
      <c r="M74" s="85"/>
      <c r="N74" s="86"/>
      <c r="O74" s="53"/>
      <c r="P74" s="152"/>
      <c r="Q74" s="153"/>
      <c r="R74" s="89"/>
      <c r="S74" s="158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23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8"/>
      <c r="B76" s="44"/>
      <c r="C76" s="148"/>
      <c r="D76" s="45"/>
      <c r="E76" s="23"/>
      <c r="F76" s="44"/>
      <c r="G76" s="159"/>
      <c r="H76" s="160"/>
      <c r="I76" s="160"/>
      <c r="J76" s="78"/>
      <c r="K76" s="150"/>
      <c r="L76" s="151"/>
      <c r="M76" s="85"/>
      <c r="N76" s="86"/>
      <c r="O76" s="53"/>
      <c r="P76" s="152"/>
      <c r="Q76" s="153"/>
      <c r="R76" s="89"/>
      <c r="S76" s="161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8"/>
      <c r="B77" s="44"/>
      <c r="C77" s="148"/>
      <c r="D77" s="45"/>
      <c r="E77" s="23"/>
      <c r="F77" s="44"/>
      <c r="G77" s="159"/>
      <c r="H77" s="160"/>
      <c r="I77" s="160"/>
      <c r="J77" s="78"/>
      <c r="K77" s="150"/>
      <c r="L77" s="151"/>
      <c r="M77" s="85"/>
      <c r="N77" s="86"/>
      <c r="O77" s="53"/>
      <c r="P77" s="152"/>
      <c r="Q77" s="153"/>
      <c r="R77" s="89"/>
      <c r="S77" s="162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63"/>
      <c r="L79" s="164"/>
      <c r="M79" s="165"/>
      <c r="N79" s="166"/>
      <c r="O79" s="53"/>
      <c r="P79" s="167"/>
      <c r="Q79" s="168"/>
      <c r="R79" s="16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63"/>
      <c r="L80" s="164"/>
      <c r="M80" s="165"/>
      <c r="N80" s="166"/>
      <c r="O80" s="53"/>
      <c r="P80" s="167"/>
      <c r="Q80" s="168"/>
      <c r="R80" s="16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70"/>
      <c r="L82" s="171"/>
      <c r="M82" s="172"/>
      <c r="N82" s="173"/>
      <c r="O82" s="53"/>
      <c r="P82" s="174"/>
      <c r="Q82" s="175"/>
      <c r="R82" s="176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142"/>
      <c r="F83" s="44"/>
      <c r="G83" s="159"/>
      <c r="H83" s="160"/>
      <c r="I83" s="160"/>
      <c r="J83" s="78"/>
      <c r="K83" s="163"/>
      <c r="L83" s="164"/>
      <c r="M83" s="177"/>
      <c r="N83" s="178"/>
      <c r="O83" s="53"/>
      <c r="P83" s="167"/>
      <c r="Q83" s="168"/>
      <c r="R83" s="17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142"/>
      <c r="F84" s="44"/>
      <c r="G84" s="159"/>
      <c r="H84" s="160"/>
      <c r="I84" s="160"/>
      <c r="J84" s="78"/>
      <c r="K84" s="163"/>
      <c r="L84" s="164"/>
      <c r="M84" s="177"/>
      <c r="N84" s="178"/>
      <c r="O84" s="53"/>
      <c r="P84" s="167"/>
      <c r="Q84" s="168"/>
      <c r="R84" s="179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80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4"/>
      <c r="B91" s="4"/>
      <c r="C91" s="3"/>
      <c r="D91" s="181"/>
      <c r="E91" s="182"/>
      <c r="F91" s="4"/>
      <c r="G91" s="183"/>
      <c r="H91" s="184"/>
      <c r="I91" s="185"/>
      <c r="J91" s="4"/>
      <c r="K91" s="186"/>
      <c r="L91" s="186"/>
      <c r="M91" s="186"/>
      <c r="N91" s="186"/>
      <c r="O91" s="187"/>
      <c r="P91" s="187"/>
      <c r="Q91" s="244"/>
      <c r="R91" s="188"/>
      <c r="S91" s="189">
        <f>SUM(S7:S90)</f>
        <v>7482</v>
      </c>
      <c r="T91" s="7"/>
      <c r="U91" s="7"/>
      <c r="V91" s="7"/>
      <c r="W91" s="7"/>
      <c r="X91" s="7"/>
      <c r="Y91" s="7"/>
      <c r="Z91" s="7"/>
      <c r="AA91" s="7"/>
      <c r="AB91" s="7"/>
    </row>
    <row r="92">
      <c r="A92" s="4"/>
      <c r="B92" s="4"/>
      <c r="C92" s="3"/>
      <c r="D92" s="190"/>
      <c r="E92" s="191"/>
      <c r="F92" s="2"/>
      <c r="G92" s="192"/>
      <c r="H92" s="193"/>
      <c r="I92" s="194"/>
      <c r="J92" s="2"/>
      <c r="K92" s="35" t="s">
        <v>10</v>
      </c>
      <c r="L92" s="195"/>
      <c r="M92" s="195"/>
      <c r="N92" s="195"/>
      <c r="O92" s="196"/>
      <c r="P92" s="196"/>
      <c r="Q92" s="245"/>
      <c r="R92" s="19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198"/>
      <c r="D93" s="16"/>
      <c r="E93" s="199"/>
      <c r="F93" s="200"/>
      <c r="G93" s="183"/>
      <c r="H93" s="5"/>
      <c r="I93" s="5"/>
      <c r="J93" s="2"/>
      <c r="K93" s="149">
        <f>SUM(K7:K90)</f>
        <v>3634</v>
      </c>
      <c r="L93" s="201" t="s">
        <v>23</v>
      </c>
      <c r="O93" s="202" t="s">
        <v>24</v>
      </c>
      <c r="Q93" s="246" t="s">
        <v>109</v>
      </c>
      <c r="R93" s="204" t="s">
        <v>25</v>
      </c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2"/>
      <c r="B94" s="2"/>
      <c r="C94" s="3"/>
      <c r="D94" s="16"/>
      <c r="E94" s="2"/>
      <c r="F94" s="2"/>
      <c r="G94" s="183"/>
      <c r="H94" s="5"/>
      <c r="I94" s="5"/>
      <c r="J94" s="2"/>
      <c r="K94" s="149">
        <f>SUM(K93*2%)</f>
        <v>72.68</v>
      </c>
      <c r="L94" s="36" t="s">
        <v>11</v>
      </c>
      <c r="M94" s="205"/>
      <c r="N94" s="205"/>
      <c r="O94" s="206"/>
      <c r="P94" s="207"/>
      <c r="Q94" s="246"/>
      <c r="R94" s="208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"/>
      <c r="G95" s="4"/>
      <c r="H95" s="5"/>
      <c r="I95" s="5"/>
      <c r="J95" s="2"/>
      <c r="K95" s="209"/>
      <c r="L95" s="210">
        <f>SUM(L6:L89)</f>
        <v>6226</v>
      </c>
      <c r="M95" s="37" t="s">
        <v>12</v>
      </c>
      <c r="N95" s="205"/>
      <c r="O95" s="206"/>
      <c r="P95" s="206"/>
      <c r="Q95" s="247"/>
      <c r="R95" s="208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211" t="s">
        <v>26</v>
      </c>
      <c r="H96" s="212">
        <f>SUM(K93,L95,M96,N97)</f>
        <v>15354</v>
      </c>
      <c r="I96" s="5"/>
      <c r="J96" s="2"/>
      <c r="K96" s="7"/>
      <c r="L96" s="60">
        <f>SUM(L95*3%)</f>
        <v>186.78</v>
      </c>
      <c r="M96" s="16">
        <f>SUM(M6:M89)</f>
        <v>2050</v>
      </c>
      <c r="N96" s="38" t="s">
        <v>13</v>
      </c>
      <c r="O96" s="206"/>
      <c r="P96" s="206"/>
      <c r="Q96" s="247"/>
      <c r="R96" s="18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13"/>
      <c r="G97" s="214" t="s">
        <v>27</v>
      </c>
      <c r="H97" s="212">
        <f>SUM(O98,P101)</f>
        <v>5396</v>
      </c>
      <c r="I97" s="5"/>
      <c r="J97" s="2"/>
      <c r="K97" s="7"/>
      <c r="L97" s="17"/>
      <c r="M97" s="60">
        <f>SUM(M96*2%)</f>
        <v>41</v>
      </c>
      <c r="N97" s="16">
        <f>SUM(N6:N90)</f>
        <v>3444</v>
      </c>
      <c r="O97" s="39" t="s">
        <v>14</v>
      </c>
      <c r="P97" s="206"/>
      <c r="Q97" s="247"/>
      <c r="R97" s="215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13"/>
      <c r="G98" s="216" t="s">
        <v>28</v>
      </c>
      <c r="H98" s="212">
        <f>SUM(R103)</f>
        <v>590</v>
      </c>
      <c r="I98" s="5"/>
      <c r="J98" s="2"/>
      <c r="K98" s="7"/>
      <c r="L98" s="2"/>
      <c r="M98" s="2"/>
      <c r="N98" s="60">
        <f>SUM(N97*2%)</f>
        <v>68.88</v>
      </c>
      <c r="O98" s="16">
        <f>SUM(O6:O91)</f>
        <v>3382</v>
      </c>
      <c r="P98" s="206"/>
      <c r="Q98" s="247"/>
      <c r="R98" s="215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248" t="s">
        <v>109</v>
      </c>
      <c r="H99" s="212">
        <f>SUM(Q102)</f>
        <v>0</v>
      </c>
      <c r="I99" s="5"/>
      <c r="J99" s="2"/>
      <c r="K99" s="7"/>
      <c r="L99" s="2"/>
      <c r="M99" s="2"/>
      <c r="N99" s="2"/>
      <c r="O99" s="60">
        <f>SUM(O98*2%)</f>
        <v>67.64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4"/>
      <c r="H100" s="5"/>
      <c r="I100" s="5"/>
      <c r="J100" s="2"/>
      <c r="K100" s="7"/>
      <c r="L100" s="2"/>
      <c r="M100" s="2"/>
      <c r="N100" s="2"/>
      <c r="O100" s="2"/>
      <c r="P100" s="40" t="s">
        <v>15</v>
      </c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17" t="s">
        <v>29</v>
      </c>
      <c r="H101" s="251">
        <f>SUM(M7,K8,K14,K15,K23,N24,N27,L31,R33,L37,M48,O52,O56,M59,O62)</f>
        <v>5490</v>
      </c>
      <c r="I101" s="267">
        <f>SUM(O62)</f>
        <v>350</v>
      </c>
      <c r="J101" s="2"/>
      <c r="K101" s="7"/>
      <c r="L101" s="2"/>
      <c r="M101" s="2"/>
      <c r="N101" s="2"/>
      <c r="O101" s="2"/>
      <c r="P101" s="16">
        <f>SUM(P6:P89)</f>
        <v>2014</v>
      </c>
      <c r="Q101" s="41" t="s">
        <v>16</v>
      </c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9" t="s">
        <v>30</v>
      </c>
      <c r="H102" s="218"/>
      <c r="I102" s="220"/>
      <c r="J102" s="2"/>
      <c r="K102" s="7"/>
      <c r="L102" s="2"/>
      <c r="M102" s="2"/>
      <c r="N102" s="2"/>
      <c r="O102" s="2"/>
      <c r="P102" s="60">
        <f>SUM(P101*2%)</f>
        <v>40.28</v>
      </c>
      <c r="Q102" s="16">
        <f>SUM(Q6:Q89)</f>
        <v>0</v>
      </c>
      <c r="R102" s="222" t="s">
        <v>17</v>
      </c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21" t="s">
        <v>31</v>
      </c>
      <c r="J103" s="2"/>
      <c r="K103" s="7"/>
      <c r="L103" s="2"/>
      <c r="M103" s="2"/>
      <c r="N103" s="2"/>
      <c r="O103" s="2"/>
      <c r="P103" s="2"/>
      <c r="Q103" s="60">
        <f>SUM(Q102*1%)</f>
        <v>0</v>
      </c>
      <c r="R103" s="149">
        <f>SUM(R7:R91)</f>
        <v>590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107"/>
      <c r="D104" s="16"/>
      <c r="E104" s="2"/>
      <c r="F104" s="2"/>
      <c r="G104" s="213"/>
      <c r="H104" s="11"/>
      <c r="I104" s="5"/>
      <c r="J104" s="2"/>
      <c r="K104" s="7"/>
      <c r="L104" s="2"/>
      <c r="M104" s="2"/>
      <c r="N104" s="2"/>
      <c r="O104" s="2"/>
      <c r="P104" s="2"/>
      <c r="Q104" s="2"/>
      <c r="R104" s="149">
        <f>SUM(R103*2%)</f>
        <v>11.8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223" t="s">
        <v>32</v>
      </c>
      <c r="H105" s="347">
        <f>SUM(P17,L21,M26,P44,M59,O62)</f>
        <v>2100</v>
      </c>
      <c r="I105" s="5"/>
      <c r="J105" s="2"/>
      <c r="K105" s="7"/>
      <c r="L105" s="2"/>
      <c r="M105" s="2"/>
      <c r="N105" s="2"/>
      <c r="O105" s="2"/>
      <c r="P105" s="2"/>
      <c r="Q105" s="2"/>
      <c r="R105" s="16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25" t="s">
        <v>33</v>
      </c>
      <c r="H106" s="270">
        <f>SUM(O13,L19,L45,L46,L47)</f>
        <v>2470</v>
      </c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4"/>
      <c r="H107" s="18">
        <f>SUM(S17,S21,S26,S44,S59,S62)</f>
        <v>300</v>
      </c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227"/>
      <c r="D224" s="227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27"/>
      <c r="D225" s="227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228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Y998" s="7"/>
      <c r="Z998" s="7"/>
      <c r="AA998" s="7"/>
      <c r="AB998" s="7"/>
    </row>
    <row r="999">
      <c r="L999" s="228"/>
      <c r="M999" s="228"/>
      <c r="N999" s="228"/>
      <c r="O999" s="228"/>
      <c r="P999" s="228"/>
      <c r="Q999" s="228"/>
      <c r="R999" s="228"/>
    </row>
  </sheetData>
  <mergeCells count="5">
    <mergeCell ref="A2:J2"/>
    <mergeCell ref="A3:J3"/>
    <mergeCell ref="K3:R3"/>
    <mergeCell ref="L93:N93"/>
    <mergeCell ref="O93:P93"/>
  </mergeCells>
  <dataValidations>
    <dataValidation type="list" allowBlank="1" showErrorMessage="1" sqref="J7:J90">
      <formula1>"Mel,Flavia,Fernanda,Carla"</formula1>
    </dataValidation>
    <dataValidation type="list" allowBlank="1" showErrorMessage="1" sqref="B7:B90">
      <formula1>"Pix,Cartão,Pacote ,Pago "</formula1>
    </dataValidation>
    <dataValidation type="list" allowBlank="1" showErrorMessage="1" sqref="F7:F90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0">
      <formula1>"Nobre,INFLUENZI"</formula1>
    </dataValidation>
    <dataValidation type="list" allowBlank="1" showErrorMessage="1" sqref="E7:E90 E207:F998">
      <formula1>"Vinicius,Kaua,Caio,Julia,Jhonatas,Diogo,Caio Ferreira,Pamelah,Caio Alves,Camila,Wiliam ,Gabriel ,Fernanda,Kaua Pessoni,Gabriel Batista,Gustavo Pereira,Demetrio"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2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3217</v>
      </c>
      <c r="E7" s="47" t="s">
        <v>93</v>
      </c>
      <c r="F7" s="44" t="s">
        <v>39</v>
      </c>
      <c r="G7" s="230" t="s">
        <v>3218</v>
      </c>
      <c r="H7" s="49" t="s">
        <v>1054</v>
      </c>
      <c r="I7" s="50" t="s">
        <v>3219</v>
      </c>
      <c r="J7" s="44" t="s">
        <v>48</v>
      </c>
      <c r="K7" s="51"/>
      <c r="L7" s="52"/>
      <c r="M7" s="37">
        <v>350.0</v>
      </c>
      <c r="N7" s="38"/>
      <c r="O7" s="53"/>
      <c r="P7" s="54"/>
      <c r="Q7" s="55"/>
      <c r="R7" s="56"/>
      <c r="S7" s="57">
        <v>50.0</v>
      </c>
      <c r="T7" s="58" t="s">
        <v>10</v>
      </c>
      <c r="U7" s="59">
        <f>SUM(K7:K92)</f>
        <v>1750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60"/>
      <c r="E8" s="47" t="s">
        <v>2568</v>
      </c>
      <c r="F8" s="44" t="s">
        <v>39</v>
      </c>
      <c r="G8" s="243" t="s">
        <v>3220</v>
      </c>
      <c r="H8" s="62"/>
      <c r="I8" s="63" t="s">
        <v>3221</v>
      </c>
      <c r="J8" s="44" t="s">
        <v>30</v>
      </c>
      <c r="K8" s="64">
        <v>350.0</v>
      </c>
      <c r="L8" s="52"/>
      <c r="M8" s="65"/>
      <c r="N8" s="66"/>
      <c r="O8" s="53"/>
      <c r="P8" s="54"/>
      <c r="Q8" s="55"/>
      <c r="R8" s="67"/>
      <c r="S8" s="57">
        <v>50.0</v>
      </c>
      <c r="T8" s="58" t="s">
        <v>11</v>
      </c>
      <c r="U8" s="59">
        <f>SUM(L97)</f>
        <v>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3222</v>
      </c>
      <c r="E9" s="47" t="s">
        <v>52</v>
      </c>
      <c r="F9" s="44" t="s">
        <v>39</v>
      </c>
      <c r="G9" s="230" t="s">
        <v>3223</v>
      </c>
      <c r="H9" s="62" t="s">
        <v>808</v>
      </c>
      <c r="I9" s="69" t="s">
        <v>3224</v>
      </c>
      <c r="J9" s="44" t="s">
        <v>31</v>
      </c>
      <c r="K9" s="64"/>
      <c r="L9" s="52"/>
      <c r="M9" s="65">
        <v>700.0</v>
      </c>
      <c r="N9" s="66"/>
      <c r="O9" s="53"/>
      <c r="P9" s="54"/>
      <c r="Q9" s="55"/>
      <c r="R9" s="67"/>
      <c r="S9" s="57">
        <v>350.0</v>
      </c>
      <c r="T9" s="58" t="s">
        <v>12</v>
      </c>
      <c r="U9" s="59">
        <f>SUM(M98)</f>
        <v>3100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3225</v>
      </c>
      <c r="E10" s="47" t="s">
        <v>52</v>
      </c>
      <c r="F10" s="44" t="s">
        <v>39</v>
      </c>
      <c r="G10" s="230" t="s">
        <v>3226</v>
      </c>
      <c r="H10" s="49" t="s">
        <v>3199</v>
      </c>
      <c r="I10" s="50" t="s">
        <v>3200</v>
      </c>
      <c r="J10" s="44" t="s">
        <v>31</v>
      </c>
      <c r="K10" s="51"/>
      <c r="L10" s="72"/>
      <c r="M10" s="37">
        <v>300.0</v>
      </c>
      <c r="N10" s="38"/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2570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1085</v>
      </c>
      <c r="E11" s="47" t="s">
        <v>52</v>
      </c>
      <c r="F11" s="44" t="s">
        <v>39</v>
      </c>
      <c r="G11" s="243" t="s">
        <v>3227</v>
      </c>
      <c r="H11" s="49" t="s">
        <v>3228</v>
      </c>
      <c r="I11" s="63" t="s">
        <v>3229</v>
      </c>
      <c r="J11" s="44" t="s">
        <v>31</v>
      </c>
      <c r="K11" s="51"/>
      <c r="L11" s="52"/>
      <c r="M11" s="37"/>
      <c r="N11" s="38"/>
      <c r="O11" s="53">
        <v>350.0</v>
      </c>
      <c r="P11" s="54"/>
      <c r="Q11" s="55"/>
      <c r="R11" s="56"/>
      <c r="S11" s="57">
        <v>50.0</v>
      </c>
      <c r="T11" s="76" t="s">
        <v>19</v>
      </c>
      <c r="U11" s="77">
        <f>SUM(U7:U10)</f>
        <v>7420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3230</v>
      </c>
      <c r="E12" s="47" t="s">
        <v>1049</v>
      </c>
      <c r="F12" s="44" t="s">
        <v>39</v>
      </c>
      <c r="G12" s="230" t="s">
        <v>3231</v>
      </c>
      <c r="H12" s="49"/>
      <c r="I12" s="69" t="s">
        <v>3232</v>
      </c>
      <c r="J12" s="44" t="s">
        <v>31</v>
      </c>
      <c r="K12" s="51">
        <v>350.0</v>
      </c>
      <c r="L12" s="52"/>
      <c r="M12" s="65"/>
      <c r="N12" s="66"/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3233</v>
      </c>
      <c r="E13" s="47" t="s">
        <v>106</v>
      </c>
      <c r="F13" s="44" t="s">
        <v>39</v>
      </c>
      <c r="G13" s="230" t="s">
        <v>3234</v>
      </c>
      <c r="H13" s="62" t="s">
        <v>3235</v>
      </c>
      <c r="I13" s="50" t="s">
        <v>3236</v>
      </c>
      <c r="J13" s="44" t="s">
        <v>48</v>
      </c>
      <c r="K13" s="51"/>
      <c r="L13" s="52"/>
      <c r="M13" s="65">
        <v>350.0</v>
      </c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3237</v>
      </c>
      <c r="E14" s="47" t="s">
        <v>60</v>
      </c>
      <c r="F14" s="44" t="s">
        <v>39</v>
      </c>
      <c r="G14" s="230" t="s">
        <v>3238</v>
      </c>
      <c r="H14" s="62" t="s">
        <v>3239</v>
      </c>
      <c r="I14" s="50" t="s">
        <v>3240</v>
      </c>
      <c r="J14" s="44" t="s">
        <v>48</v>
      </c>
      <c r="K14" s="51"/>
      <c r="L14" s="52"/>
      <c r="M14" s="37"/>
      <c r="N14" s="38"/>
      <c r="O14" s="53"/>
      <c r="P14" s="54">
        <v>350.0</v>
      </c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255" t="s">
        <v>3241</v>
      </c>
      <c r="E15" s="47" t="s">
        <v>60</v>
      </c>
      <c r="F15" s="44" t="s">
        <v>39</v>
      </c>
      <c r="G15" s="232" t="s">
        <v>3242</v>
      </c>
      <c r="H15" s="79" t="s">
        <v>3243</v>
      </c>
      <c r="I15" s="63" t="s">
        <v>3244</v>
      </c>
      <c r="J15" s="44" t="s">
        <v>48</v>
      </c>
      <c r="K15" s="51"/>
      <c r="L15" s="52"/>
      <c r="M15" s="65"/>
      <c r="N15" s="66"/>
      <c r="O15" s="53"/>
      <c r="P15" s="54">
        <v>350.0</v>
      </c>
      <c r="Q15" s="55"/>
      <c r="R15" s="67"/>
      <c r="S15" s="57">
        <v>50.0</v>
      </c>
      <c r="T15" s="80" t="s">
        <v>14</v>
      </c>
      <c r="U15" s="46">
        <f>SUM(O100)</f>
        <v>2588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1085</v>
      </c>
      <c r="E16" s="47" t="s">
        <v>93</v>
      </c>
      <c r="F16" s="44" t="s">
        <v>39</v>
      </c>
      <c r="G16" s="232" t="s">
        <v>3245</v>
      </c>
      <c r="H16" s="79" t="s">
        <v>2263</v>
      </c>
      <c r="I16" s="63" t="s">
        <v>3246</v>
      </c>
      <c r="J16" s="44" t="s">
        <v>48</v>
      </c>
      <c r="K16" s="51"/>
      <c r="L16" s="52"/>
      <c r="M16" s="65"/>
      <c r="N16" s="66"/>
      <c r="O16" s="53">
        <v>250.0</v>
      </c>
      <c r="P16" s="54"/>
      <c r="Q16" s="55"/>
      <c r="R16" s="67"/>
      <c r="S16" s="57">
        <v>50.0</v>
      </c>
      <c r="T16" s="81" t="s">
        <v>15</v>
      </c>
      <c r="U16" s="82">
        <f>SUM(P7:P92)</f>
        <v>2647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255" t="s">
        <v>3247</v>
      </c>
      <c r="E17" s="47" t="s">
        <v>2568</v>
      </c>
      <c r="F17" s="44" t="s">
        <v>39</v>
      </c>
      <c r="G17" s="230" t="s">
        <v>3248</v>
      </c>
      <c r="H17" s="62" t="s">
        <v>3249</v>
      </c>
      <c r="I17" s="69" t="s">
        <v>3250</v>
      </c>
      <c r="J17" s="44" t="s">
        <v>30</v>
      </c>
      <c r="K17" s="51">
        <v>350.0</v>
      </c>
      <c r="L17" s="84"/>
      <c r="M17" s="85"/>
      <c r="N17" s="86"/>
      <c r="O17" s="53"/>
      <c r="P17" s="87"/>
      <c r="Q17" s="88"/>
      <c r="R17" s="89"/>
      <c r="S17" s="57">
        <v>50.0</v>
      </c>
      <c r="T17" s="91" t="s">
        <v>20</v>
      </c>
      <c r="U17" s="92">
        <f>SUM(U15:U16)</f>
        <v>5235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3251</v>
      </c>
      <c r="E18" s="47"/>
      <c r="F18" s="44" t="s">
        <v>39</v>
      </c>
      <c r="G18" s="232" t="s">
        <v>3252</v>
      </c>
      <c r="H18" s="79" t="s">
        <v>3253</v>
      </c>
      <c r="I18" s="63" t="s">
        <v>3254</v>
      </c>
      <c r="J18" s="44" t="s">
        <v>48</v>
      </c>
      <c r="K18" s="51"/>
      <c r="L18" s="84"/>
      <c r="M18" s="65"/>
      <c r="N18" s="66"/>
      <c r="O18" s="53"/>
      <c r="P18" s="87">
        <v>325.0</v>
      </c>
      <c r="Q18" s="88"/>
      <c r="R18" s="67"/>
      <c r="S18" s="57">
        <v>100.0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255" t="s">
        <v>3255</v>
      </c>
      <c r="E19" s="47" t="s">
        <v>30</v>
      </c>
      <c r="F19" s="44" t="s">
        <v>39</v>
      </c>
      <c r="G19" s="230" t="s">
        <v>3256</v>
      </c>
      <c r="H19" s="62" t="s">
        <v>3257</v>
      </c>
      <c r="I19" s="50" t="s">
        <v>3258</v>
      </c>
      <c r="J19" s="44" t="s">
        <v>31</v>
      </c>
      <c r="K19" s="51"/>
      <c r="L19" s="52"/>
      <c r="M19" s="65"/>
      <c r="N19" s="66"/>
      <c r="O19" s="53">
        <v>350.0</v>
      </c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3259</v>
      </c>
      <c r="E20" s="47" t="s">
        <v>93</v>
      </c>
      <c r="F20" s="44" t="s">
        <v>39</v>
      </c>
      <c r="G20" s="230" t="s">
        <v>3260</v>
      </c>
      <c r="H20" s="62"/>
      <c r="I20" s="69" t="s">
        <v>3261</v>
      </c>
      <c r="J20" s="44" t="s">
        <v>48</v>
      </c>
      <c r="K20" s="51"/>
      <c r="L20" s="52"/>
      <c r="M20" s="65"/>
      <c r="N20" s="66">
        <v>400.0</v>
      </c>
      <c r="O20" s="53"/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3262</v>
      </c>
      <c r="E21" s="47" t="s">
        <v>2568</v>
      </c>
      <c r="F21" s="44" t="s">
        <v>39</v>
      </c>
      <c r="G21" s="230" t="s">
        <v>3263</v>
      </c>
      <c r="H21" s="62"/>
      <c r="I21" s="69" t="s">
        <v>3264</v>
      </c>
      <c r="J21" s="44" t="s">
        <v>30</v>
      </c>
      <c r="K21" s="51"/>
      <c r="L21" s="52"/>
      <c r="M21" s="65"/>
      <c r="N21" s="66">
        <v>350.0</v>
      </c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59</v>
      </c>
      <c r="E22" s="47" t="s">
        <v>44</v>
      </c>
      <c r="F22" s="44" t="s">
        <v>78</v>
      </c>
      <c r="G22" s="230" t="s">
        <v>3265</v>
      </c>
      <c r="H22" s="62" t="s">
        <v>3266</v>
      </c>
      <c r="I22" s="50" t="s">
        <v>3267</v>
      </c>
      <c r="J22" s="44" t="s">
        <v>30</v>
      </c>
      <c r="K22" s="51" t="s">
        <v>719</v>
      </c>
      <c r="L22" s="52"/>
      <c r="M22" s="65"/>
      <c r="N22" s="66"/>
      <c r="O22" s="53"/>
      <c r="P22" s="54"/>
      <c r="Q22" s="55"/>
      <c r="R22" s="67"/>
      <c r="S22" s="57" t="s">
        <v>59</v>
      </c>
      <c r="T22" s="237" t="s">
        <v>104</v>
      </c>
      <c r="U22" s="82">
        <f>SUM(Q7:Q92)</f>
        <v>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290" t="s">
        <v>3268</v>
      </c>
      <c r="E23" s="47" t="s">
        <v>1861</v>
      </c>
      <c r="F23" s="44" t="s">
        <v>78</v>
      </c>
      <c r="G23" s="230" t="s">
        <v>3269</v>
      </c>
      <c r="H23" s="62" t="s">
        <v>3270</v>
      </c>
      <c r="I23" s="69" t="s">
        <v>3271</v>
      </c>
      <c r="J23" s="44" t="s">
        <v>31</v>
      </c>
      <c r="K23" s="95"/>
      <c r="L23" s="52"/>
      <c r="M23" s="65"/>
      <c r="N23" s="66"/>
      <c r="O23" s="53"/>
      <c r="P23" s="54">
        <v>147.0</v>
      </c>
      <c r="Q23" s="55"/>
      <c r="R23" s="67"/>
      <c r="S23" s="57">
        <v>50.0</v>
      </c>
      <c r="T23" s="91" t="s">
        <v>109</v>
      </c>
      <c r="U23" s="238">
        <f>SUM(U22)</f>
        <v>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3272</v>
      </c>
      <c r="E24" s="47" t="s">
        <v>74</v>
      </c>
      <c r="F24" s="44" t="s">
        <v>39</v>
      </c>
      <c r="G24" s="230" t="s">
        <v>3273</v>
      </c>
      <c r="H24" s="62" t="s">
        <v>3274</v>
      </c>
      <c r="I24" s="50" t="s">
        <v>3275</v>
      </c>
      <c r="J24" s="44" t="s">
        <v>30</v>
      </c>
      <c r="K24" s="51"/>
      <c r="L24" s="72"/>
      <c r="M24" s="65"/>
      <c r="N24" s="66">
        <v>420.0</v>
      </c>
      <c r="O24" s="53"/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3276</v>
      </c>
      <c r="E25" s="47" t="s">
        <v>30</v>
      </c>
      <c r="F25" s="44" t="s">
        <v>39</v>
      </c>
      <c r="G25" s="230" t="s">
        <v>3277</v>
      </c>
      <c r="H25" s="62" t="s">
        <v>755</v>
      </c>
      <c r="I25" s="48" t="s">
        <v>3278</v>
      </c>
      <c r="J25" s="44" t="s">
        <v>31</v>
      </c>
      <c r="K25" s="64"/>
      <c r="L25" s="52"/>
      <c r="M25" s="65">
        <v>350.0</v>
      </c>
      <c r="N25" s="86"/>
      <c r="O25" s="53"/>
      <c r="P25" s="96"/>
      <c r="Q25" s="97"/>
      <c r="R25" s="89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128</v>
      </c>
      <c r="C26" s="70"/>
      <c r="D26" s="46" t="s">
        <v>3279</v>
      </c>
      <c r="E26" s="47" t="s">
        <v>66</v>
      </c>
      <c r="F26" s="44" t="s">
        <v>39</v>
      </c>
      <c r="G26" s="230" t="s">
        <v>3280</v>
      </c>
      <c r="H26" s="62" t="s">
        <v>3281</v>
      </c>
      <c r="I26" s="48" t="s">
        <v>3282</v>
      </c>
      <c r="J26" s="44" t="s">
        <v>48</v>
      </c>
      <c r="K26" s="98"/>
      <c r="L26" s="84"/>
      <c r="M26" s="65"/>
      <c r="N26" s="66"/>
      <c r="O26" s="53"/>
      <c r="P26" s="87">
        <v>300.0</v>
      </c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60"/>
      <c r="E27" s="47" t="s">
        <v>106</v>
      </c>
      <c r="F27" s="44" t="s">
        <v>39</v>
      </c>
      <c r="G27" s="243" t="s">
        <v>3283</v>
      </c>
      <c r="H27" s="62"/>
      <c r="I27" s="63" t="s">
        <v>3284</v>
      </c>
      <c r="J27" s="44" t="s">
        <v>48</v>
      </c>
      <c r="K27" s="98"/>
      <c r="L27" s="52"/>
      <c r="M27" s="65"/>
      <c r="N27" s="66"/>
      <c r="O27" s="53"/>
      <c r="P27" s="54">
        <v>350.0</v>
      </c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3285</v>
      </c>
      <c r="E28" s="47" t="s">
        <v>106</v>
      </c>
      <c r="F28" s="44" t="s">
        <v>39</v>
      </c>
      <c r="G28" s="230" t="s">
        <v>3286</v>
      </c>
      <c r="H28" s="62"/>
      <c r="I28" s="63" t="s">
        <v>3287</v>
      </c>
      <c r="J28" s="44" t="s">
        <v>48</v>
      </c>
      <c r="K28" s="51"/>
      <c r="L28" s="52"/>
      <c r="M28" s="65"/>
      <c r="N28" s="66">
        <v>350.0</v>
      </c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71"/>
      <c r="E29" s="47" t="s">
        <v>60</v>
      </c>
      <c r="F29" s="44" t="s">
        <v>39</v>
      </c>
      <c r="G29" s="317" t="s">
        <v>3288</v>
      </c>
      <c r="H29" s="62" t="s">
        <v>1042</v>
      </c>
      <c r="I29" s="48" t="s">
        <v>3289</v>
      </c>
      <c r="J29" s="44" t="s">
        <v>48</v>
      </c>
      <c r="K29" s="51">
        <v>350.0</v>
      </c>
      <c r="L29" s="52"/>
      <c r="M29" s="65"/>
      <c r="N29" s="66"/>
      <c r="O29" s="53"/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3290</v>
      </c>
      <c r="E30" s="47" t="s">
        <v>1861</v>
      </c>
      <c r="F30" s="44" t="s">
        <v>78</v>
      </c>
      <c r="G30" s="230" t="s">
        <v>3291</v>
      </c>
      <c r="H30" s="62" t="s">
        <v>3292</v>
      </c>
      <c r="I30" s="48" t="s">
        <v>3293</v>
      </c>
      <c r="J30" s="44" t="s">
        <v>31</v>
      </c>
      <c r="K30" s="51"/>
      <c r="L30" s="52"/>
      <c r="M30" s="37"/>
      <c r="N30" s="38"/>
      <c r="O30" s="53"/>
      <c r="P30" s="54">
        <v>500.0</v>
      </c>
      <c r="Q30" s="55"/>
      <c r="R30" s="56"/>
      <c r="S30" s="57">
        <v>100.0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3294</v>
      </c>
      <c r="E31" s="47" t="s">
        <v>44</v>
      </c>
      <c r="F31" s="44" t="s">
        <v>39</v>
      </c>
      <c r="G31" s="240" t="s">
        <v>3295</v>
      </c>
      <c r="H31" s="103" t="s">
        <v>3296</v>
      </c>
      <c r="I31" s="48" t="s">
        <v>3297</v>
      </c>
      <c r="J31" s="44" t="s">
        <v>31</v>
      </c>
      <c r="K31" s="51"/>
      <c r="L31" s="104"/>
      <c r="M31" s="65"/>
      <c r="N31" s="66"/>
      <c r="O31" s="53">
        <v>294.0</v>
      </c>
      <c r="P31" s="105"/>
      <c r="Q31" s="106"/>
      <c r="R31" s="67"/>
      <c r="S31" s="57">
        <v>50.0</v>
      </c>
      <c r="T31" s="91" t="s">
        <v>22</v>
      </c>
      <c r="U31" s="100">
        <f>SUM(U11,U17,U23)</f>
        <v>12655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3298</v>
      </c>
      <c r="E32" s="47" t="s">
        <v>2568</v>
      </c>
      <c r="F32" s="44" t="s">
        <v>39</v>
      </c>
      <c r="G32" s="230" t="s">
        <v>3299</v>
      </c>
      <c r="H32" s="62" t="s">
        <v>3300</v>
      </c>
      <c r="I32" s="48" t="s">
        <v>3301</v>
      </c>
      <c r="J32" s="44" t="s">
        <v>30</v>
      </c>
      <c r="K32" s="51"/>
      <c r="L32" s="104"/>
      <c r="M32" s="65"/>
      <c r="N32" s="66"/>
      <c r="O32" s="53">
        <v>350.0</v>
      </c>
      <c r="P32" s="105"/>
      <c r="Q32" s="106"/>
      <c r="R32" s="67"/>
      <c r="S32" s="5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3302</v>
      </c>
      <c r="E33" s="47" t="s">
        <v>44</v>
      </c>
      <c r="F33" s="44" t="s">
        <v>39</v>
      </c>
      <c r="G33" s="230" t="s">
        <v>3303</v>
      </c>
      <c r="H33" s="62" t="s">
        <v>3304</v>
      </c>
      <c r="I33" s="48" t="s">
        <v>3305</v>
      </c>
      <c r="J33" s="44" t="s">
        <v>31</v>
      </c>
      <c r="K33" s="51"/>
      <c r="L33" s="84"/>
      <c r="M33" s="85"/>
      <c r="N33" s="66">
        <v>350.0</v>
      </c>
      <c r="O33" s="53"/>
      <c r="P33" s="87"/>
      <c r="Q33" s="88"/>
      <c r="R33" s="89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3306</v>
      </c>
      <c r="E34" s="47" t="s">
        <v>93</v>
      </c>
      <c r="F34" s="44" t="s">
        <v>39</v>
      </c>
      <c r="G34" s="230" t="s">
        <v>3307</v>
      </c>
      <c r="H34" s="62" t="s">
        <v>3308</v>
      </c>
      <c r="I34" s="62" t="s">
        <v>3309</v>
      </c>
      <c r="J34" s="44" t="s">
        <v>48</v>
      </c>
      <c r="K34" s="51"/>
      <c r="L34" s="72"/>
      <c r="M34" s="37"/>
      <c r="N34" s="38"/>
      <c r="O34" s="53">
        <v>350.0</v>
      </c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3310</v>
      </c>
      <c r="E35" s="47" t="s">
        <v>3311</v>
      </c>
      <c r="F35" s="44" t="s">
        <v>39</v>
      </c>
      <c r="G35" s="230" t="s">
        <v>3312</v>
      </c>
      <c r="H35" s="62" t="s">
        <v>3313</v>
      </c>
      <c r="I35" s="62" t="s">
        <v>3314</v>
      </c>
      <c r="J35" s="44" t="s">
        <v>30</v>
      </c>
      <c r="K35" s="64"/>
      <c r="L35" s="52"/>
      <c r="M35" s="65"/>
      <c r="N35" s="66"/>
      <c r="O35" s="53">
        <v>294.0</v>
      </c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3315</v>
      </c>
      <c r="E36" s="47" t="s">
        <v>44</v>
      </c>
      <c r="F36" s="44" t="s">
        <v>39</v>
      </c>
      <c r="G36" s="241" t="s">
        <v>3316</v>
      </c>
      <c r="H36" s="111"/>
      <c r="I36" s="62" t="s">
        <v>3317</v>
      </c>
      <c r="J36" s="44" t="s">
        <v>30</v>
      </c>
      <c r="K36" s="64"/>
      <c r="L36" s="52"/>
      <c r="M36" s="65"/>
      <c r="N36" s="66">
        <v>350.0</v>
      </c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257" t="s">
        <v>3318</v>
      </c>
      <c r="E37" s="47" t="s">
        <v>66</v>
      </c>
      <c r="F37" s="44" t="s">
        <v>39</v>
      </c>
      <c r="G37" s="331" t="s">
        <v>3319</v>
      </c>
      <c r="H37" s="113" t="s">
        <v>1176</v>
      </c>
      <c r="I37" s="48" t="s">
        <v>3320</v>
      </c>
      <c r="J37" s="44" t="s">
        <v>48</v>
      </c>
      <c r="K37" s="51">
        <v>350.0</v>
      </c>
      <c r="L37" s="52"/>
      <c r="M37" s="85"/>
      <c r="N37" s="86"/>
      <c r="O37" s="53"/>
      <c r="P37" s="54"/>
      <c r="Q37" s="55"/>
      <c r="R37" s="89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257" t="s">
        <v>3321</v>
      </c>
      <c r="E38" s="47" t="s">
        <v>38</v>
      </c>
      <c r="F38" s="44" t="s">
        <v>39</v>
      </c>
      <c r="G38" s="230" t="s">
        <v>3322</v>
      </c>
      <c r="H38" s="62" t="s">
        <v>3323</v>
      </c>
      <c r="I38" s="48" t="s">
        <v>3324</v>
      </c>
      <c r="J38" s="44" t="s">
        <v>31</v>
      </c>
      <c r="K38" s="51"/>
      <c r="L38" s="52"/>
      <c r="M38" s="37">
        <v>350.0</v>
      </c>
      <c r="N38" s="115"/>
      <c r="O38" s="53"/>
      <c r="P38" s="54"/>
      <c r="Q38" s="55"/>
      <c r="R38" s="11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3325</v>
      </c>
      <c r="E39" s="47" t="s">
        <v>60</v>
      </c>
      <c r="F39" s="44" t="s">
        <v>39</v>
      </c>
      <c r="G39" s="230" t="s">
        <v>3326</v>
      </c>
      <c r="H39" s="62" t="s">
        <v>3327</v>
      </c>
      <c r="I39" s="47" t="s">
        <v>3328</v>
      </c>
      <c r="J39" s="44" t="s">
        <v>48</v>
      </c>
      <c r="K39" s="98"/>
      <c r="L39" s="52"/>
      <c r="M39" s="65">
        <v>700.0</v>
      </c>
      <c r="N39" s="66"/>
      <c r="O39" s="53"/>
      <c r="P39" s="54"/>
      <c r="Q39" s="55"/>
      <c r="R39" s="67"/>
      <c r="S39" s="47">
        <v>200.0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1085</v>
      </c>
      <c r="E40" s="47" t="s">
        <v>44</v>
      </c>
      <c r="F40" s="44" t="s">
        <v>39</v>
      </c>
      <c r="G40" s="230" t="s">
        <v>3329</v>
      </c>
      <c r="H40" s="62" t="s">
        <v>3330</v>
      </c>
      <c r="I40" s="48" t="s">
        <v>3331</v>
      </c>
      <c r="J40" s="44" t="s">
        <v>31</v>
      </c>
      <c r="K40" s="51"/>
      <c r="L40" s="72"/>
      <c r="M40" s="65"/>
      <c r="N40" s="66"/>
      <c r="O40" s="53">
        <v>350.0</v>
      </c>
      <c r="P40" s="73"/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71"/>
      <c r="E41" s="47" t="s">
        <v>52</v>
      </c>
      <c r="F41" s="44" t="s">
        <v>39</v>
      </c>
      <c r="G41" s="243" t="s">
        <v>3332</v>
      </c>
      <c r="H41" s="62"/>
      <c r="I41" s="48" t="s">
        <v>3333</v>
      </c>
      <c r="J41" s="44" t="s">
        <v>31</v>
      </c>
      <c r="K41" s="51"/>
      <c r="L41" s="52"/>
      <c r="M41" s="65"/>
      <c r="N41" s="66">
        <v>350.0</v>
      </c>
      <c r="O41" s="53"/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3334</v>
      </c>
      <c r="E42" s="47" t="s">
        <v>60</v>
      </c>
      <c r="F42" s="44" t="s">
        <v>39</v>
      </c>
      <c r="G42" s="232" t="s">
        <v>3335</v>
      </c>
      <c r="H42" s="79" t="s">
        <v>3253</v>
      </c>
      <c r="I42" s="63" t="s">
        <v>3254</v>
      </c>
      <c r="J42" s="44" t="s">
        <v>48</v>
      </c>
      <c r="K42" s="120"/>
      <c r="L42" s="52"/>
      <c r="M42" s="65"/>
      <c r="N42" s="66"/>
      <c r="O42" s="53"/>
      <c r="P42" s="54">
        <v>325.0</v>
      </c>
      <c r="Q42" s="55"/>
      <c r="R42" s="67"/>
      <c r="S42" s="47">
        <v>100.0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/>
      <c r="B43" s="44"/>
      <c r="C43" s="70"/>
      <c r="D43" s="60"/>
      <c r="E43" s="47"/>
      <c r="F43" s="44"/>
      <c r="G43" s="48"/>
      <c r="H43" s="62"/>
      <c r="I43" s="48"/>
      <c r="J43" s="44"/>
      <c r="K43" s="51"/>
      <c r="L43" s="52"/>
      <c r="M43" s="65"/>
      <c r="N43" s="66"/>
      <c r="O43" s="53"/>
      <c r="P43" s="54"/>
      <c r="Q43" s="55"/>
      <c r="R43" s="67"/>
      <c r="S43" s="4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/>
      <c r="B44" s="44"/>
      <c r="C44" s="45"/>
      <c r="D44" s="60"/>
      <c r="E44" s="61"/>
      <c r="F44" s="44"/>
      <c r="G44" s="48"/>
      <c r="H44" s="62"/>
      <c r="I44" s="48"/>
      <c r="J44" s="44"/>
      <c r="K44" s="64"/>
      <c r="L44" s="52"/>
      <c r="M44" s="65"/>
      <c r="N44" s="66"/>
      <c r="O44" s="53"/>
      <c r="P44" s="54"/>
      <c r="Q44" s="55"/>
      <c r="R44" s="67"/>
      <c r="S44" s="4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/>
      <c r="B45" s="44"/>
      <c r="C45" s="45"/>
      <c r="D45" s="121"/>
      <c r="E45" s="61"/>
      <c r="F45" s="44"/>
      <c r="G45" s="48"/>
      <c r="H45" s="62"/>
      <c r="I45" s="48"/>
      <c r="J45" s="44"/>
      <c r="K45" s="51"/>
      <c r="L45" s="52"/>
      <c r="M45" s="65"/>
      <c r="N45" s="66"/>
      <c r="O45" s="53"/>
      <c r="P45" s="54"/>
      <c r="Q45" s="55"/>
      <c r="R45" s="67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/>
      <c r="B46" s="44"/>
      <c r="C46" s="45"/>
      <c r="D46" s="71"/>
      <c r="E46" s="61"/>
      <c r="F46" s="44"/>
      <c r="G46" s="122"/>
      <c r="H46" s="123"/>
      <c r="I46" s="48"/>
      <c r="J46" s="78"/>
      <c r="K46" s="51"/>
      <c r="L46" s="104"/>
      <c r="M46" s="85"/>
      <c r="N46" s="86"/>
      <c r="O46" s="53"/>
      <c r="P46" s="105"/>
      <c r="Q46" s="106"/>
      <c r="R46" s="89"/>
      <c r="S46" s="4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/>
      <c r="B47" s="44"/>
      <c r="C47" s="70"/>
      <c r="D47" s="71"/>
      <c r="E47" s="61"/>
      <c r="F47" s="44"/>
      <c r="G47" s="48"/>
      <c r="H47" s="62"/>
      <c r="I47" s="62"/>
      <c r="J47" s="78"/>
      <c r="K47" s="51"/>
      <c r="L47" s="124"/>
      <c r="M47" s="65"/>
      <c r="N47" s="66"/>
      <c r="O47" s="53"/>
      <c r="P47" s="125"/>
      <c r="Q47" s="126"/>
      <c r="R47" s="67"/>
      <c r="S47" s="4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/>
      <c r="B48" s="44"/>
      <c r="C48" s="45"/>
      <c r="D48" s="71"/>
      <c r="E48" s="61"/>
      <c r="F48" s="44"/>
      <c r="G48" s="48"/>
      <c r="H48" s="62"/>
      <c r="I48" s="62"/>
      <c r="J48" s="78"/>
      <c r="K48" s="51"/>
      <c r="L48" s="124"/>
      <c r="M48" s="37"/>
      <c r="N48" s="38"/>
      <c r="O48" s="53"/>
      <c r="P48" s="125"/>
      <c r="Q48" s="126"/>
      <c r="R48" s="56"/>
      <c r="S48" s="4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/>
      <c r="B49" s="44"/>
      <c r="C49" s="45"/>
      <c r="D49" s="108"/>
      <c r="E49" s="47"/>
      <c r="F49" s="44"/>
      <c r="G49" s="48"/>
      <c r="H49" s="62"/>
      <c r="I49" s="127"/>
      <c r="J49" s="44"/>
      <c r="K49" s="64"/>
      <c r="L49" s="124"/>
      <c r="M49" s="85"/>
      <c r="N49" s="86"/>
      <c r="O49" s="53"/>
      <c r="P49" s="125"/>
      <c r="Q49" s="126"/>
      <c r="R49" s="89"/>
      <c r="S49" s="4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/>
      <c r="B50" s="44"/>
      <c r="C50" s="45"/>
      <c r="D50" s="128"/>
      <c r="E50" s="61"/>
      <c r="F50" s="44"/>
      <c r="G50" s="48"/>
      <c r="H50" s="62"/>
      <c r="I50" s="48"/>
      <c r="J50" s="78"/>
      <c r="K50" s="64"/>
      <c r="L50" s="129"/>
      <c r="M50" s="85"/>
      <c r="N50" s="86"/>
      <c r="O50" s="53"/>
      <c r="P50" s="130"/>
      <c r="Q50" s="131"/>
      <c r="R50" s="89"/>
      <c r="S50" s="4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/>
      <c r="B51" s="44"/>
      <c r="C51" s="45"/>
      <c r="D51" s="70"/>
      <c r="E51" s="61"/>
      <c r="F51" s="44"/>
      <c r="G51" s="48"/>
      <c r="H51" s="62"/>
      <c r="I51" s="48"/>
      <c r="J51" s="78"/>
      <c r="K51" s="51"/>
      <c r="L51" s="124"/>
      <c r="M51" s="65"/>
      <c r="N51" s="66"/>
      <c r="O51" s="53"/>
      <c r="P51" s="125"/>
      <c r="Q51" s="126"/>
      <c r="R51" s="67"/>
      <c r="S51" s="4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/>
      <c r="B52" s="44"/>
      <c r="C52" s="45"/>
      <c r="D52" s="45"/>
      <c r="E52" s="61"/>
      <c r="F52" s="44"/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2350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1750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SUM(K95*1%)</f>
        <v>17.5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0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7420</v>
      </c>
      <c r="I98" s="5"/>
      <c r="J98" s="2"/>
      <c r="K98" s="7"/>
      <c r="L98" s="60">
        <f>SUM(L97*1%)</f>
        <v>0</v>
      </c>
      <c r="M98" s="16">
        <f>SUM(M6:M91)</f>
        <v>3100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SUM(O100,P103)</f>
        <v>5235</v>
      </c>
      <c r="I99" s="5"/>
      <c r="J99" s="2"/>
      <c r="K99" s="7"/>
      <c r="L99" s="17"/>
      <c r="M99" s="60">
        <f>SUM(M98*2%)</f>
        <v>62</v>
      </c>
      <c r="N99" s="16">
        <f>SUM(N6:N92)</f>
        <v>2570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SUM(R105)</f>
        <v>0</v>
      </c>
      <c r="I100" s="5"/>
      <c r="J100" s="2"/>
      <c r="K100" s="7"/>
      <c r="L100" s="2"/>
      <c r="M100" s="2"/>
      <c r="N100" s="60">
        <f>SUM(N99*2%)</f>
        <v>51.4</v>
      </c>
      <c r="O100" s="16">
        <f>SUM(O6:O93)</f>
        <v>2588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SUM(Q104)</f>
        <v>0</v>
      </c>
      <c r="I101" s="5"/>
      <c r="J101" s="2"/>
      <c r="K101" s="7"/>
      <c r="L101" s="2"/>
      <c r="M101" s="2"/>
      <c r="N101" s="2"/>
      <c r="O101" s="60">
        <f>SUM(O100*2%)</f>
        <v>51.76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29</v>
      </c>
      <c r="H103" s="251">
        <f>SUM(M7,M13,P14,P15,O16,P18,N20,P26,P27,N28,K29,O34,K37,M39,P42)</f>
        <v>5450</v>
      </c>
      <c r="I103" s="267">
        <f>SUM(P27,K29,K37)</f>
        <v>1050</v>
      </c>
      <c r="J103" s="2"/>
      <c r="K103" s="7"/>
      <c r="L103" s="2"/>
      <c r="M103" s="2"/>
      <c r="N103" s="2"/>
      <c r="O103" s="2"/>
      <c r="P103" s="16">
        <f>SUM(P6:P91)</f>
        <v>2647</v>
      </c>
      <c r="Q103" s="41" t="s">
        <v>16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9" t="s">
        <v>30</v>
      </c>
      <c r="H104" s="218"/>
      <c r="I104" s="220"/>
      <c r="J104" s="2"/>
      <c r="K104" s="7"/>
      <c r="L104" s="2"/>
      <c r="M104" s="2"/>
      <c r="N104" s="2"/>
      <c r="O104" s="2"/>
      <c r="P104" s="60">
        <f>SUM(P103*2%)</f>
        <v>52.94</v>
      </c>
      <c r="Q104" s="16">
        <f>SUM(Q6:Q91)</f>
        <v>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21" t="s">
        <v>31</v>
      </c>
      <c r="J105" s="2"/>
      <c r="K105" s="7"/>
      <c r="L105" s="2"/>
      <c r="M105" s="2"/>
      <c r="N105" s="2"/>
      <c r="O105" s="2"/>
      <c r="P105" s="2"/>
      <c r="Q105" s="60">
        <f>SUM(Q104*1%)</f>
        <v>0</v>
      </c>
      <c r="R105" s="149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3"/>
      <c r="H106" s="11"/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3" t="s">
        <v>32</v>
      </c>
      <c r="H107" s="319">
        <f>SUM(K8,O11,P27,K29,K37,N41)</f>
        <v>2100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33</v>
      </c>
      <c r="H108" s="226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18">
        <f>SUM(S8,S11)</f>
        <v>100</v>
      </c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228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E7:E92 E209:F1000">
      <formula1>"Vinicius,Kaua,Caio,Julia,Jhonatas,Diogo,Caio Ferreira,Pamelah,Caio Alves,Camila,Wiliam ,Gabriel ,Fernanda,Kaua Pessoni,Gabriel Batista,Gustavo Pereira,demétrio"</formula1>
    </dataValidation>
    <dataValidation type="list" allowBlank="1" showErrorMessage="1" sqref="J7:J92">
      <formula1>"Mel,Flavia,Fernanda,Carla"</formula1>
    </dataValidation>
    <dataValidation type="list" allowBlank="1" showErrorMessage="1" sqref="B7:B92">
      <formula1>"Pix,Cartão,Pacote ,Pago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7.75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 t="s">
        <v>3336</v>
      </c>
      <c r="E7" s="47" t="s">
        <v>1049</v>
      </c>
      <c r="F7" s="44" t="s">
        <v>39</v>
      </c>
      <c r="G7" s="230" t="s">
        <v>3337</v>
      </c>
      <c r="H7" s="49"/>
      <c r="I7" s="50" t="s">
        <v>3338</v>
      </c>
      <c r="J7" s="44" t="s">
        <v>31</v>
      </c>
      <c r="K7" s="51"/>
      <c r="L7" s="52"/>
      <c r="M7" s="37"/>
      <c r="N7" s="38">
        <v>300.0</v>
      </c>
      <c r="O7" s="53"/>
      <c r="P7" s="54"/>
      <c r="Q7" s="55"/>
      <c r="R7" s="56"/>
      <c r="S7" s="57">
        <v>50.0</v>
      </c>
      <c r="T7" s="58" t="s">
        <v>10</v>
      </c>
      <c r="U7" s="59">
        <f>SUM(K7:K92)</f>
        <v>4806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3339</v>
      </c>
      <c r="E8" s="47" t="s">
        <v>1861</v>
      </c>
      <c r="F8" s="44" t="s">
        <v>39</v>
      </c>
      <c r="G8" s="230" t="s">
        <v>3340</v>
      </c>
      <c r="H8" s="62" t="s">
        <v>3341</v>
      </c>
      <c r="I8" s="63" t="s">
        <v>3342</v>
      </c>
      <c r="J8" s="44" t="s">
        <v>31</v>
      </c>
      <c r="K8" s="64">
        <v>350.0</v>
      </c>
      <c r="L8" s="52"/>
      <c r="M8" s="65"/>
      <c r="N8" s="66"/>
      <c r="O8" s="53"/>
      <c r="P8" s="54"/>
      <c r="Q8" s="55"/>
      <c r="R8" s="67"/>
      <c r="S8" s="57">
        <v>50.0</v>
      </c>
      <c r="T8" s="58" t="s">
        <v>11</v>
      </c>
      <c r="U8" s="59">
        <f>SUM(L97)</f>
        <v>1250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3343</v>
      </c>
      <c r="E9" s="47" t="s">
        <v>52</v>
      </c>
      <c r="F9" s="44" t="s">
        <v>78</v>
      </c>
      <c r="G9" s="230" t="s">
        <v>3344</v>
      </c>
      <c r="H9" s="62" t="s">
        <v>3345</v>
      </c>
      <c r="I9" s="69" t="s">
        <v>3346</v>
      </c>
      <c r="J9" s="44" t="s">
        <v>48</v>
      </c>
      <c r="K9" s="64"/>
      <c r="L9" s="52"/>
      <c r="M9" s="65"/>
      <c r="N9" s="66"/>
      <c r="O9" s="53"/>
      <c r="P9" s="54">
        <v>294.0</v>
      </c>
      <c r="Q9" s="55"/>
      <c r="R9" s="67"/>
      <c r="S9" s="57">
        <v>50.0</v>
      </c>
      <c r="T9" s="58" t="s">
        <v>12</v>
      </c>
      <c r="U9" s="59">
        <f>SUM(M98)</f>
        <v>1750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71"/>
      <c r="E10" s="47"/>
      <c r="F10" s="44" t="s">
        <v>39</v>
      </c>
      <c r="G10" s="239" t="s">
        <v>3347</v>
      </c>
      <c r="H10" s="49" t="s">
        <v>3185</v>
      </c>
      <c r="I10" s="50" t="s">
        <v>3348</v>
      </c>
      <c r="J10" s="44" t="s">
        <v>48</v>
      </c>
      <c r="K10" s="51"/>
      <c r="L10" s="72"/>
      <c r="M10" s="37"/>
      <c r="N10" s="38"/>
      <c r="O10" s="53">
        <v>1390.0</v>
      </c>
      <c r="P10" s="73"/>
      <c r="Q10" s="74"/>
      <c r="R10" s="56"/>
      <c r="S10" s="235">
        <v>1390.0</v>
      </c>
      <c r="T10" s="75" t="s">
        <v>13</v>
      </c>
      <c r="U10" s="59">
        <f>SUM(N99)</f>
        <v>5450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1085</v>
      </c>
      <c r="E11" s="47" t="s">
        <v>1861</v>
      </c>
      <c r="F11" s="44" t="s">
        <v>39</v>
      </c>
      <c r="G11" s="230" t="s">
        <v>3349</v>
      </c>
      <c r="H11" s="49" t="s">
        <v>3350</v>
      </c>
      <c r="I11" s="63" t="s">
        <v>3351</v>
      </c>
      <c r="J11" s="44" t="s">
        <v>31</v>
      </c>
      <c r="K11" s="51"/>
      <c r="L11" s="52"/>
      <c r="M11" s="37">
        <v>350.0</v>
      </c>
      <c r="N11" s="38"/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13256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3352</v>
      </c>
      <c r="E12" s="47" t="s">
        <v>326</v>
      </c>
      <c r="F12" s="44" t="s">
        <v>39</v>
      </c>
      <c r="G12" s="230" t="s">
        <v>3353</v>
      </c>
      <c r="H12" s="49" t="s">
        <v>1035</v>
      </c>
      <c r="I12" s="69" t="s">
        <v>3354</v>
      </c>
      <c r="J12" s="44" t="s">
        <v>48</v>
      </c>
      <c r="K12" s="51"/>
      <c r="L12" s="52">
        <v>250.0</v>
      </c>
      <c r="M12" s="65"/>
      <c r="N12" s="66"/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/>
      <c r="E13" s="47"/>
      <c r="F13" s="44" t="s">
        <v>39</v>
      </c>
      <c r="G13" s="48" t="s">
        <v>3355</v>
      </c>
      <c r="H13" s="62" t="s">
        <v>1035</v>
      </c>
      <c r="I13" s="50" t="s">
        <v>3354</v>
      </c>
      <c r="J13" s="78"/>
      <c r="K13" s="51"/>
      <c r="L13" s="52">
        <v>250.0</v>
      </c>
      <c r="M13" s="65"/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60"/>
      <c r="E14" s="47" t="s">
        <v>38</v>
      </c>
      <c r="F14" s="44" t="s">
        <v>39</v>
      </c>
      <c r="G14" s="230" t="s">
        <v>3356</v>
      </c>
      <c r="H14" s="62" t="s">
        <v>3357</v>
      </c>
      <c r="I14" s="50" t="s">
        <v>3358</v>
      </c>
      <c r="J14" s="44" t="s">
        <v>31</v>
      </c>
      <c r="K14" s="51"/>
      <c r="L14" s="52"/>
      <c r="M14" s="37"/>
      <c r="N14" s="38"/>
      <c r="O14" s="53"/>
      <c r="P14" s="54">
        <v>400.0</v>
      </c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3359</v>
      </c>
      <c r="E15" s="47" t="s">
        <v>1861</v>
      </c>
      <c r="F15" s="44" t="s">
        <v>78</v>
      </c>
      <c r="G15" s="232" t="s">
        <v>3360</v>
      </c>
      <c r="H15" s="79" t="s">
        <v>3361</v>
      </c>
      <c r="I15" s="63" t="s">
        <v>3362</v>
      </c>
      <c r="J15" s="44" t="s">
        <v>31</v>
      </c>
      <c r="K15" s="51">
        <v>200.0</v>
      </c>
      <c r="L15" s="52"/>
      <c r="M15" s="65"/>
      <c r="N15" s="66"/>
      <c r="O15" s="53"/>
      <c r="P15" s="54"/>
      <c r="Q15" s="55"/>
      <c r="R15" s="67"/>
      <c r="S15" s="57">
        <v>50.0</v>
      </c>
      <c r="T15" s="80" t="s">
        <v>14</v>
      </c>
      <c r="U15" s="46">
        <f>SUM(O100)</f>
        <v>5310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3363</v>
      </c>
      <c r="E16" s="47" t="s">
        <v>66</v>
      </c>
      <c r="F16" s="44" t="s">
        <v>39</v>
      </c>
      <c r="G16" s="232" t="s">
        <v>3364</v>
      </c>
      <c r="H16" s="79" t="s">
        <v>3365</v>
      </c>
      <c r="I16" s="63" t="s">
        <v>3366</v>
      </c>
      <c r="J16" s="44" t="s">
        <v>48</v>
      </c>
      <c r="K16" s="51"/>
      <c r="L16" s="52"/>
      <c r="M16" s="65"/>
      <c r="N16" s="66"/>
      <c r="O16" s="53">
        <v>294.0</v>
      </c>
      <c r="P16" s="54"/>
      <c r="Q16" s="55"/>
      <c r="R16" s="67"/>
      <c r="S16" s="57">
        <v>50.0</v>
      </c>
      <c r="T16" s="81" t="s">
        <v>15</v>
      </c>
      <c r="U16" s="82">
        <f>SUM(P7:P92)</f>
        <v>2493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3367</v>
      </c>
      <c r="E17" s="47" t="s">
        <v>60</v>
      </c>
      <c r="F17" s="44" t="s">
        <v>39</v>
      </c>
      <c r="G17" s="230" t="s">
        <v>3368</v>
      </c>
      <c r="H17" s="62" t="s">
        <v>883</v>
      </c>
      <c r="I17" s="69" t="s">
        <v>3369</v>
      </c>
      <c r="J17" s="44" t="s">
        <v>48</v>
      </c>
      <c r="K17" s="51"/>
      <c r="L17" s="84"/>
      <c r="M17" s="65">
        <v>350.0</v>
      </c>
      <c r="N17" s="66"/>
      <c r="O17" s="53"/>
      <c r="P17" s="87"/>
      <c r="Q17" s="88"/>
      <c r="R17" s="67"/>
      <c r="S17" s="57">
        <v>50.0</v>
      </c>
      <c r="T17" s="91" t="s">
        <v>20</v>
      </c>
      <c r="U17" s="92">
        <f>SUM(U15:U16)</f>
        <v>7803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60"/>
      <c r="E18" s="47" t="s">
        <v>106</v>
      </c>
      <c r="F18" s="44" t="s">
        <v>39</v>
      </c>
      <c r="G18" s="232" t="s">
        <v>3370</v>
      </c>
      <c r="H18" s="79" t="s">
        <v>3371</v>
      </c>
      <c r="I18" s="63" t="s">
        <v>3372</v>
      </c>
      <c r="J18" s="44" t="s">
        <v>48</v>
      </c>
      <c r="K18" s="51"/>
      <c r="L18" s="84"/>
      <c r="M18" s="65"/>
      <c r="N18" s="66"/>
      <c r="O18" s="53"/>
      <c r="P18" s="87">
        <v>350.0</v>
      </c>
      <c r="Q18" s="88"/>
      <c r="R18" s="67"/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3373</v>
      </c>
      <c r="E19" s="47" t="s">
        <v>52</v>
      </c>
      <c r="F19" s="44" t="s">
        <v>39</v>
      </c>
      <c r="G19" s="230" t="s">
        <v>3374</v>
      </c>
      <c r="H19" s="62" t="s">
        <v>3375</v>
      </c>
      <c r="I19" s="50" t="s">
        <v>3376</v>
      </c>
      <c r="J19" s="44" t="s">
        <v>31</v>
      </c>
      <c r="K19" s="51"/>
      <c r="L19" s="52"/>
      <c r="M19" s="65"/>
      <c r="N19" s="66"/>
      <c r="O19" s="53"/>
      <c r="P19" s="54">
        <v>300.0</v>
      </c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3377</v>
      </c>
      <c r="E20" s="47" t="s">
        <v>93</v>
      </c>
      <c r="F20" s="44" t="s">
        <v>39</v>
      </c>
      <c r="G20" s="230" t="s">
        <v>3378</v>
      </c>
      <c r="H20" s="62" t="s">
        <v>3379</v>
      </c>
      <c r="I20" s="69" t="s">
        <v>3380</v>
      </c>
      <c r="J20" s="44" t="s">
        <v>48</v>
      </c>
      <c r="K20" s="51"/>
      <c r="L20" s="52"/>
      <c r="M20" s="65"/>
      <c r="N20" s="66"/>
      <c r="O20" s="53">
        <v>400.0</v>
      </c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3381</v>
      </c>
      <c r="E21" s="47" t="s">
        <v>1861</v>
      </c>
      <c r="F21" s="44" t="s">
        <v>39</v>
      </c>
      <c r="G21" s="230" t="s">
        <v>3382</v>
      </c>
      <c r="H21" s="62" t="s">
        <v>3383</v>
      </c>
      <c r="I21" s="69" t="s">
        <v>3384</v>
      </c>
      <c r="J21" s="44" t="s">
        <v>31</v>
      </c>
      <c r="K21" s="51">
        <v>350.0</v>
      </c>
      <c r="L21" s="52"/>
      <c r="M21" s="65"/>
      <c r="N21" s="66"/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1085</v>
      </c>
      <c r="E22" s="47" t="s">
        <v>38</v>
      </c>
      <c r="F22" s="44" t="s">
        <v>415</v>
      </c>
      <c r="G22" s="243" t="s">
        <v>3385</v>
      </c>
      <c r="H22" s="62" t="s">
        <v>3386</v>
      </c>
      <c r="I22" s="50" t="s">
        <v>3387</v>
      </c>
      <c r="J22" s="44" t="s">
        <v>31</v>
      </c>
      <c r="K22" s="51"/>
      <c r="L22" s="52"/>
      <c r="M22" s="65"/>
      <c r="N22" s="66"/>
      <c r="O22" s="53">
        <v>250.0</v>
      </c>
      <c r="P22" s="54"/>
      <c r="Q22" s="55"/>
      <c r="R22" s="67"/>
      <c r="S22" s="57">
        <v>50.0</v>
      </c>
      <c r="T22" s="237" t="s">
        <v>16</v>
      </c>
      <c r="U22" s="82">
        <f>SUM(Q7:Q92)</f>
        <v>250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70"/>
      <c r="E23" s="47"/>
      <c r="F23" s="44" t="s">
        <v>39</v>
      </c>
      <c r="G23" s="330" t="s">
        <v>3388</v>
      </c>
      <c r="H23" s="62" t="s">
        <v>3389</v>
      </c>
      <c r="I23" s="62" t="s">
        <v>3130</v>
      </c>
      <c r="J23" s="44"/>
      <c r="K23" s="95"/>
      <c r="L23" s="52"/>
      <c r="M23" s="65"/>
      <c r="N23" s="66"/>
      <c r="O23" s="53"/>
      <c r="P23" s="54">
        <v>150.0</v>
      </c>
      <c r="Q23" s="55"/>
      <c r="R23" s="67"/>
      <c r="S23" s="57">
        <v>50.0</v>
      </c>
      <c r="T23" s="91" t="s">
        <v>109</v>
      </c>
      <c r="U23" s="238">
        <f>SUM(U22)</f>
        <v>250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3390</v>
      </c>
      <c r="E24" s="47" t="s">
        <v>44</v>
      </c>
      <c r="F24" s="44" t="s">
        <v>39</v>
      </c>
      <c r="G24" s="230" t="s">
        <v>3391</v>
      </c>
      <c r="H24" s="62" t="s">
        <v>567</v>
      </c>
      <c r="I24" s="50" t="s">
        <v>3392</v>
      </c>
      <c r="J24" s="44" t="s">
        <v>31</v>
      </c>
      <c r="K24" s="51"/>
      <c r="L24" s="72"/>
      <c r="M24" s="65"/>
      <c r="N24" s="66">
        <v>325.0</v>
      </c>
      <c r="O24" s="53"/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3393</v>
      </c>
      <c r="E25" s="47" t="s">
        <v>44</v>
      </c>
      <c r="F25" s="44" t="s">
        <v>39</v>
      </c>
      <c r="G25" s="230" t="s">
        <v>3394</v>
      </c>
      <c r="H25" s="62" t="s">
        <v>567</v>
      </c>
      <c r="I25" s="48" t="s">
        <v>3392</v>
      </c>
      <c r="J25" s="44" t="s">
        <v>31</v>
      </c>
      <c r="K25" s="64"/>
      <c r="L25" s="52"/>
      <c r="M25" s="65"/>
      <c r="N25" s="66">
        <v>325.0</v>
      </c>
      <c r="O25" s="53"/>
      <c r="P25" s="96"/>
      <c r="Q25" s="97"/>
      <c r="R25" s="67"/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3395</v>
      </c>
      <c r="E26" s="47" t="s">
        <v>30</v>
      </c>
      <c r="F26" s="44" t="s">
        <v>39</v>
      </c>
      <c r="G26" s="243" t="s">
        <v>3396</v>
      </c>
      <c r="H26" s="62"/>
      <c r="I26" s="48" t="s">
        <v>3397</v>
      </c>
      <c r="J26" s="44" t="s">
        <v>31</v>
      </c>
      <c r="K26" s="98"/>
      <c r="L26" s="84"/>
      <c r="M26" s="65"/>
      <c r="N26" s="66">
        <v>350.0</v>
      </c>
      <c r="O26" s="53"/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3066</v>
      </c>
      <c r="E27" s="47" t="s">
        <v>1861</v>
      </c>
      <c r="F27" s="44" t="s">
        <v>39</v>
      </c>
      <c r="G27" s="230" t="s">
        <v>3398</v>
      </c>
      <c r="H27" s="62"/>
      <c r="I27" s="63" t="s">
        <v>3069</v>
      </c>
      <c r="J27" s="44" t="s">
        <v>31</v>
      </c>
      <c r="K27" s="51">
        <v>156.0</v>
      </c>
      <c r="L27" s="52"/>
      <c r="M27" s="65"/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/>
      <c r="E28" s="47" t="s">
        <v>93</v>
      </c>
      <c r="F28" s="44" t="s">
        <v>39</v>
      </c>
      <c r="G28" s="243" t="s">
        <v>3399</v>
      </c>
      <c r="H28" s="62" t="s">
        <v>3400</v>
      </c>
      <c r="I28" s="63" t="s">
        <v>3401</v>
      </c>
      <c r="J28" s="44" t="s">
        <v>48</v>
      </c>
      <c r="K28" s="51">
        <v>350.0</v>
      </c>
      <c r="L28" s="52"/>
      <c r="M28" s="65"/>
      <c r="N28" s="66"/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58</v>
      </c>
      <c r="C29" s="45"/>
      <c r="D29" s="99" t="s">
        <v>59</v>
      </c>
      <c r="E29" s="47" t="s">
        <v>1861</v>
      </c>
      <c r="F29" s="44" t="s">
        <v>78</v>
      </c>
      <c r="G29" s="230" t="s">
        <v>3402</v>
      </c>
      <c r="H29" s="62"/>
      <c r="I29" s="48" t="s">
        <v>2492</v>
      </c>
      <c r="J29" s="44" t="s">
        <v>31</v>
      </c>
      <c r="K29" s="51" t="s">
        <v>719</v>
      </c>
      <c r="L29" s="52"/>
      <c r="M29" s="65"/>
      <c r="N29" s="66"/>
      <c r="O29" s="53"/>
      <c r="P29" s="54"/>
      <c r="Q29" s="55"/>
      <c r="R29" s="67"/>
      <c r="S29" s="57" t="s">
        <v>59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128</v>
      </c>
      <c r="C30" s="101"/>
      <c r="D30" s="99" t="s">
        <v>3403</v>
      </c>
      <c r="E30" s="47"/>
      <c r="F30" s="44" t="s">
        <v>39</v>
      </c>
      <c r="G30" s="239" t="s">
        <v>3404</v>
      </c>
      <c r="H30" s="62" t="s">
        <v>3405</v>
      </c>
      <c r="I30" s="48" t="s">
        <v>3406</v>
      </c>
      <c r="J30" s="44" t="s">
        <v>48</v>
      </c>
      <c r="K30" s="51">
        <v>2700.0</v>
      </c>
      <c r="L30" s="52"/>
      <c r="M30" s="37"/>
      <c r="N30" s="38"/>
      <c r="O30" s="53"/>
      <c r="P30" s="54"/>
      <c r="Q30" s="55"/>
      <c r="R30" s="56"/>
      <c r="S30" s="235">
        <v>2700.0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3407</v>
      </c>
      <c r="E31" s="47" t="s">
        <v>1049</v>
      </c>
      <c r="F31" s="44" t="s">
        <v>39</v>
      </c>
      <c r="G31" s="240" t="s">
        <v>3408</v>
      </c>
      <c r="H31" s="103" t="s">
        <v>3409</v>
      </c>
      <c r="I31" s="48" t="s">
        <v>3410</v>
      </c>
      <c r="J31" s="44" t="s">
        <v>31</v>
      </c>
      <c r="K31" s="51"/>
      <c r="L31" s="104"/>
      <c r="M31" s="65">
        <v>350.0</v>
      </c>
      <c r="N31" s="66"/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21309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3411</v>
      </c>
      <c r="E32" s="47" t="s">
        <v>1049</v>
      </c>
      <c r="F32" s="44" t="s">
        <v>39</v>
      </c>
      <c r="G32" s="230" t="s">
        <v>3412</v>
      </c>
      <c r="H32" s="62"/>
      <c r="I32" s="48" t="s">
        <v>3413</v>
      </c>
      <c r="J32" s="44" t="s">
        <v>31</v>
      </c>
      <c r="K32" s="51"/>
      <c r="L32" s="104"/>
      <c r="M32" s="65"/>
      <c r="N32" s="66">
        <v>350.0</v>
      </c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08"/>
      <c r="E33" s="47"/>
      <c r="F33" s="44" t="s">
        <v>39</v>
      </c>
      <c r="G33" s="48" t="s">
        <v>3414</v>
      </c>
      <c r="H33" s="62" t="s">
        <v>661</v>
      </c>
      <c r="I33" s="48" t="s">
        <v>3415</v>
      </c>
      <c r="J33" s="44"/>
      <c r="K33" s="51"/>
      <c r="L33" s="84"/>
      <c r="M33" s="85"/>
      <c r="N33" s="66">
        <v>350.0</v>
      </c>
      <c r="O33" s="53"/>
      <c r="P33" s="87"/>
      <c r="Q33" s="88"/>
      <c r="R33" s="67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3416</v>
      </c>
      <c r="E34" s="47" t="s">
        <v>74</v>
      </c>
      <c r="F34" s="44" t="s">
        <v>39</v>
      </c>
      <c r="G34" s="230" t="s">
        <v>3417</v>
      </c>
      <c r="H34" s="62"/>
      <c r="I34" s="62" t="s">
        <v>3418</v>
      </c>
      <c r="J34" s="44" t="s">
        <v>30</v>
      </c>
      <c r="K34" s="51">
        <v>350.0</v>
      </c>
      <c r="L34" s="72"/>
      <c r="M34" s="37"/>
      <c r="N34" s="38"/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3419</v>
      </c>
      <c r="E35" s="47" t="s">
        <v>60</v>
      </c>
      <c r="F35" s="44" t="s">
        <v>39</v>
      </c>
      <c r="G35" s="230" t="s">
        <v>3420</v>
      </c>
      <c r="H35" s="62" t="s">
        <v>3421</v>
      </c>
      <c r="I35" s="48" t="s">
        <v>3422</v>
      </c>
      <c r="J35" s="44" t="s">
        <v>48</v>
      </c>
      <c r="K35" s="64"/>
      <c r="L35" s="52"/>
      <c r="M35" s="65"/>
      <c r="N35" s="66"/>
      <c r="O35" s="53">
        <v>294.0</v>
      </c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109</v>
      </c>
      <c r="B36" s="44" t="s">
        <v>36</v>
      </c>
      <c r="C36" s="70"/>
      <c r="D36" s="99" t="s">
        <v>3423</v>
      </c>
      <c r="E36" s="47" t="s">
        <v>1601</v>
      </c>
      <c r="F36" s="44" t="s">
        <v>61</v>
      </c>
      <c r="G36" s="241" t="s">
        <v>3424</v>
      </c>
      <c r="H36" s="49" t="s">
        <v>3425</v>
      </c>
      <c r="I36" s="48">
        <v>3.5999542022E10</v>
      </c>
      <c r="J36" s="44" t="s">
        <v>48</v>
      </c>
      <c r="K36" s="64"/>
      <c r="L36" s="52"/>
      <c r="M36" s="65"/>
      <c r="N36" s="66"/>
      <c r="O36" s="53"/>
      <c r="P36" s="54"/>
      <c r="Q36" s="55">
        <v>250.0</v>
      </c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3426</v>
      </c>
      <c r="E37" s="47" t="s">
        <v>93</v>
      </c>
      <c r="F37" s="44" t="s">
        <v>415</v>
      </c>
      <c r="G37" s="242" t="s">
        <v>3427</v>
      </c>
      <c r="H37" s="113" t="s">
        <v>3428</v>
      </c>
      <c r="I37" s="48" t="s">
        <v>3429</v>
      </c>
      <c r="J37" s="44" t="s">
        <v>48</v>
      </c>
      <c r="K37" s="51"/>
      <c r="L37" s="52"/>
      <c r="M37" s="85"/>
      <c r="N37" s="86"/>
      <c r="O37" s="53">
        <v>250.0</v>
      </c>
      <c r="P37" s="54"/>
      <c r="Q37" s="55"/>
      <c r="R37" s="67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3430</v>
      </c>
      <c r="E38" s="47" t="s">
        <v>106</v>
      </c>
      <c r="F38" s="44" t="s">
        <v>39</v>
      </c>
      <c r="G38" s="230" t="s">
        <v>3431</v>
      </c>
      <c r="H38" s="62" t="s">
        <v>3432</v>
      </c>
      <c r="I38" s="48" t="s">
        <v>3433</v>
      </c>
      <c r="J38" s="44" t="s">
        <v>48</v>
      </c>
      <c r="K38" s="51"/>
      <c r="L38" s="52"/>
      <c r="M38" s="114"/>
      <c r="N38" s="115"/>
      <c r="O38" s="53">
        <v>350.0</v>
      </c>
      <c r="P38" s="54"/>
      <c r="Q38" s="55"/>
      <c r="R38" s="5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3434</v>
      </c>
      <c r="E39" s="47" t="s">
        <v>60</v>
      </c>
      <c r="F39" s="44" t="s">
        <v>39</v>
      </c>
      <c r="G39" s="230" t="s">
        <v>3435</v>
      </c>
      <c r="H39" s="62"/>
      <c r="I39" s="47" t="s">
        <v>3436</v>
      </c>
      <c r="J39" s="44" t="s">
        <v>48</v>
      </c>
      <c r="K39" s="98"/>
      <c r="L39" s="52"/>
      <c r="M39" s="65"/>
      <c r="N39" s="66">
        <v>350.0</v>
      </c>
      <c r="O39" s="53"/>
      <c r="P39" s="54"/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60"/>
      <c r="E40" s="61"/>
      <c r="F40" s="44" t="s">
        <v>39</v>
      </c>
      <c r="G40" s="48" t="s">
        <v>3437</v>
      </c>
      <c r="H40" s="62" t="s">
        <v>3438</v>
      </c>
      <c r="I40" s="48" t="s">
        <v>3439</v>
      </c>
      <c r="J40" s="78"/>
      <c r="K40" s="51"/>
      <c r="L40" s="72"/>
      <c r="M40" s="65"/>
      <c r="N40" s="66"/>
      <c r="O40" s="53">
        <v>350.0</v>
      </c>
      <c r="P40" s="73"/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71"/>
      <c r="E41" s="47" t="s">
        <v>66</v>
      </c>
      <c r="F41" s="44" t="s">
        <v>39</v>
      </c>
      <c r="G41" s="243" t="s">
        <v>3440</v>
      </c>
      <c r="H41" s="62"/>
      <c r="I41" s="48" t="s">
        <v>3441</v>
      </c>
      <c r="J41" s="44" t="s">
        <v>48</v>
      </c>
      <c r="K41" s="51"/>
      <c r="L41" s="52"/>
      <c r="M41" s="65"/>
      <c r="N41" s="66">
        <v>350.0</v>
      </c>
      <c r="O41" s="53"/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3442</v>
      </c>
      <c r="E42" s="47" t="s">
        <v>30</v>
      </c>
      <c r="F42" s="44" t="s">
        <v>39</v>
      </c>
      <c r="G42" s="259" t="s">
        <v>3443</v>
      </c>
      <c r="H42" s="119"/>
      <c r="I42" s="113" t="s">
        <v>3444</v>
      </c>
      <c r="J42" s="44" t="s">
        <v>31</v>
      </c>
      <c r="K42" s="120"/>
      <c r="L42" s="52"/>
      <c r="M42" s="65"/>
      <c r="N42" s="66">
        <v>350.0</v>
      </c>
      <c r="O42" s="53"/>
      <c r="P42" s="54"/>
      <c r="Q42" s="55"/>
      <c r="R42" s="67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60"/>
      <c r="E43" s="47"/>
      <c r="F43" s="44" t="s">
        <v>415</v>
      </c>
      <c r="G43" s="48" t="s">
        <v>3445</v>
      </c>
      <c r="H43" s="62"/>
      <c r="I43" s="48" t="s">
        <v>3446</v>
      </c>
      <c r="J43" s="44"/>
      <c r="K43" s="51"/>
      <c r="L43" s="52"/>
      <c r="M43" s="65"/>
      <c r="N43" s="66"/>
      <c r="O43" s="53">
        <v>250.0</v>
      </c>
      <c r="P43" s="54"/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3447</v>
      </c>
      <c r="E44" s="47" t="s">
        <v>30</v>
      </c>
      <c r="F44" s="44" t="s">
        <v>39</v>
      </c>
      <c r="G44" s="230" t="s">
        <v>3448</v>
      </c>
      <c r="H44" s="62" t="s">
        <v>3449</v>
      </c>
      <c r="I44" s="48" t="s">
        <v>3450</v>
      </c>
      <c r="J44" s="44" t="s">
        <v>31</v>
      </c>
      <c r="K44" s="64">
        <v>350.0</v>
      </c>
      <c r="L44" s="52"/>
      <c r="M44" s="65"/>
      <c r="N44" s="66"/>
      <c r="O44" s="53"/>
      <c r="P44" s="54"/>
      <c r="Q44" s="55"/>
      <c r="R44" s="67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3451</v>
      </c>
      <c r="E45" s="47" t="s">
        <v>30</v>
      </c>
      <c r="F45" s="44" t="s">
        <v>39</v>
      </c>
      <c r="G45" s="230" t="s">
        <v>3452</v>
      </c>
      <c r="H45" s="62" t="s">
        <v>3453</v>
      </c>
      <c r="I45" s="48" t="s">
        <v>3454</v>
      </c>
      <c r="J45" s="44" t="s">
        <v>31</v>
      </c>
      <c r="K45" s="51"/>
      <c r="L45" s="52"/>
      <c r="M45" s="65"/>
      <c r="N45" s="66"/>
      <c r="O45" s="53">
        <v>294.0</v>
      </c>
      <c r="P45" s="54"/>
      <c r="Q45" s="55"/>
      <c r="R45" s="67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3455</v>
      </c>
      <c r="E46" s="47" t="s">
        <v>38</v>
      </c>
      <c r="F46" s="44" t="s">
        <v>39</v>
      </c>
      <c r="G46" s="260" t="s">
        <v>3456</v>
      </c>
      <c r="H46" s="123"/>
      <c r="I46" s="48" t="s">
        <v>3457</v>
      </c>
      <c r="J46" s="44" t="s">
        <v>31</v>
      </c>
      <c r="K46" s="51"/>
      <c r="L46" s="104"/>
      <c r="M46" s="85"/>
      <c r="N46" s="66">
        <v>350.0</v>
      </c>
      <c r="O46" s="53"/>
      <c r="P46" s="105"/>
      <c r="Q46" s="106"/>
      <c r="R46" s="67"/>
      <c r="S46" s="47">
        <v>50.0</v>
      </c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3458</v>
      </c>
      <c r="E47" s="47" t="s">
        <v>38</v>
      </c>
      <c r="F47" s="44" t="s">
        <v>39</v>
      </c>
      <c r="G47" s="243" t="s">
        <v>3459</v>
      </c>
      <c r="H47" s="62" t="s">
        <v>3460</v>
      </c>
      <c r="I47" s="62" t="s">
        <v>3461</v>
      </c>
      <c r="J47" s="44" t="s">
        <v>31</v>
      </c>
      <c r="K47" s="51"/>
      <c r="L47" s="124"/>
      <c r="M47" s="65">
        <v>350.0</v>
      </c>
      <c r="N47" s="66"/>
      <c r="O47" s="53"/>
      <c r="P47" s="125"/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3462</v>
      </c>
      <c r="E48" s="47" t="s">
        <v>38</v>
      </c>
      <c r="F48" s="44" t="s">
        <v>39</v>
      </c>
      <c r="G48" s="230" t="s">
        <v>3463</v>
      </c>
      <c r="H48" s="62"/>
      <c r="I48" s="62" t="s">
        <v>3464</v>
      </c>
      <c r="J48" s="44" t="s">
        <v>31</v>
      </c>
      <c r="K48" s="51"/>
      <c r="L48" s="124"/>
      <c r="M48" s="37"/>
      <c r="N48" s="38">
        <v>350.0</v>
      </c>
      <c r="O48" s="53"/>
      <c r="P48" s="125"/>
      <c r="Q48" s="126"/>
      <c r="R48" s="56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08"/>
      <c r="E49" s="47"/>
      <c r="F49" s="44" t="s">
        <v>39</v>
      </c>
      <c r="G49" s="48" t="s">
        <v>3465</v>
      </c>
      <c r="H49" s="62" t="s">
        <v>3466</v>
      </c>
      <c r="I49" s="127" t="s">
        <v>3467</v>
      </c>
      <c r="J49" s="44"/>
      <c r="K49" s="64"/>
      <c r="L49" s="124"/>
      <c r="M49" s="85"/>
      <c r="N49" s="86"/>
      <c r="O49" s="53">
        <v>294.0</v>
      </c>
      <c r="P49" s="125"/>
      <c r="Q49" s="126"/>
      <c r="R49" s="67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128</v>
      </c>
      <c r="C50" s="45"/>
      <c r="D50" s="128"/>
      <c r="E50" s="61"/>
      <c r="F50" s="44" t="s">
        <v>78</v>
      </c>
      <c r="G50" s="239" t="s">
        <v>3468</v>
      </c>
      <c r="H50" s="62" t="s">
        <v>3469</v>
      </c>
      <c r="I50" s="48" t="s">
        <v>3470</v>
      </c>
      <c r="J50" s="78"/>
      <c r="K50" s="64"/>
      <c r="L50" s="129"/>
      <c r="M50" s="85"/>
      <c r="N50" s="86"/>
      <c r="O50" s="53"/>
      <c r="P50" s="125">
        <v>999.0</v>
      </c>
      <c r="Q50" s="131"/>
      <c r="R50" s="67"/>
      <c r="S50" s="256">
        <v>999.0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3471</v>
      </c>
      <c r="E51" s="47" t="s">
        <v>1601</v>
      </c>
      <c r="F51" s="44" t="s">
        <v>61</v>
      </c>
      <c r="G51" s="285" t="s">
        <v>3472</v>
      </c>
      <c r="H51" s="62" t="s">
        <v>3473</v>
      </c>
      <c r="I51" s="48" t="s">
        <v>3474</v>
      </c>
      <c r="J51" s="44" t="s">
        <v>30</v>
      </c>
      <c r="K51" s="51"/>
      <c r="L51" s="124">
        <v>400.0</v>
      </c>
      <c r="M51" s="65"/>
      <c r="N51" s="66"/>
      <c r="O51" s="53"/>
      <c r="P51" s="125"/>
      <c r="Q51" s="126"/>
      <c r="R51" s="67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3475</v>
      </c>
      <c r="E52" s="47" t="s">
        <v>38</v>
      </c>
      <c r="F52" s="44" t="s">
        <v>39</v>
      </c>
      <c r="G52" s="241" t="s">
        <v>3476</v>
      </c>
      <c r="H52" s="49"/>
      <c r="I52" s="48" t="s">
        <v>3477</v>
      </c>
      <c r="J52" s="44" t="s">
        <v>31</v>
      </c>
      <c r="K52" s="120"/>
      <c r="L52" s="124"/>
      <c r="M52" s="85"/>
      <c r="N52" s="66">
        <v>350.0</v>
      </c>
      <c r="O52" s="53"/>
      <c r="P52" s="125"/>
      <c r="Q52" s="126"/>
      <c r="R52" s="67"/>
      <c r="S52" s="47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3478</v>
      </c>
      <c r="E53" s="133"/>
      <c r="F53" s="44" t="s">
        <v>39</v>
      </c>
      <c r="G53" s="48" t="s">
        <v>3479</v>
      </c>
      <c r="H53" s="62" t="s">
        <v>3480</v>
      </c>
      <c r="I53" s="48" t="s">
        <v>3481</v>
      </c>
      <c r="J53" s="78"/>
      <c r="K53" s="51"/>
      <c r="L53" s="124"/>
      <c r="M53" s="65">
        <v>350.0</v>
      </c>
      <c r="N53" s="66"/>
      <c r="O53" s="53"/>
      <c r="P53" s="125"/>
      <c r="Q53" s="126"/>
      <c r="R53" s="67"/>
      <c r="S53" s="57">
        <v>175.0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101" t="s">
        <v>1085</v>
      </c>
      <c r="E54" s="133" t="s">
        <v>2568</v>
      </c>
      <c r="F54" s="44" t="s">
        <v>415</v>
      </c>
      <c r="G54" s="263" t="s">
        <v>3482</v>
      </c>
      <c r="H54" s="135" t="s">
        <v>3483</v>
      </c>
      <c r="I54" s="48" t="s">
        <v>3484</v>
      </c>
      <c r="J54" s="44" t="s">
        <v>30</v>
      </c>
      <c r="K54" s="51"/>
      <c r="L54" s="124"/>
      <c r="M54" s="65"/>
      <c r="N54" s="66"/>
      <c r="O54" s="53">
        <v>250.0</v>
      </c>
      <c r="P54" s="125"/>
      <c r="Q54" s="126"/>
      <c r="R54" s="67"/>
      <c r="S54" s="57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45"/>
      <c r="E55" s="133" t="s">
        <v>44</v>
      </c>
      <c r="F55" s="44" t="s">
        <v>39</v>
      </c>
      <c r="G55" s="230" t="s">
        <v>3485</v>
      </c>
      <c r="H55" s="62"/>
      <c r="I55" s="48" t="s">
        <v>3486</v>
      </c>
      <c r="J55" s="44" t="s">
        <v>31</v>
      </c>
      <c r="K55" s="136"/>
      <c r="L55" s="124"/>
      <c r="M55" s="114"/>
      <c r="N55" s="38">
        <v>300.0</v>
      </c>
      <c r="O55" s="53"/>
      <c r="P55" s="125"/>
      <c r="Q55" s="126"/>
      <c r="R55" s="56"/>
      <c r="S55" s="47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3487</v>
      </c>
      <c r="E56" s="133" t="s">
        <v>74</v>
      </c>
      <c r="F56" s="44" t="s">
        <v>39</v>
      </c>
      <c r="G56" s="230" t="s">
        <v>3488</v>
      </c>
      <c r="H56" s="62" t="s">
        <v>3489</v>
      </c>
      <c r="I56" s="48" t="s">
        <v>3490</v>
      </c>
      <c r="J56" s="44" t="s">
        <v>30</v>
      </c>
      <c r="K56" s="137"/>
      <c r="L56" s="124">
        <v>350.0</v>
      </c>
      <c r="M56" s="114"/>
      <c r="N56" s="115"/>
      <c r="O56" s="53"/>
      <c r="P56" s="125"/>
      <c r="Q56" s="126"/>
      <c r="R56" s="56"/>
      <c r="S56" s="47">
        <v>50.0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 t="s">
        <v>36</v>
      </c>
      <c r="C57" s="45"/>
      <c r="D57" s="101" t="s">
        <v>3491</v>
      </c>
      <c r="E57" s="133" t="s">
        <v>1049</v>
      </c>
      <c r="F57" s="44" t="s">
        <v>39</v>
      </c>
      <c r="G57" s="230" t="s">
        <v>3492</v>
      </c>
      <c r="H57" s="62"/>
      <c r="I57" s="48" t="s">
        <v>3493</v>
      </c>
      <c r="J57" s="44" t="s">
        <v>31</v>
      </c>
      <c r="K57" s="136"/>
      <c r="L57" s="138"/>
      <c r="M57" s="65"/>
      <c r="N57" s="66">
        <v>350.0</v>
      </c>
      <c r="O57" s="53"/>
      <c r="P57" s="139"/>
      <c r="Q57" s="140"/>
      <c r="R57" s="67"/>
      <c r="S57" s="47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35</v>
      </c>
      <c r="B58" s="44" t="s">
        <v>36</v>
      </c>
      <c r="C58" s="45"/>
      <c r="D58" s="101" t="s">
        <v>3494</v>
      </c>
      <c r="E58" s="133" t="s">
        <v>30</v>
      </c>
      <c r="F58" s="44" t="s">
        <v>39</v>
      </c>
      <c r="G58" s="230" t="s">
        <v>3495</v>
      </c>
      <c r="H58" s="62" t="s">
        <v>3496</v>
      </c>
      <c r="I58" s="48" t="s">
        <v>3497</v>
      </c>
      <c r="J58" s="44" t="s">
        <v>31</v>
      </c>
      <c r="K58" s="136"/>
      <c r="L58" s="124"/>
      <c r="M58" s="85"/>
      <c r="N58" s="86"/>
      <c r="O58" s="53">
        <v>350.0</v>
      </c>
      <c r="P58" s="125"/>
      <c r="Q58" s="126"/>
      <c r="R58" s="67"/>
      <c r="S58" s="47">
        <v>150.0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36</v>
      </c>
      <c r="C59" s="70"/>
      <c r="D59" s="45"/>
      <c r="E59" s="133" t="s">
        <v>30</v>
      </c>
      <c r="F59" s="44" t="s">
        <v>39</v>
      </c>
      <c r="G59" s="230" t="s">
        <v>3498</v>
      </c>
      <c r="H59" s="62"/>
      <c r="I59" s="48" t="s">
        <v>3499</v>
      </c>
      <c r="J59" s="44" t="s">
        <v>31</v>
      </c>
      <c r="K59" s="136"/>
      <c r="L59" s="124"/>
      <c r="M59" s="85"/>
      <c r="N59" s="66">
        <v>350.0</v>
      </c>
      <c r="O59" s="53"/>
      <c r="P59" s="125"/>
      <c r="Q59" s="126"/>
      <c r="R59" s="67"/>
      <c r="S59" s="47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 t="s">
        <v>35</v>
      </c>
      <c r="B60" s="44" t="s">
        <v>36</v>
      </c>
      <c r="C60" s="45"/>
      <c r="D60" s="101" t="s">
        <v>3500</v>
      </c>
      <c r="E60" s="133" t="s">
        <v>106</v>
      </c>
      <c r="F60" s="44" t="s">
        <v>39</v>
      </c>
      <c r="G60" s="230" t="s">
        <v>3501</v>
      </c>
      <c r="H60" s="62"/>
      <c r="I60" s="48" t="s">
        <v>142</v>
      </c>
      <c r="J60" s="44" t="s">
        <v>48</v>
      </c>
      <c r="K60" s="136"/>
      <c r="L60" s="124"/>
      <c r="M60" s="85"/>
      <c r="N60" s="86"/>
      <c r="O60" s="53">
        <v>294.0</v>
      </c>
      <c r="P60" s="125"/>
      <c r="Q60" s="126"/>
      <c r="R60" s="67"/>
      <c r="S60" s="47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 t="s">
        <v>35</v>
      </c>
      <c r="B61" s="44" t="s">
        <v>58</v>
      </c>
      <c r="C61" s="45"/>
      <c r="D61" s="101" t="s">
        <v>59</v>
      </c>
      <c r="E61" s="133" t="s">
        <v>52</v>
      </c>
      <c r="F61" s="44" t="s">
        <v>78</v>
      </c>
      <c r="G61" s="230" t="s">
        <v>3502</v>
      </c>
      <c r="H61" s="62"/>
      <c r="I61" s="48" t="s">
        <v>3470</v>
      </c>
      <c r="J61" s="44" t="s">
        <v>31</v>
      </c>
      <c r="K61" s="136"/>
      <c r="L61" s="124"/>
      <c r="M61" s="85"/>
      <c r="N61" s="86"/>
      <c r="O61" s="53"/>
      <c r="P61" s="125" t="s">
        <v>147</v>
      </c>
      <c r="Q61" s="126"/>
      <c r="R61" s="89"/>
      <c r="S61" s="47" t="s">
        <v>59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 t="s">
        <v>35</v>
      </c>
      <c r="B62" s="44" t="s">
        <v>58</v>
      </c>
      <c r="C62" s="45"/>
      <c r="D62" s="101" t="s">
        <v>59</v>
      </c>
      <c r="E62" s="133" t="s">
        <v>52</v>
      </c>
      <c r="F62" s="44" t="s">
        <v>78</v>
      </c>
      <c r="G62" s="230" t="s">
        <v>3503</v>
      </c>
      <c r="H62" s="62"/>
      <c r="I62" s="48" t="s">
        <v>3470</v>
      </c>
      <c r="J62" s="44" t="s">
        <v>31</v>
      </c>
      <c r="K62" s="136"/>
      <c r="L62" s="129"/>
      <c r="M62" s="65"/>
      <c r="N62" s="66"/>
      <c r="O62" s="53"/>
      <c r="P62" s="125" t="s">
        <v>147</v>
      </c>
      <c r="Q62" s="131"/>
      <c r="R62" s="67"/>
      <c r="S62" s="47" t="s">
        <v>59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 t="s">
        <v>35</v>
      </c>
      <c r="B63" s="44" t="s">
        <v>58</v>
      </c>
      <c r="C63" s="45"/>
      <c r="D63" s="101" t="s">
        <v>59</v>
      </c>
      <c r="E63" s="133" t="s">
        <v>52</v>
      </c>
      <c r="F63" s="44" t="s">
        <v>78</v>
      </c>
      <c r="G63" s="230" t="s">
        <v>3504</v>
      </c>
      <c r="H63" s="62"/>
      <c r="I63" s="48" t="s">
        <v>3470</v>
      </c>
      <c r="J63" s="44" t="s">
        <v>31</v>
      </c>
      <c r="K63" s="136"/>
      <c r="L63" s="129"/>
      <c r="M63" s="85"/>
      <c r="N63" s="86"/>
      <c r="O63" s="53"/>
      <c r="P63" s="125" t="s">
        <v>147</v>
      </c>
      <c r="Q63" s="131"/>
      <c r="R63" s="89"/>
      <c r="S63" s="141" t="s">
        <v>59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 t="s">
        <v>35</v>
      </c>
      <c r="B64" s="44" t="s">
        <v>36</v>
      </c>
      <c r="C64" s="45"/>
      <c r="D64" s="101" t="s">
        <v>3505</v>
      </c>
      <c r="E64" s="133" t="s">
        <v>30</v>
      </c>
      <c r="F64" s="44" t="s">
        <v>39</v>
      </c>
      <c r="G64" s="230" t="s">
        <v>3506</v>
      </c>
      <c r="H64" s="62"/>
      <c r="I64" s="48" t="s">
        <v>3507</v>
      </c>
      <c r="J64" s="44" t="s">
        <v>31</v>
      </c>
      <c r="K64" s="137"/>
      <c r="L64" s="124"/>
      <c r="M64" s="65"/>
      <c r="N64" s="66">
        <v>350.0</v>
      </c>
      <c r="O64" s="53"/>
      <c r="P64" s="125"/>
      <c r="Q64" s="126"/>
      <c r="R64" s="67"/>
      <c r="S64" s="47">
        <v>50.0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 t="s">
        <v>58</v>
      </c>
      <c r="C65" s="45"/>
      <c r="D65" s="101" t="s">
        <v>59</v>
      </c>
      <c r="E65" s="23"/>
      <c r="F65" s="44" t="s">
        <v>39</v>
      </c>
      <c r="G65" s="230" t="s">
        <v>3508</v>
      </c>
      <c r="H65" s="62" t="s">
        <v>3509</v>
      </c>
      <c r="I65" s="48" t="s">
        <v>2336</v>
      </c>
      <c r="J65" s="78"/>
      <c r="K65" s="137"/>
      <c r="L65" s="129"/>
      <c r="M65" s="85"/>
      <c r="N65" s="86"/>
      <c r="O65" s="53"/>
      <c r="P65" s="125" t="s">
        <v>147</v>
      </c>
      <c r="Q65" s="131"/>
      <c r="R65" s="89"/>
      <c r="S65" s="47" t="s">
        <v>59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 t="s">
        <v>58</v>
      </c>
      <c r="C66" s="45"/>
      <c r="D66" s="101" t="s">
        <v>59</v>
      </c>
      <c r="E66" s="133" t="s">
        <v>93</v>
      </c>
      <c r="F66" s="44" t="s">
        <v>39</v>
      </c>
      <c r="G66" s="230" t="s">
        <v>3510</v>
      </c>
      <c r="H66" s="62" t="s">
        <v>3185</v>
      </c>
      <c r="I66" s="48" t="s">
        <v>3348</v>
      </c>
      <c r="J66" s="44" t="s">
        <v>48</v>
      </c>
      <c r="K66" s="136"/>
      <c r="L66" s="129"/>
      <c r="M66" s="85"/>
      <c r="N66" s="86"/>
      <c r="O66" s="53" t="s">
        <v>147</v>
      </c>
      <c r="P66" s="130"/>
      <c r="Q66" s="131"/>
      <c r="R66" s="89"/>
      <c r="S66" s="47" t="s">
        <v>59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 t="s">
        <v>58</v>
      </c>
      <c r="C67" s="45"/>
      <c r="D67" s="101" t="s">
        <v>59</v>
      </c>
      <c r="E67" s="291" t="s">
        <v>93</v>
      </c>
      <c r="F67" s="44" t="s">
        <v>39</v>
      </c>
      <c r="G67" s="230" t="s">
        <v>3511</v>
      </c>
      <c r="H67" s="62" t="s">
        <v>3185</v>
      </c>
      <c r="I67" s="48" t="s">
        <v>3348</v>
      </c>
      <c r="J67" s="44" t="s">
        <v>48</v>
      </c>
      <c r="K67" s="143"/>
      <c r="L67" s="124"/>
      <c r="M67" s="65"/>
      <c r="N67" s="66"/>
      <c r="O67" s="53" t="s">
        <v>147</v>
      </c>
      <c r="P67" s="125"/>
      <c r="Q67" s="126"/>
      <c r="R67" s="67"/>
      <c r="S67" s="47" t="s">
        <v>59</v>
      </c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7864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4806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SUM(K95*2%)</f>
        <v>96.12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1250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13256</v>
      </c>
      <c r="I98" s="5"/>
      <c r="J98" s="2"/>
      <c r="K98" s="7"/>
      <c r="L98" s="60">
        <f>SUM(L97*1%)</f>
        <v>12.5</v>
      </c>
      <c r="M98" s="16">
        <f>SUM(M6:M91)</f>
        <v>1750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SUM(O100,P103)</f>
        <v>7803</v>
      </c>
      <c r="I99" s="5"/>
      <c r="J99" s="2"/>
      <c r="K99" s="7"/>
      <c r="L99" s="17"/>
      <c r="M99" s="60">
        <f>SUM(M98*1%)</f>
        <v>17.5</v>
      </c>
      <c r="N99" s="16">
        <f>SUM(N6:N92)</f>
        <v>5450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SUM(R105)</f>
        <v>0</v>
      </c>
      <c r="I100" s="5"/>
      <c r="J100" s="2"/>
      <c r="K100" s="7"/>
      <c r="L100" s="2"/>
      <c r="M100" s="2"/>
      <c r="N100" s="60">
        <f>SUM(N99*3%)</f>
        <v>163.5</v>
      </c>
      <c r="O100" s="16">
        <f>SUM(O6:O93)</f>
        <v>5310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SUM(Q104)</f>
        <v>250</v>
      </c>
      <c r="I101" s="5"/>
      <c r="J101" s="2"/>
      <c r="K101" s="7"/>
      <c r="L101" s="2"/>
      <c r="M101" s="2"/>
      <c r="N101" s="2"/>
      <c r="O101" s="60">
        <f>SUM(O100*3%)</f>
        <v>159.3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29</v>
      </c>
      <c r="H103" s="266">
        <f>SUM(P9,O10,L12,O16,M17,P18,O20,K28,K30,O35,Q36,O37,O38,N39,N41,O60)</f>
        <v>8516</v>
      </c>
      <c r="I103" s="252">
        <f>SUM(K28,N41)</f>
        <v>700</v>
      </c>
      <c r="J103" s="2"/>
      <c r="K103" s="7"/>
      <c r="L103" s="2"/>
      <c r="M103" s="2"/>
      <c r="N103" s="2"/>
      <c r="O103" s="2"/>
      <c r="P103" s="16">
        <f>SUM(P6:P91)</f>
        <v>2493</v>
      </c>
      <c r="Q103" s="41" t="s">
        <v>16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9" t="s">
        <v>30</v>
      </c>
      <c r="H104" s="218"/>
      <c r="I104" s="220"/>
      <c r="J104" s="2"/>
      <c r="K104" s="7"/>
      <c r="L104" s="2"/>
      <c r="M104" s="2"/>
      <c r="N104" s="2"/>
      <c r="O104" s="2"/>
      <c r="P104" s="60">
        <f>SUM(P103*2%)</f>
        <v>49.86</v>
      </c>
      <c r="Q104" s="16">
        <f>SUM(Q6:Q91)</f>
        <v>250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21" t="s">
        <v>31</v>
      </c>
      <c r="I105" s="220"/>
      <c r="J105" s="2"/>
      <c r="K105" s="7"/>
      <c r="L105" s="2"/>
      <c r="M105" s="2"/>
      <c r="N105" s="2"/>
      <c r="O105" s="2"/>
      <c r="P105" s="2"/>
      <c r="Q105" s="60">
        <f>SUM(Q104*1%)</f>
        <v>2.5</v>
      </c>
      <c r="R105" s="149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3"/>
      <c r="H106" s="11"/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3" t="s">
        <v>32</v>
      </c>
      <c r="H107" s="347">
        <f>SUM(O22,N26,K28,N41,M47,N59)</f>
        <v>2000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33</v>
      </c>
      <c r="H108" s="270">
        <f>SUM(L13,N33,O40,O43,O49,M53)</f>
        <v>1844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228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8"/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J7:J92">
      <formula1>"Mel,Flavia,Fernanda,Carla"</formula1>
    </dataValidation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6.88"/>
    <col customWidth="1" min="8" max="8" width="26.38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58</v>
      </c>
      <c r="C7" s="45"/>
      <c r="D7" s="46" t="s">
        <v>59</v>
      </c>
      <c r="E7" s="47" t="s">
        <v>106</v>
      </c>
      <c r="F7" s="44" t="s">
        <v>39</v>
      </c>
      <c r="G7" s="230" t="s">
        <v>3512</v>
      </c>
      <c r="H7" s="49" t="s">
        <v>3405</v>
      </c>
      <c r="I7" s="50" t="s">
        <v>3513</v>
      </c>
      <c r="J7" s="44" t="s">
        <v>48</v>
      </c>
      <c r="K7" s="51" t="s">
        <v>719</v>
      </c>
      <c r="L7" s="52"/>
      <c r="M7" s="37"/>
      <c r="N7" s="38"/>
      <c r="O7" s="53"/>
      <c r="P7" s="54"/>
      <c r="Q7" s="55"/>
      <c r="R7" s="56"/>
      <c r="S7" s="57" t="s">
        <v>59</v>
      </c>
      <c r="T7" s="58" t="s">
        <v>10</v>
      </c>
      <c r="U7" s="59">
        <f>SUM(K7:K92)</f>
        <v>3570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3514</v>
      </c>
      <c r="E8" s="47" t="s">
        <v>93</v>
      </c>
      <c r="F8" s="44" t="s">
        <v>39</v>
      </c>
      <c r="G8" s="230" t="s">
        <v>3515</v>
      </c>
      <c r="H8" s="62"/>
      <c r="I8" s="63" t="s">
        <v>3516</v>
      </c>
      <c r="J8" s="44" t="s">
        <v>48</v>
      </c>
      <c r="K8" s="64"/>
      <c r="L8" s="52"/>
      <c r="M8" s="65"/>
      <c r="N8" s="66">
        <v>350.0</v>
      </c>
      <c r="O8" s="53"/>
      <c r="P8" s="54"/>
      <c r="Q8" s="55"/>
      <c r="R8" s="67" t="s">
        <v>2258</v>
      </c>
      <c r="S8" s="57">
        <v>50.0</v>
      </c>
      <c r="T8" s="58" t="s">
        <v>11</v>
      </c>
      <c r="U8" s="59">
        <f>SUM(L97)</f>
        <v>3500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3517</v>
      </c>
      <c r="E9" s="47" t="s">
        <v>106</v>
      </c>
      <c r="F9" s="44" t="s">
        <v>39</v>
      </c>
      <c r="G9" s="230" t="s">
        <v>3518</v>
      </c>
      <c r="H9" s="62"/>
      <c r="I9" s="69" t="s">
        <v>3519</v>
      </c>
      <c r="J9" s="44" t="s">
        <v>48</v>
      </c>
      <c r="K9" s="64"/>
      <c r="L9" s="52"/>
      <c r="M9" s="65"/>
      <c r="N9" s="66">
        <v>300.0</v>
      </c>
      <c r="O9" s="53"/>
      <c r="P9" s="54"/>
      <c r="Q9" s="55"/>
      <c r="R9" s="67" t="s">
        <v>2258</v>
      </c>
      <c r="S9" s="57">
        <v>50.0</v>
      </c>
      <c r="T9" s="58" t="s">
        <v>12</v>
      </c>
      <c r="U9" s="59">
        <f>SUM(M98)</f>
        <v>6600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3520</v>
      </c>
      <c r="E10" s="47" t="s">
        <v>3521</v>
      </c>
      <c r="F10" s="44" t="s">
        <v>3522</v>
      </c>
      <c r="G10" s="230" t="s">
        <v>3523</v>
      </c>
      <c r="H10" s="49" t="s">
        <v>2039</v>
      </c>
      <c r="I10" s="50" t="s">
        <v>3524</v>
      </c>
      <c r="J10" s="44" t="s">
        <v>30</v>
      </c>
      <c r="K10" s="51"/>
      <c r="L10" s="52">
        <v>1000.0</v>
      </c>
      <c r="M10" s="37"/>
      <c r="N10" s="38"/>
      <c r="O10" s="53"/>
      <c r="P10" s="73"/>
      <c r="Q10" s="74"/>
      <c r="R10" s="56" t="s">
        <v>2258</v>
      </c>
      <c r="S10" s="235">
        <v>1000.0</v>
      </c>
      <c r="T10" s="75" t="s">
        <v>13</v>
      </c>
      <c r="U10" s="59">
        <f>SUM(N99)</f>
        <v>2440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3525</v>
      </c>
      <c r="E11" s="47" t="s">
        <v>3521</v>
      </c>
      <c r="F11" s="44" t="s">
        <v>3526</v>
      </c>
      <c r="G11" s="230" t="s">
        <v>3523</v>
      </c>
      <c r="H11" s="49" t="s">
        <v>2039</v>
      </c>
      <c r="I11" s="63" t="s">
        <v>3524</v>
      </c>
      <c r="J11" s="44" t="s">
        <v>30</v>
      </c>
      <c r="K11" s="51"/>
      <c r="L11" s="52">
        <v>250.0</v>
      </c>
      <c r="M11" s="37"/>
      <c r="N11" s="38"/>
      <c r="O11" s="53"/>
      <c r="P11" s="54"/>
      <c r="Q11" s="55"/>
      <c r="R11" s="56" t="s">
        <v>2258</v>
      </c>
      <c r="S11" s="235">
        <v>250.0</v>
      </c>
      <c r="T11" s="76" t="s">
        <v>19</v>
      </c>
      <c r="U11" s="77">
        <f>SUM(U7:U10)</f>
        <v>16110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3527</v>
      </c>
      <c r="E12" s="47" t="s">
        <v>93</v>
      </c>
      <c r="F12" s="44" t="s">
        <v>415</v>
      </c>
      <c r="G12" s="230" t="s">
        <v>3528</v>
      </c>
      <c r="H12" s="49" t="s">
        <v>3529</v>
      </c>
      <c r="I12" s="69" t="s">
        <v>3530</v>
      </c>
      <c r="J12" s="44" t="s">
        <v>48</v>
      </c>
      <c r="K12" s="51">
        <v>250.0</v>
      </c>
      <c r="L12" s="52"/>
      <c r="M12" s="65"/>
      <c r="N12" s="66"/>
      <c r="O12" s="53"/>
      <c r="P12" s="54"/>
      <c r="Q12" s="55"/>
      <c r="R12" s="67" t="s">
        <v>2258</v>
      </c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3531</v>
      </c>
      <c r="E13" s="47"/>
      <c r="F13" s="44" t="s">
        <v>39</v>
      </c>
      <c r="G13" s="239" t="s">
        <v>3532</v>
      </c>
      <c r="H13" s="62" t="s">
        <v>194</v>
      </c>
      <c r="I13" s="50" t="s">
        <v>3533</v>
      </c>
      <c r="J13" s="44" t="s">
        <v>30</v>
      </c>
      <c r="K13" s="51"/>
      <c r="L13" s="52"/>
      <c r="M13" s="65">
        <v>1300.0</v>
      </c>
      <c r="N13" s="66"/>
      <c r="O13" s="53"/>
      <c r="P13" s="54"/>
      <c r="Q13" s="55"/>
      <c r="R13" s="67" t="s">
        <v>2258</v>
      </c>
      <c r="S13" s="235">
        <v>1300.0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3534</v>
      </c>
      <c r="E14" s="47" t="s">
        <v>74</v>
      </c>
      <c r="F14" s="44" t="s">
        <v>39</v>
      </c>
      <c r="G14" s="230" t="s">
        <v>3535</v>
      </c>
      <c r="H14" s="62" t="s">
        <v>3536</v>
      </c>
      <c r="I14" s="50" t="s">
        <v>3537</v>
      </c>
      <c r="J14" s="44" t="s">
        <v>30</v>
      </c>
      <c r="K14" s="51"/>
      <c r="L14" s="52"/>
      <c r="M14" s="65">
        <v>2050.0</v>
      </c>
      <c r="N14" s="38"/>
      <c r="O14" s="53"/>
      <c r="P14" s="54"/>
      <c r="Q14" s="55"/>
      <c r="R14" s="56" t="s">
        <v>2258</v>
      </c>
      <c r="S14" s="57">
        <v>1025.0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3538</v>
      </c>
      <c r="E15" s="47" t="s">
        <v>93</v>
      </c>
      <c r="F15" s="44" t="s">
        <v>39</v>
      </c>
      <c r="G15" s="232" t="s">
        <v>3539</v>
      </c>
      <c r="H15" s="79" t="s">
        <v>3540</v>
      </c>
      <c r="I15" s="63" t="s">
        <v>3541</v>
      </c>
      <c r="J15" s="44" t="s">
        <v>48</v>
      </c>
      <c r="K15" s="51"/>
      <c r="L15" s="52"/>
      <c r="M15" s="65"/>
      <c r="N15" s="66"/>
      <c r="O15" s="53">
        <v>350.0</v>
      </c>
      <c r="P15" s="54"/>
      <c r="Q15" s="55"/>
      <c r="R15" s="67" t="s">
        <v>2258</v>
      </c>
      <c r="S15" s="57">
        <v>50.0</v>
      </c>
      <c r="T15" s="80" t="s">
        <v>14</v>
      </c>
      <c r="U15" s="46">
        <f>SUM(O100)</f>
        <v>3376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58</v>
      </c>
      <c r="C16" s="45"/>
      <c r="D16" s="46" t="s">
        <v>59</v>
      </c>
      <c r="E16" s="47" t="s">
        <v>38</v>
      </c>
      <c r="F16" s="44" t="s">
        <v>78</v>
      </c>
      <c r="G16" s="232" t="s">
        <v>3542</v>
      </c>
      <c r="H16" s="79" t="s">
        <v>3543</v>
      </c>
      <c r="I16" s="63" t="s">
        <v>2368</v>
      </c>
      <c r="J16" s="44" t="s">
        <v>48</v>
      </c>
      <c r="K16" s="51" t="s">
        <v>719</v>
      </c>
      <c r="L16" s="52"/>
      <c r="M16" s="65"/>
      <c r="N16" s="66"/>
      <c r="O16" s="53"/>
      <c r="P16" s="54"/>
      <c r="Q16" s="55"/>
      <c r="R16" s="67" t="s">
        <v>2258</v>
      </c>
      <c r="S16" s="57" t="s">
        <v>59</v>
      </c>
      <c r="T16" s="81" t="s">
        <v>15</v>
      </c>
      <c r="U16" s="82">
        <f>SUM(P7:P92)</f>
        <v>1700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3544</v>
      </c>
      <c r="E17" s="47" t="s">
        <v>60</v>
      </c>
      <c r="F17" s="44" t="s">
        <v>61</v>
      </c>
      <c r="G17" s="230" t="s">
        <v>3545</v>
      </c>
      <c r="H17" s="62" t="s">
        <v>3546</v>
      </c>
      <c r="I17" s="69" t="s">
        <v>3547</v>
      </c>
      <c r="J17" s="44" t="s">
        <v>30</v>
      </c>
      <c r="K17" s="51">
        <v>550.0</v>
      </c>
      <c r="L17" s="84"/>
      <c r="M17" s="85"/>
      <c r="N17" s="86"/>
      <c r="O17" s="53"/>
      <c r="P17" s="87"/>
      <c r="Q17" s="88"/>
      <c r="R17" s="67" t="s">
        <v>2258</v>
      </c>
      <c r="S17" s="57">
        <v>300.0</v>
      </c>
      <c r="T17" s="91" t="s">
        <v>20</v>
      </c>
      <c r="U17" s="92">
        <f>SUM(U15:U16)</f>
        <v>5076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1085</v>
      </c>
      <c r="E18" s="47" t="s">
        <v>1049</v>
      </c>
      <c r="F18" s="44" t="s">
        <v>39</v>
      </c>
      <c r="G18" s="232" t="s">
        <v>3548</v>
      </c>
      <c r="H18" s="79" t="s">
        <v>3549</v>
      </c>
      <c r="I18" s="63" t="s">
        <v>3550</v>
      </c>
      <c r="J18" s="44" t="s">
        <v>31</v>
      </c>
      <c r="K18" s="51"/>
      <c r="L18" s="84"/>
      <c r="M18" s="65"/>
      <c r="N18" s="66"/>
      <c r="O18" s="53">
        <v>350.0</v>
      </c>
      <c r="P18" s="87"/>
      <c r="Q18" s="88"/>
      <c r="R18" s="67" t="s">
        <v>2258</v>
      </c>
      <c r="S18" s="57">
        <v>50.0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3551</v>
      </c>
      <c r="E19" s="47" t="s">
        <v>60</v>
      </c>
      <c r="F19" s="44" t="s">
        <v>61</v>
      </c>
      <c r="G19" s="230" t="s">
        <v>3552</v>
      </c>
      <c r="H19" s="62" t="s">
        <v>3553</v>
      </c>
      <c r="I19" s="50" t="s">
        <v>1785</v>
      </c>
      <c r="J19" s="44" t="s">
        <v>48</v>
      </c>
      <c r="K19" s="51"/>
      <c r="L19" s="52">
        <v>350.0</v>
      </c>
      <c r="M19" s="65"/>
      <c r="N19" s="66"/>
      <c r="O19" s="53"/>
      <c r="P19" s="54"/>
      <c r="Q19" s="55"/>
      <c r="R19" s="67" t="s">
        <v>2258</v>
      </c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/>
      <c r="E20" s="61"/>
      <c r="F20" s="44" t="s">
        <v>39</v>
      </c>
      <c r="G20" s="48" t="s">
        <v>3554</v>
      </c>
      <c r="H20" s="62" t="s">
        <v>3555</v>
      </c>
      <c r="I20" s="69" t="s">
        <v>3556</v>
      </c>
      <c r="J20" s="78"/>
      <c r="K20" s="51"/>
      <c r="L20" s="52"/>
      <c r="M20" s="65"/>
      <c r="N20" s="66"/>
      <c r="O20" s="53">
        <v>350.0</v>
      </c>
      <c r="P20" s="54"/>
      <c r="Q20" s="55"/>
      <c r="R20" s="67" t="s">
        <v>2258</v>
      </c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3557</v>
      </c>
      <c r="E21" s="47" t="s">
        <v>1861</v>
      </c>
      <c r="F21" s="44" t="s">
        <v>39</v>
      </c>
      <c r="G21" s="230" t="s">
        <v>3558</v>
      </c>
      <c r="H21" s="62" t="s">
        <v>3559</v>
      </c>
      <c r="I21" s="69" t="s">
        <v>3560</v>
      </c>
      <c r="J21" s="44" t="s">
        <v>31</v>
      </c>
      <c r="K21" s="51"/>
      <c r="L21" s="52"/>
      <c r="M21" s="65"/>
      <c r="N21" s="66"/>
      <c r="O21" s="53"/>
      <c r="P21" s="54">
        <v>350.0</v>
      </c>
      <c r="Q21" s="55"/>
      <c r="R21" s="67" t="s">
        <v>2258</v>
      </c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3561</v>
      </c>
      <c r="E22" s="47" t="s">
        <v>93</v>
      </c>
      <c r="F22" s="44" t="s">
        <v>39</v>
      </c>
      <c r="G22" s="230" t="s">
        <v>3562</v>
      </c>
      <c r="H22" s="62" t="s">
        <v>3563</v>
      </c>
      <c r="I22" s="50" t="s">
        <v>3564</v>
      </c>
      <c r="J22" s="44" t="s">
        <v>48</v>
      </c>
      <c r="K22" s="51"/>
      <c r="L22" s="52"/>
      <c r="M22" s="65">
        <v>350.0</v>
      </c>
      <c r="N22" s="66"/>
      <c r="O22" s="53"/>
      <c r="P22" s="54"/>
      <c r="Q22" s="55"/>
      <c r="R22" s="67" t="s">
        <v>2258</v>
      </c>
      <c r="S22" s="57">
        <v>50.0</v>
      </c>
      <c r="T22" s="237" t="s">
        <v>16</v>
      </c>
      <c r="U22" s="82">
        <f>SUM(Q7:Q92)</f>
        <v>244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3565</v>
      </c>
      <c r="E23" s="47" t="s">
        <v>52</v>
      </c>
      <c r="F23" s="44" t="s">
        <v>78</v>
      </c>
      <c r="G23" s="230" t="s">
        <v>3566</v>
      </c>
      <c r="H23" s="62" t="s">
        <v>3567</v>
      </c>
      <c r="I23" s="69" t="s">
        <v>3568</v>
      </c>
      <c r="J23" s="44" t="s">
        <v>31</v>
      </c>
      <c r="K23" s="95"/>
      <c r="L23" s="52"/>
      <c r="M23" s="65"/>
      <c r="N23" s="66"/>
      <c r="O23" s="53">
        <v>147.0</v>
      </c>
      <c r="P23" s="54"/>
      <c r="Q23" s="55"/>
      <c r="R23" s="67" t="s">
        <v>2258</v>
      </c>
      <c r="S23" s="57">
        <v>50.0</v>
      </c>
      <c r="T23" s="91" t="s">
        <v>109</v>
      </c>
      <c r="U23" s="238">
        <f>SUM(U22)</f>
        <v>244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3569</v>
      </c>
      <c r="E24" s="47" t="s">
        <v>38</v>
      </c>
      <c r="F24" s="44" t="s">
        <v>78</v>
      </c>
      <c r="G24" s="230" t="s">
        <v>3570</v>
      </c>
      <c r="H24" s="62" t="s">
        <v>3567</v>
      </c>
      <c r="I24" s="50" t="s">
        <v>3568</v>
      </c>
      <c r="J24" s="44" t="s">
        <v>31</v>
      </c>
      <c r="K24" s="51"/>
      <c r="L24" s="72"/>
      <c r="M24" s="65"/>
      <c r="N24" s="66"/>
      <c r="O24" s="53">
        <v>147.0</v>
      </c>
      <c r="P24" s="73"/>
      <c r="Q24" s="74"/>
      <c r="R24" s="67" t="s">
        <v>2258</v>
      </c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3571</v>
      </c>
      <c r="E25" s="47" t="s">
        <v>93</v>
      </c>
      <c r="F25" s="44" t="s">
        <v>39</v>
      </c>
      <c r="G25" s="230" t="s">
        <v>3572</v>
      </c>
      <c r="H25" s="62"/>
      <c r="I25" s="48" t="s">
        <v>3573</v>
      </c>
      <c r="J25" s="44" t="s">
        <v>48</v>
      </c>
      <c r="K25" s="64">
        <v>350.0</v>
      </c>
      <c r="L25" s="52"/>
      <c r="M25" s="65"/>
      <c r="N25" s="86"/>
      <c r="O25" s="53"/>
      <c r="P25" s="96"/>
      <c r="Q25" s="97"/>
      <c r="R25" s="67" t="s">
        <v>2258</v>
      </c>
      <c r="S25" s="57">
        <v>50.0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3574</v>
      </c>
      <c r="E26" s="47" t="s">
        <v>2568</v>
      </c>
      <c r="F26" s="44" t="s">
        <v>39</v>
      </c>
      <c r="G26" s="230" t="s">
        <v>3575</v>
      </c>
      <c r="H26" s="62" t="s">
        <v>2632</v>
      </c>
      <c r="I26" s="48" t="s">
        <v>3576</v>
      </c>
      <c r="J26" s="44" t="s">
        <v>30</v>
      </c>
      <c r="K26" s="98"/>
      <c r="L26" s="84"/>
      <c r="M26" s="65"/>
      <c r="N26" s="66"/>
      <c r="O26" s="53"/>
      <c r="P26" s="87">
        <v>350.0</v>
      </c>
      <c r="Q26" s="88"/>
      <c r="R26" s="67" t="s">
        <v>2258</v>
      </c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3577</v>
      </c>
      <c r="E27" s="47" t="s">
        <v>2568</v>
      </c>
      <c r="F27" s="44" t="s">
        <v>39</v>
      </c>
      <c r="G27" s="230" t="s">
        <v>3578</v>
      </c>
      <c r="H27" s="62" t="s">
        <v>3579</v>
      </c>
      <c r="I27" s="63" t="s">
        <v>3580</v>
      </c>
      <c r="J27" s="44" t="s">
        <v>30</v>
      </c>
      <c r="K27" s="51">
        <v>350.0</v>
      </c>
      <c r="L27" s="52"/>
      <c r="M27" s="65"/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1085</v>
      </c>
      <c r="E28" s="47" t="s">
        <v>2568</v>
      </c>
      <c r="F28" s="44" t="s">
        <v>39</v>
      </c>
      <c r="G28" s="243" t="s">
        <v>3581</v>
      </c>
      <c r="H28" s="62" t="s">
        <v>3582</v>
      </c>
      <c r="I28" s="63" t="s">
        <v>3583</v>
      </c>
      <c r="J28" s="44" t="s">
        <v>30</v>
      </c>
      <c r="K28" s="51"/>
      <c r="L28" s="52"/>
      <c r="M28" s="65">
        <v>350.0</v>
      </c>
      <c r="N28" s="66"/>
      <c r="O28" s="53"/>
      <c r="P28" s="54"/>
      <c r="Q28" s="55"/>
      <c r="R28" s="67" t="s">
        <v>2258</v>
      </c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3584</v>
      </c>
      <c r="E29" s="47" t="s">
        <v>106</v>
      </c>
      <c r="F29" s="44" t="s">
        <v>39</v>
      </c>
      <c r="G29" s="230" t="s">
        <v>3585</v>
      </c>
      <c r="H29" s="62" t="s">
        <v>3586</v>
      </c>
      <c r="I29" s="48" t="s">
        <v>3587</v>
      </c>
      <c r="J29" s="44" t="s">
        <v>48</v>
      </c>
      <c r="K29" s="51"/>
      <c r="L29" s="52"/>
      <c r="M29" s="65">
        <v>350.0</v>
      </c>
      <c r="N29" s="66"/>
      <c r="O29" s="53"/>
      <c r="P29" s="54"/>
      <c r="Q29" s="55"/>
      <c r="R29" s="67" t="s">
        <v>2258</v>
      </c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3588</v>
      </c>
      <c r="E30" s="47" t="s">
        <v>2568</v>
      </c>
      <c r="F30" s="44" t="s">
        <v>39</v>
      </c>
      <c r="G30" s="230" t="s">
        <v>3589</v>
      </c>
      <c r="H30" s="62" t="s">
        <v>3590</v>
      </c>
      <c r="I30" s="48" t="s">
        <v>3591</v>
      </c>
      <c r="J30" s="44" t="s">
        <v>30</v>
      </c>
      <c r="K30" s="51"/>
      <c r="L30" s="52"/>
      <c r="M30" s="37"/>
      <c r="N30" s="38"/>
      <c r="O30" s="53">
        <v>294.0</v>
      </c>
      <c r="P30" s="54"/>
      <c r="Q30" s="55"/>
      <c r="R30" s="56" t="s">
        <v>2258</v>
      </c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3592</v>
      </c>
      <c r="E31" s="47" t="s">
        <v>2568</v>
      </c>
      <c r="F31" s="44" t="s">
        <v>39</v>
      </c>
      <c r="G31" s="240" t="s">
        <v>3593</v>
      </c>
      <c r="H31" s="103"/>
      <c r="I31" s="48" t="s">
        <v>3594</v>
      </c>
      <c r="J31" s="44" t="s">
        <v>30</v>
      </c>
      <c r="K31" s="51"/>
      <c r="L31" s="104"/>
      <c r="M31" s="65"/>
      <c r="N31" s="66">
        <v>420.0</v>
      </c>
      <c r="O31" s="53"/>
      <c r="P31" s="105"/>
      <c r="Q31" s="106"/>
      <c r="R31" s="67"/>
      <c r="S31" s="57">
        <v>100.0</v>
      </c>
      <c r="T31" s="91" t="s">
        <v>22</v>
      </c>
      <c r="U31" s="100">
        <f>SUM(U11,U17,U23)</f>
        <v>21430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3595</v>
      </c>
      <c r="E32" s="47" t="s">
        <v>2568</v>
      </c>
      <c r="F32" s="44" t="s">
        <v>39</v>
      </c>
      <c r="G32" s="233" t="s">
        <v>3596</v>
      </c>
      <c r="H32" s="62"/>
      <c r="I32" s="48" t="s">
        <v>3597</v>
      </c>
      <c r="J32" s="44" t="s">
        <v>30</v>
      </c>
      <c r="K32" s="51"/>
      <c r="L32" s="104"/>
      <c r="M32" s="65"/>
      <c r="N32" s="66">
        <v>350.0</v>
      </c>
      <c r="O32" s="53"/>
      <c r="P32" s="105"/>
      <c r="Q32" s="106"/>
      <c r="R32" s="67" t="s">
        <v>2258</v>
      </c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3598</v>
      </c>
      <c r="E33" s="47" t="s">
        <v>74</v>
      </c>
      <c r="F33" s="44" t="s">
        <v>39</v>
      </c>
      <c r="G33" s="230" t="s">
        <v>3599</v>
      </c>
      <c r="H33" s="62" t="s">
        <v>3600</v>
      </c>
      <c r="I33" s="48" t="s">
        <v>3601</v>
      </c>
      <c r="J33" s="44" t="s">
        <v>30</v>
      </c>
      <c r="K33" s="51"/>
      <c r="L33" s="84"/>
      <c r="M33" s="65">
        <v>350.0</v>
      </c>
      <c r="N33" s="86"/>
      <c r="O33" s="53"/>
      <c r="P33" s="87"/>
      <c r="Q33" s="88"/>
      <c r="R33" s="67" t="s">
        <v>2258</v>
      </c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09"/>
      <c r="E34" s="47" t="s">
        <v>30</v>
      </c>
      <c r="F34" s="44" t="s">
        <v>39</v>
      </c>
      <c r="G34" s="243" t="s">
        <v>3602</v>
      </c>
      <c r="H34" s="62"/>
      <c r="I34" s="62" t="s">
        <v>3603</v>
      </c>
      <c r="J34" s="44" t="s">
        <v>31</v>
      </c>
      <c r="K34" s="51"/>
      <c r="L34" s="72"/>
      <c r="M34" s="37"/>
      <c r="N34" s="38">
        <v>320.0</v>
      </c>
      <c r="O34" s="53"/>
      <c r="P34" s="73"/>
      <c r="Q34" s="74"/>
      <c r="R34" s="56" t="s">
        <v>2258</v>
      </c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1085</v>
      </c>
      <c r="E35" s="47" t="s">
        <v>106</v>
      </c>
      <c r="F35" s="44" t="s">
        <v>39</v>
      </c>
      <c r="G35" s="243" t="s">
        <v>3604</v>
      </c>
      <c r="H35" s="62" t="s">
        <v>3605</v>
      </c>
      <c r="I35" s="62" t="s">
        <v>3606</v>
      </c>
      <c r="J35" s="44" t="s">
        <v>48</v>
      </c>
      <c r="K35" s="64"/>
      <c r="L35" s="52"/>
      <c r="M35" s="65">
        <v>350.0</v>
      </c>
      <c r="N35" s="66"/>
      <c r="O35" s="53"/>
      <c r="P35" s="54"/>
      <c r="Q35" s="55"/>
      <c r="R35" s="67" t="s">
        <v>2258</v>
      </c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3607</v>
      </c>
      <c r="E36" s="47" t="s">
        <v>66</v>
      </c>
      <c r="F36" s="44" t="s">
        <v>39</v>
      </c>
      <c r="G36" s="241" t="s">
        <v>3608</v>
      </c>
      <c r="H36" s="49" t="s">
        <v>3609</v>
      </c>
      <c r="I36" s="62" t="s">
        <v>3610</v>
      </c>
      <c r="J36" s="44" t="s">
        <v>48</v>
      </c>
      <c r="K36" s="64"/>
      <c r="L36" s="52">
        <v>400.0</v>
      </c>
      <c r="M36" s="65"/>
      <c r="N36" s="66"/>
      <c r="O36" s="53"/>
      <c r="P36" s="54"/>
      <c r="Q36" s="55"/>
      <c r="R36" s="67" t="s">
        <v>2258</v>
      </c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3611</v>
      </c>
      <c r="E37" s="47" t="s">
        <v>52</v>
      </c>
      <c r="F37" s="44" t="s">
        <v>39</v>
      </c>
      <c r="G37" s="242" t="s">
        <v>3612</v>
      </c>
      <c r="H37" s="113" t="s">
        <v>3613</v>
      </c>
      <c r="I37" s="48" t="s">
        <v>3614</v>
      </c>
      <c r="J37" s="44" t="s">
        <v>31</v>
      </c>
      <c r="K37" s="51"/>
      <c r="L37" s="52"/>
      <c r="M37" s="65">
        <v>350.0</v>
      </c>
      <c r="N37" s="86"/>
      <c r="O37" s="53"/>
      <c r="P37" s="54"/>
      <c r="Q37" s="55"/>
      <c r="R37" s="67" t="s">
        <v>2258</v>
      </c>
      <c r="S37" s="47">
        <v>175.0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1085</v>
      </c>
      <c r="E38" s="47" t="s">
        <v>38</v>
      </c>
      <c r="F38" s="44" t="s">
        <v>39</v>
      </c>
      <c r="G38" s="230" t="s">
        <v>3615</v>
      </c>
      <c r="H38" s="62" t="s">
        <v>808</v>
      </c>
      <c r="I38" s="48" t="s">
        <v>3616</v>
      </c>
      <c r="J38" s="44" t="s">
        <v>31</v>
      </c>
      <c r="K38" s="51"/>
      <c r="L38" s="52"/>
      <c r="M38" s="37">
        <v>350.0</v>
      </c>
      <c r="N38" s="115"/>
      <c r="O38" s="53"/>
      <c r="P38" s="54"/>
      <c r="Q38" s="55"/>
      <c r="R38" s="56" t="s">
        <v>2258</v>
      </c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3617</v>
      </c>
      <c r="E39" s="47" t="s">
        <v>52</v>
      </c>
      <c r="F39" s="44" t="s">
        <v>39</v>
      </c>
      <c r="G39" s="230" t="s">
        <v>3618</v>
      </c>
      <c r="H39" s="62" t="s">
        <v>3619</v>
      </c>
      <c r="I39" s="47" t="s">
        <v>3620</v>
      </c>
      <c r="J39" s="44" t="s">
        <v>31</v>
      </c>
      <c r="K39" s="98"/>
      <c r="L39" s="52"/>
      <c r="M39" s="65"/>
      <c r="N39" s="66"/>
      <c r="O39" s="53">
        <v>450.0</v>
      </c>
      <c r="P39" s="54"/>
      <c r="Q39" s="55"/>
      <c r="R39" s="67" t="s">
        <v>2258</v>
      </c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3611</v>
      </c>
      <c r="E40" s="47" t="s">
        <v>2568</v>
      </c>
      <c r="F40" s="44" t="s">
        <v>39</v>
      </c>
      <c r="G40" s="230" t="s">
        <v>3621</v>
      </c>
      <c r="H40" s="62" t="s">
        <v>3622</v>
      </c>
      <c r="I40" s="48" t="s">
        <v>3623</v>
      </c>
      <c r="J40" s="44" t="s">
        <v>30</v>
      </c>
      <c r="K40" s="51"/>
      <c r="L40" s="72"/>
      <c r="M40" s="65"/>
      <c r="N40" s="66"/>
      <c r="O40" s="53">
        <v>350.0</v>
      </c>
      <c r="P40" s="73"/>
      <c r="Q40" s="74"/>
      <c r="R40" s="67" t="s">
        <v>2258</v>
      </c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3624</v>
      </c>
      <c r="E41" s="47" t="s">
        <v>1861</v>
      </c>
      <c r="F41" s="44" t="s">
        <v>39</v>
      </c>
      <c r="G41" s="230" t="s">
        <v>3625</v>
      </c>
      <c r="H41" s="62" t="s">
        <v>3626</v>
      </c>
      <c r="I41" s="48" t="s">
        <v>3627</v>
      </c>
      <c r="J41" s="44" t="s">
        <v>31</v>
      </c>
      <c r="K41" s="51"/>
      <c r="L41" s="52"/>
      <c r="M41" s="65"/>
      <c r="N41" s="66">
        <v>350.0</v>
      </c>
      <c r="O41" s="53"/>
      <c r="P41" s="54"/>
      <c r="Q41" s="55"/>
      <c r="R41" s="67" t="s">
        <v>2258</v>
      </c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3628</v>
      </c>
      <c r="E42" s="47" t="s">
        <v>74</v>
      </c>
      <c r="F42" s="44" t="s">
        <v>39</v>
      </c>
      <c r="G42" s="259" t="s">
        <v>3629</v>
      </c>
      <c r="H42" s="119" t="s">
        <v>1611</v>
      </c>
      <c r="I42" s="113" t="s">
        <v>3630</v>
      </c>
      <c r="J42" s="44" t="s">
        <v>30</v>
      </c>
      <c r="K42" s="64">
        <v>294.0</v>
      </c>
      <c r="L42" s="52"/>
      <c r="M42" s="65"/>
      <c r="N42" s="66"/>
      <c r="O42" s="53"/>
      <c r="P42" s="54"/>
      <c r="Q42" s="55"/>
      <c r="R42" s="67" t="s">
        <v>2258</v>
      </c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60"/>
      <c r="E43" s="47" t="s">
        <v>74</v>
      </c>
      <c r="F43" s="44" t="s">
        <v>39</v>
      </c>
      <c r="G43" s="230" t="s">
        <v>3631</v>
      </c>
      <c r="H43" s="62" t="s">
        <v>1611</v>
      </c>
      <c r="I43" s="48" t="s">
        <v>3630</v>
      </c>
      <c r="J43" s="44" t="s">
        <v>30</v>
      </c>
      <c r="K43" s="51">
        <v>294.0</v>
      </c>
      <c r="L43" s="52"/>
      <c r="M43" s="65"/>
      <c r="N43" s="66"/>
      <c r="O43" s="53"/>
      <c r="P43" s="54"/>
      <c r="Q43" s="55"/>
      <c r="R43" s="67" t="s">
        <v>2258</v>
      </c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3632</v>
      </c>
      <c r="E44" s="47" t="s">
        <v>30</v>
      </c>
      <c r="F44" s="44" t="s">
        <v>39</v>
      </c>
      <c r="G44" s="230" t="s">
        <v>3633</v>
      </c>
      <c r="H44" s="62"/>
      <c r="I44" s="48" t="s">
        <v>3634</v>
      </c>
      <c r="J44" s="44" t="s">
        <v>31</v>
      </c>
      <c r="K44" s="64">
        <v>250.0</v>
      </c>
      <c r="L44" s="52"/>
      <c r="M44" s="65"/>
      <c r="N44" s="66"/>
      <c r="O44" s="53"/>
      <c r="P44" s="54"/>
      <c r="Q44" s="55"/>
      <c r="R44" s="67" t="s">
        <v>2258</v>
      </c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58</v>
      </c>
      <c r="C45" s="45"/>
      <c r="D45" s="121" t="s">
        <v>59</v>
      </c>
      <c r="E45" s="47" t="s">
        <v>30</v>
      </c>
      <c r="F45" s="44" t="s">
        <v>39</v>
      </c>
      <c r="G45" s="230" t="s">
        <v>3635</v>
      </c>
      <c r="H45" s="62" t="s">
        <v>3636</v>
      </c>
      <c r="I45" s="48" t="s">
        <v>3637</v>
      </c>
      <c r="J45" s="44" t="s">
        <v>31</v>
      </c>
      <c r="K45" s="51"/>
      <c r="L45" s="52"/>
      <c r="M45" s="65"/>
      <c r="N45" s="66"/>
      <c r="O45" s="53"/>
      <c r="P45" s="54"/>
      <c r="Q45" s="55"/>
      <c r="R45" s="67" t="s">
        <v>147</v>
      </c>
      <c r="S45" s="47" t="s">
        <v>59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3638</v>
      </c>
      <c r="E46" s="47" t="s">
        <v>93</v>
      </c>
      <c r="F46" s="44" t="s">
        <v>39</v>
      </c>
      <c r="G46" s="260" t="s">
        <v>3639</v>
      </c>
      <c r="H46" s="123" t="s">
        <v>3640</v>
      </c>
      <c r="I46" s="48" t="s">
        <v>3641</v>
      </c>
      <c r="J46" s="44" t="s">
        <v>48</v>
      </c>
      <c r="K46" s="51"/>
      <c r="L46" s="104"/>
      <c r="M46" s="65">
        <v>350.0</v>
      </c>
      <c r="N46" s="86"/>
      <c r="O46" s="53"/>
      <c r="P46" s="105"/>
      <c r="Q46" s="106"/>
      <c r="R46" s="67" t="s">
        <v>2258</v>
      </c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3642</v>
      </c>
      <c r="E47" s="47" t="s">
        <v>106</v>
      </c>
      <c r="F47" s="44" t="s">
        <v>39</v>
      </c>
      <c r="G47" s="230" t="s">
        <v>3643</v>
      </c>
      <c r="H47" s="62"/>
      <c r="I47" s="62" t="s">
        <v>3644</v>
      </c>
      <c r="J47" s="44" t="s">
        <v>48</v>
      </c>
      <c r="K47" s="51">
        <v>350.0</v>
      </c>
      <c r="L47" s="124"/>
      <c r="M47" s="65"/>
      <c r="N47" s="66"/>
      <c r="O47" s="53"/>
      <c r="P47" s="125"/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1085</v>
      </c>
      <c r="E48" s="47" t="s">
        <v>3521</v>
      </c>
      <c r="F48" s="44" t="s">
        <v>39</v>
      </c>
      <c r="G48" s="230" t="s">
        <v>3645</v>
      </c>
      <c r="H48" s="62" t="s">
        <v>3646</v>
      </c>
      <c r="I48" s="62" t="s">
        <v>3647</v>
      </c>
      <c r="J48" s="44" t="s">
        <v>48</v>
      </c>
      <c r="K48" s="51"/>
      <c r="L48" s="124"/>
      <c r="M48" s="37"/>
      <c r="N48" s="38"/>
      <c r="O48" s="53">
        <v>294.0</v>
      </c>
      <c r="P48" s="125"/>
      <c r="Q48" s="126"/>
      <c r="R48" s="56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21" t="s">
        <v>3648</v>
      </c>
      <c r="E49" s="47" t="s">
        <v>93</v>
      </c>
      <c r="F49" s="44" t="s">
        <v>39</v>
      </c>
      <c r="G49" s="230" t="s">
        <v>3649</v>
      </c>
      <c r="H49" s="62"/>
      <c r="I49" s="127" t="s">
        <v>3650</v>
      </c>
      <c r="J49" s="44" t="s">
        <v>48</v>
      </c>
      <c r="K49" s="64"/>
      <c r="L49" s="124"/>
      <c r="M49" s="85"/>
      <c r="N49" s="66">
        <v>350.0</v>
      </c>
      <c r="O49" s="53"/>
      <c r="P49" s="125"/>
      <c r="Q49" s="126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261" t="s">
        <v>3651</v>
      </c>
      <c r="E50" s="47" t="s">
        <v>74</v>
      </c>
      <c r="F50" s="44" t="s">
        <v>39</v>
      </c>
      <c r="G50" s="230" t="s">
        <v>3652</v>
      </c>
      <c r="H50" s="62"/>
      <c r="I50" s="48" t="s">
        <v>3653</v>
      </c>
      <c r="J50" s="44" t="s">
        <v>30</v>
      </c>
      <c r="K50" s="64">
        <v>294.0</v>
      </c>
      <c r="L50" s="129"/>
      <c r="M50" s="85"/>
      <c r="N50" s="86"/>
      <c r="O50" s="53"/>
      <c r="P50" s="130"/>
      <c r="Q50" s="131"/>
      <c r="R50" s="89"/>
      <c r="S50" s="47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3654</v>
      </c>
      <c r="E51" s="47" t="s">
        <v>74</v>
      </c>
      <c r="F51" s="44" t="s">
        <v>39</v>
      </c>
      <c r="G51" s="230" t="s">
        <v>3655</v>
      </c>
      <c r="H51" s="62" t="s">
        <v>3409</v>
      </c>
      <c r="I51" s="48" t="s">
        <v>3656</v>
      </c>
      <c r="J51" s="44" t="s">
        <v>30</v>
      </c>
      <c r="K51" s="51"/>
      <c r="L51" s="124"/>
      <c r="M51" s="65">
        <v>450.0</v>
      </c>
      <c r="N51" s="66"/>
      <c r="O51" s="53"/>
      <c r="P51" s="125"/>
      <c r="Q51" s="126"/>
      <c r="R51" s="67"/>
      <c r="S51" s="47">
        <v>175.0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3657</v>
      </c>
      <c r="E52" s="47" t="s">
        <v>52</v>
      </c>
      <c r="F52" s="44" t="s">
        <v>39</v>
      </c>
      <c r="G52" s="241" t="s">
        <v>3658</v>
      </c>
      <c r="H52" s="49" t="s">
        <v>3659</v>
      </c>
      <c r="I52" s="48" t="s">
        <v>3660</v>
      </c>
      <c r="J52" s="44" t="s">
        <v>31</v>
      </c>
      <c r="K52" s="120"/>
      <c r="L52" s="124"/>
      <c r="M52" s="85"/>
      <c r="N52" s="86"/>
      <c r="O52" s="53">
        <v>294.0</v>
      </c>
      <c r="P52" s="125"/>
      <c r="Q52" s="126"/>
      <c r="R52" s="89"/>
      <c r="S52" s="47">
        <v>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3661</v>
      </c>
      <c r="E53" s="133" t="s">
        <v>38</v>
      </c>
      <c r="F53" s="44" t="s">
        <v>39</v>
      </c>
      <c r="G53" s="230" t="s">
        <v>3662</v>
      </c>
      <c r="H53" s="62" t="s">
        <v>3662</v>
      </c>
      <c r="I53" s="48" t="s">
        <v>3663</v>
      </c>
      <c r="J53" s="44" t="s">
        <v>31</v>
      </c>
      <c r="K53" s="51"/>
      <c r="L53" s="124"/>
      <c r="M53" s="65"/>
      <c r="N53" s="66"/>
      <c r="O53" s="53">
        <v>350.0</v>
      </c>
      <c r="P53" s="125"/>
      <c r="Q53" s="126"/>
      <c r="R53" s="67"/>
      <c r="S53" s="47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109</v>
      </c>
      <c r="B54" s="44" t="s">
        <v>36</v>
      </c>
      <c r="C54" s="45"/>
      <c r="D54" s="101" t="s">
        <v>59</v>
      </c>
      <c r="E54" s="133" t="s">
        <v>66</v>
      </c>
      <c r="F54" s="44" t="s">
        <v>78</v>
      </c>
      <c r="G54" s="263" t="s">
        <v>3664</v>
      </c>
      <c r="H54" s="135" t="s">
        <v>3665</v>
      </c>
      <c r="I54" s="48" t="s">
        <v>3666</v>
      </c>
      <c r="J54" s="44" t="s">
        <v>48</v>
      </c>
      <c r="K54" s="51"/>
      <c r="L54" s="124"/>
      <c r="M54" s="65"/>
      <c r="N54" s="66"/>
      <c r="O54" s="53"/>
      <c r="P54" s="125"/>
      <c r="Q54" s="126">
        <v>244.0</v>
      </c>
      <c r="R54" s="67"/>
      <c r="S54" s="47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45"/>
      <c r="E55" s="23"/>
      <c r="F55" s="44" t="s">
        <v>39</v>
      </c>
      <c r="G55" s="48" t="s">
        <v>3667</v>
      </c>
      <c r="H55" s="62"/>
      <c r="I55" s="48" t="s">
        <v>3668</v>
      </c>
      <c r="J55" s="78"/>
      <c r="K55" s="136"/>
      <c r="L55" s="124"/>
      <c r="M55" s="114"/>
      <c r="N55" s="115"/>
      <c r="O55" s="53"/>
      <c r="P55" s="125">
        <v>300.0</v>
      </c>
      <c r="Q55" s="126"/>
      <c r="R55" s="116"/>
      <c r="S55" s="47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128</v>
      </c>
      <c r="C56" s="45"/>
      <c r="D56" s="101" t="s">
        <v>3669</v>
      </c>
      <c r="E56" s="23"/>
      <c r="F56" s="44" t="s">
        <v>3522</v>
      </c>
      <c r="G56" s="230" t="s">
        <v>3670</v>
      </c>
      <c r="H56" s="62" t="s">
        <v>3671</v>
      </c>
      <c r="I56" s="48" t="s">
        <v>3672</v>
      </c>
      <c r="J56" s="44" t="s">
        <v>30</v>
      </c>
      <c r="K56" s="137"/>
      <c r="L56" s="124">
        <v>1000.0</v>
      </c>
      <c r="M56" s="114"/>
      <c r="N56" s="115"/>
      <c r="O56" s="53"/>
      <c r="P56" s="125"/>
      <c r="Q56" s="126"/>
      <c r="R56" s="116"/>
      <c r="S56" s="256">
        <v>1000.0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 t="s">
        <v>36</v>
      </c>
      <c r="C57" s="45"/>
      <c r="D57" s="45"/>
      <c r="E57" s="133" t="s">
        <v>60</v>
      </c>
      <c r="F57" s="44" t="s">
        <v>61</v>
      </c>
      <c r="G57" s="230" t="s">
        <v>3670</v>
      </c>
      <c r="H57" s="62" t="s">
        <v>3671</v>
      </c>
      <c r="I57" s="48" t="s">
        <v>3672</v>
      </c>
      <c r="J57" s="44" t="s">
        <v>48</v>
      </c>
      <c r="K57" s="136"/>
      <c r="L57" s="138">
        <v>350.0</v>
      </c>
      <c r="M57" s="65"/>
      <c r="N57" s="66"/>
      <c r="O57" s="53"/>
      <c r="P57" s="139"/>
      <c r="Q57" s="140"/>
      <c r="R57" s="67"/>
      <c r="S57" s="47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35</v>
      </c>
      <c r="B58" s="44" t="s">
        <v>36</v>
      </c>
      <c r="C58" s="45"/>
      <c r="D58" s="101" t="s">
        <v>3673</v>
      </c>
      <c r="E58" s="133" t="s">
        <v>30</v>
      </c>
      <c r="F58" s="44" t="s">
        <v>39</v>
      </c>
      <c r="G58" s="230" t="s">
        <v>3674</v>
      </c>
      <c r="H58" s="62" t="s">
        <v>3675</v>
      </c>
      <c r="I58" s="48" t="s">
        <v>3676</v>
      </c>
      <c r="J58" s="44" t="s">
        <v>31</v>
      </c>
      <c r="K58" s="136">
        <v>294.0</v>
      </c>
      <c r="L58" s="124"/>
      <c r="M58" s="85"/>
      <c r="N58" s="86"/>
      <c r="O58" s="53"/>
      <c r="P58" s="125"/>
      <c r="Q58" s="126"/>
      <c r="R58" s="89"/>
      <c r="S58" s="47">
        <v>50.0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36</v>
      </c>
      <c r="C59" s="70"/>
      <c r="D59" s="101" t="s">
        <v>3677</v>
      </c>
      <c r="E59" s="133" t="s">
        <v>1049</v>
      </c>
      <c r="F59" s="44" t="s">
        <v>39</v>
      </c>
      <c r="G59" s="230" t="s">
        <v>3678</v>
      </c>
      <c r="H59" s="62" t="s">
        <v>3679</v>
      </c>
      <c r="I59" s="48" t="s">
        <v>3680</v>
      </c>
      <c r="J59" s="44" t="s">
        <v>31</v>
      </c>
      <c r="K59" s="136"/>
      <c r="L59" s="124"/>
      <c r="M59" s="85"/>
      <c r="N59" s="86"/>
      <c r="O59" s="53"/>
      <c r="P59" s="125">
        <v>350.0</v>
      </c>
      <c r="Q59" s="126"/>
      <c r="R59" s="89"/>
      <c r="S59" s="47">
        <v>50.0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 t="s">
        <v>35</v>
      </c>
      <c r="B60" s="44" t="s">
        <v>36</v>
      </c>
      <c r="C60" s="45"/>
      <c r="D60" s="101" t="s">
        <v>3681</v>
      </c>
      <c r="E60" s="133" t="s">
        <v>3521</v>
      </c>
      <c r="F60" s="44" t="s">
        <v>39</v>
      </c>
      <c r="G60" s="230" t="s">
        <v>3682</v>
      </c>
      <c r="H60" s="62" t="s">
        <v>3683</v>
      </c>
      <c r="I60" s="48" t="s">
        <v>3684</v>
      </c>
      <c r="J60" s="44" t="s">
        <v>48</v>
      </c>
      <c r="K60" s="136"/>
      <c r="L60" s="124"/>
      <c r="M60" s="85"/>
      <c r="N60" s="86"/>
      <c r="O60" s="53"/>
      <c r="P60" s="125">
        <v>350.0</v>
      </c>
      <c r="Q60" s="126"/>
      <c r="R60" s="89"/>
      <c r="S60" s="47">
        <v>50.0</v>
      </c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 t="s">
        <v>35</v>
      </c>
      <c r="B61" s="44" t="s">
        <v>128</v>
      </c>
      <c r="C61" s="45"/>
      <c r="D61" s="101" t="s">
        <v>3685</v>
      </c>
      <c r="E61" s="133" t="s">
        <v>38</v>
      </c>
      <c r="F61" s="44" t="s">
        <v>39</v>
      </c>
      <c r="G61" s="230" t="s">
        <v>3686</v>
      </c>
      <c r="H61" s="62"/>
      <c r="I61" s="48" t="s">
        <v>3687</v>
      </c>
      <c r="J61" s="44" t="s">
        <v>31</v>
      </c>
      <c r="K61" s="136">
        <v>294.0</v>
      </c>
      <c r="L61" s="124"/>
      <c r="M61" s="85"/>
      <c r="N61" s="86"/>
      <c r="O61" s="53"/>
      <c r="P61" s="125"/>
      <c r="Q61" s="126"/>
      <c r="R61" s="89"/>
      <c r="S61" s="256">
        <v>294.0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 t="s">
        <v>35</v>
      </c>
      <c r="B62" s="44" t="s">
        <v>36</v>
      </c>
      <c r="C62" s="45"/>
      <c r="D62" s="45"/>
      <c r="E62" s="133" t="s">
        <v>326</v>
      </c>
      <c r="F62" s="44" t="s">
        <v>853</v>
      </c>
      <c r="G62" s="243" t="s">
        <v>3688</v>
      </c>
      <c r="H62" s="62" t="s">
        <v>3689</v>
      </c>
      <c r="I62" s="48" t="s">
        <v>3690</v>
      </c>
      <c r="J62" s="44" t="s">
        <v>30</v>
      </c>
      <c r="K62" s="136"/>
      <c r="L62" s="124">
        <v>150.0</v>
      </c>
      <c r="M62" s="65"/>
      <c r="N62" s="66"/>
      <c r="O62" s="53"/>
      <c r="P62" s="130"/>
      <c r="Q62" s="131"/>
      <c r="R62" s="67"/>
      <c r="S62" s="47">
        <v>50.0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 t="s">
        <v>35</v>
      </c>
      <c r="B63" s="44" t="s">
        <v>58</v>
      </c>
      <c r="C63" s="45"/>
      <c r="D63" s="101" t="s">
        <v>59</v>
      </c>
      <c r="E63" s="133" t="s">
        <v>1861</v>
      </c>
      <c r="F63" s="44" t="s">
        <v>39</v>
      </c>
      <c r="G63" s="230" t="s">
        <v>3691</v>
      </c>
      <c r="H63" s="62"/>
      <c r="I63" s="48" t="s">
        <v>3692</v>
      </c>
      <c r="J63" s="44" t="s">
        <v>31</v>
      </c>
      <c r="K63" s="136"/>
      <c r="L63" s="129"/>
      <c r="M63" s="85"/>
      <c r="N63" s="86"/>
      <c r="O63" s="53"/>
      <c r="P63" s="125" t="s">
        <v>147</v>
      </c>
      <c r="Q63" s="131"/>
      <c r="R63" s="89"/>
      <c r="S63" s="47" t="s">
        <v>59</v>
      </c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 t="s">
        <v>35</v>
      </c>
      <c r="B64" s="44" t="s">
        <v>58</v>
      </c>
      <c r="C64" s="45"/>
      <c r="D64" s="101" t="s">
        <v>59</v>
      </c>
      <c r="E64" s="133" t="s">
        <v>60</v>
      </c>
      <c r="F64" s="44" t="s">
        <v>61</v>
      </c>
      <c r="G64" s="230" t="s">
        <v>3693</v>
      </c>
      <c r="H64" s="62" t="s">
        <v>3694</v>
      </c>
      <c r="I64" s="48" t="s">
        <v>3695</v>
      </c>
      <c r="J64" s="44" t="s">
        <v>30</v>
      </c>
      <c r="K64" s="137"/>
      <c r="L64" s="124"/>
      <c r="M64" s="65" t="s">
        <v>65</v>
      </c>
      <c r="N64" s="66"/>
      <c r="O64" s="53"/>
      <c r="P64" s="125"/>
      <c r="Q64" s="126"/>
      <c r="R64" s="67"/>
      <c r="S64" s="47" t="s">
        <v>59</v>
      </c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 t="s">
        <v>58</v>
      </c>
      <c r="C65" s="45"/>
      <c r="D65" s="101" t="s">
        <v>59</v>
      </c>
      <c r="E65" s="133" t="s">
        <v>44</v>
      </c>
      <c r="F65" s="44" t="s">
        <v>78</v>
      </c>
      <c r="G65" s="230" t="s">
        <v>3696</v>
      </c>
      <c r="H65" s="62" t="s">
        <v>1377</v>
      </c>
      <c r="I65" s="48" t="s">
        <v>137</v>
      </c>
      <c r="J65" s="44" t="s">
        <v>48</v>
      </c>
      <c r="K65" s="137"/>
      <c r="L65" s="129"/>
      <c r="M65" s="85"/>
      <c r="N65" s="86"/>
      <c r="O65" s="53" t="s">
        <v>147</v>
      </c>
      <c r="P65" s="130"/>
      <c r="Q65" s="131"/>
      <c r="R65" s="89"/>
      <c r="S65" s="47" t="s">
        <v>59</v>
      </c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 t="s">
        <v>58</v>
      </c>
      <c r="C66" s="45"/>
      <c r="D66" s="101" t="s">
        <v>59</v>
      </c>
      <c r="E66" s="133" t="s">
        <v>2568</v>
      </c>
      <c r="F66" s="44" t="s">
        <v>39</v>
      </c>
      <c r="G66" s="230" t="s">
        <v>3697</v>
      </c>
      <c r="H66" s="62" t="s">
        <v>3185</v>
      </c>
      <c r="I66" s="48" t="s">
        <v>3348</v>
      </c>
      <c r="J66" s="44" t="s">
        <v>48</v>
      </c>
      <c r="K66" s="136"/>
      <c r="L66" s="129"/>
      <c r="M66" s="85"/>
      <c r="N66" s="86"/>
      <c r="O66" s="53" t="s">
        <v>147</v>
      </c>
      <c r="P66" s="130"/>
      <c r="Q66" s="131"/>
      <c r="R66" s="89"/>
      <c r="S66" s="47" t="s">
        <v>59</v>
      </c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244"/>
      <c r="R93" s="188"/>
      <c r="S93" s="189">
        <f>SUM(S7:S92)</f>
        <v>7769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245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3570</v>
      </c>
      <c r="L95" s="201" t="s">
        <v>23</v>
      </c>
      <c r="O95" s="202" t="s">
        <v>24</v>
      </c>
      <c r="Q95" s="246" t="s">
        <v>109</v>
      </c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SUM(K95*2%)</f>
        <v>71.4</v>
      </c>
      <c r="L96" s="36" t="s">
        <v>11</v>
      </c>
      <c r="M96" s="205"/>
      <c r="N96" s="205"/>
      <c r="O96" s="206"/>
      <c r="P96" s="207"/>
      <c r="Q96" s="246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3500</v>
      </c>
      <c r="M97" s="37" t="s">
        <v>12</v>
      </c>
      <c r="N97" s="205"/>
      <c r="O97" s="206"/>
      <c r="P97" s="206"/>
      <c r="Q97" s="247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16110</v>
      </c>
      <c r="I98" s="5"/>
      <c r="J98" s="2"/>
      <c r="K98" s="7"/>
      <c r="L98" s="60">
        <f>SUM(L97*2%)</f>
        <v>70</v>
      </c>
      <c r="M98" s="16">
        <f>SUM(M6:M91)</f>
        <v>6600</v>
      </c>
      <c r="N98" s="38" t="s">
        <v>13</v>
      </c>
      <c r="O98" s="206"/>
      <c r="P98" s="206"/>
      <c r="Q98" s="247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SUM(O100,P103)</f>
        <v>5076</v>
      </c>
      <c r="I99" s="5"/>
      <c r="J99" s="2"/>
      <c r="K99" s="7"/>
      <c r="L99" s="17"/>
      <c r="M99" s="60">
        <f>SUM(M98*3%)</f>
        <v>198</v>
      </c>
      <c r="N99" s="16">
        <f>SUM(N6:N92)</f>
        <v>2440</v>
      </c>
      <c r="O99" s="39" t="s">
        <v>14</v>
      </c>
      <c r="P99" s="206"/>
      <c r="Q99" s="247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SUM(R105)</f>
        <v>0</v>
      </c>
      <c r="I100" s="5"/>
      <c r="J100" s="2"/>
      <c r="K100" s="7"/>
      <c r="L100" s="2"/>
      <c r="M100" s="2"/>
      <c r="N100" s="60">
        <f>SUM(N99*2%)</f>
        <v>48.8</v>
      </c>
      <c r="O100" s="16">
        <f>SUM(O6:O93)</f>
        <v>3376</v>
      </c>
      <c r="P100" s="206"/>
      <c r="Q100" s="247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248" t="s">
        <v>109</v>
      </c>
      <c r="H101" s="212">
        <f>SUM(Q104)</f>
        <v>244</v>
      </c>
      <c r="I101" s="5"/>
      <c r="J101" s="2"/>
      <c r="K101" s="7"/>
      <c r="L101" s="2"/>
      <c r="M101" s="2"/>
      <c r="N101" s="2"/>
      <c r="O101" s="60">
        <f>SUM(O100*2%)</f>
        <v>67.52</v>
      </c>
      <c r="P101" s="206"/>
      <c r="Q101" s="247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4"/>
      <c r="H102" s="5"/>
      <c r="I102" s="5"/>
      <c r="J102" s="2"/>
      <c r="K102" s="7"/>
      <c r="L102" s="2"/>
      <c r="M102" s="2"/>
      <c r="N102" s="2"/>
      <c r="O102" s="2"/>
      <c r="P102" s="40" t="s">
        <v>15</v>
      </c>
      <c r="Q102" s="247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7" t="s">
        <v>29</v>
      </c>
      <c r="H103" s="251">
        <f>SUM(N8,N9,K12,O15,L19,M22,K25,M29,M35,L36,M46,K47,O48,N49,Q54,L57,P60)</f>
        <v>5688</v>
      </c>
      <c r="I103" s="252">
        <f>SUM(M35)</f>
        <v>350</v>
      </c>
      <c r="J103" s="2"/>
      <c r="K103" s="7"/>
      <c r="L103" s="2"/>
      <c r="M103" s="2"/>
      <c r="N103" s="2"/>
      <c r="O103" s="2"/>
      <c r="P103" s="16">
        <f>SUM(P6:P91)</f>
        <v>1700</v>
      </c>
      <c r="Q103" s="41" t="s">
        <v>16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19" t="s">
        <v>30</v>
      </c>
      <c r="H104" s="218"/>
      <c r="I104" s="220"/>
      <c r="J104" s="2"/>
      <c r="K104" s="7"/>
      <c r="L104" s="2"/>
      <c r="M104" s="2"/>
      <c r="N104" s="2"/>
      <c r="O104" s="2"/>
      <c r="P104" s="60">
        <f>SUM(P103*1%)</f>
        <v>17</v>
      </c>
      <c r="Q104" s="16">
        <f>SUM(Q6:Q91)</f>
        <v>244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21" t="s">
        <v>31</v>
      </c>
      <c r="H105" s="218"/>
      <c r="I105" s="220"/>
      <c r="J105" s="2"/>
      <c r="K105" s="7"/>
      <c r="L105" s="2"/>
      <c r="M105" s="2"/>
      <c r="N105" s="2"/>
      <c r="O105" s="2"/>
      <c r="P105" s="2"/>
      <c r="Q105" s="60">
        <f>SUM(Q104*1%)</f>
        <v>2.44</v>
      </c>
      <c r="R105" s="149">
        <f>SUM(R7:R93)</f>
        <v>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13"/>
      <c r="H106" s="11"/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3" t="s">
        <v>32</v>
      </c>
      <c r="H107" s="319">
        <f>SUM(M28,N34,M35,N32,L62)</f>
        <v>1520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225" t="s">
        <v>33</v>
      </c>
      <c r="H108" s="270">
        <f>SUM(O20,M38,P55)</f>
        <v>1000</v>
      </c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4"/>
      <c r="H999" s="5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228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J7:J92">
      <formula1>"Mel,Flavia,Fernanda,Carla"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VINICIUS,Gerenciamen"&amp;"to ,Portfólio"</formula1>
    </dataValidation>
    <dataValidation type="list" allowBlank="1" showErrorMessage="1" sqref="B7:B92">
      <formula1>"Pix,Cartão,Pacote ,Pago 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Pereira,Demétrio"</formula1>
    </dataValidation>
    <dataValidation type="list" allowBlank="1" showErrorMessage="1" sqref="A7:A92">
      <formula1>"Nobre,INFLUENZI"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9.38"/>
    <col customWidth="1" min="8" max="8" width="17.25"/>
    <col customWidth="1" min="9" max="9" width="14.0"/>
    <col customWidth="1" min="10" max="10" width="13.75"/>
    <col customWidth="1" min="13" max="13" width="17.25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/>
      <c r="E7" s="47" t="s">
        <v>1049</v>
      </c>
      <c r="F7" s="44" t="s">
        <v>39</v>
      </c>
      <c r="G7" s="230" t="s">
        <v>3698</v>
      </c>
      <c r="H7" s="49" t="s">
        <v>3699</v>
      </c>
      <c r="I7" s="50" t="s">
        <v>3700</v>
      </c>
      <c r="J7" s="44" t="s">
        <v>31</v>
      </c>
      <c r="K7" s="51"/>
      <c r="L7" s="52"/>
      <c r="M7" s="37">
        <v>350.0</v>
      </c>
      <c r="N7" s="38"/>
      <c r="O7" s="53"/>
      <c r="P7" s="54"/>
      <c r="Q7" s="55"/>
      <c r="R7" s="56"/>
      <c r="S7" s="57">
        <v>50.0</v>
      </c>
      <c r="T7" s="58" t="s">
        <v>10</v>
      </c>
      <c r="U7" s="59">
        <f>SUM(K7:K87)</f>
        <v>3110.9</v>
      </c>
      <c r="V7" s="7"/>
      <c r="Y7" s="7"/>
      <c r="Z7" s="7"/>
      <c r="AA7" s="7"/>
      <c r="AB7" s="7"/>
    </row>
    <row r="8">
      <c r="A8" s="44" t="s">
        <v>35</v>
      </c>
      <c r="B8" s="44" t="s">
        <v>58</v>
      </c>
      <c r="C8" s="45"/>
      <c r="D8" s="46" t="s">
        <v>59</v>
      </c>
      <c r="E8" s="61"/>
      <c r="F8" s="44" t="s">
        <v>61</v>
      </c>
      <c r="G8" s="230" t="s">
        <v>3701</v>
      </c>
      <c r="H8" s="62" t="s">
        <v>1916</v>
      </c>
      <c r="I8" s="63" t="s">
        <v>718</v>
      </c>
      <c r="J8" s="44" t="s">
        <v>48</v>
      </c>
      <c r="K8" s="64"/>
      <c r="L8" s="52" t="s">
        <v>65</v>
      </c>
      <c r="M8" s="65"/>
      <c r="N8" s="66"/>
      <c r="O8" s="53"/>
      <c r="P8" s="54"/>
      <c r="Q8" s="55"/>
      <c r="R8" s="67"/>
      <c r="S8" s="57" t="s">
        <v>59</v>
      </c>
      <c r="T8" s="58" t="s">
        <v>11</v>
      </c>
      <c r="U8" s="59">
        <f>SUM(L92)</f>
        <v>800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60"/>
      <c r="E9" s="47" t="s">
        <v>38</v>
      </c>
      <c r="F9" s="44" t="s">
        <v>39</v>
      </c>
      <c r="G9" s="303" t="s">
        <v>3702</v>
      </c>
      <c r="H9" s="62"/>
      <c r="I9" s="69" t="s">
        <v>1106</v>
      </c>
      <c r="J9" s="44" t="s">
        <v>31</v>
      </c>
      <c r="K9" s="64"/>
      <c r="L9" s="52"/>
      <c r="M9" s="65"/>
      <c r="N9" s="66">
        <v>600.0</v>
      </c>
      <c r="O9" s="53"/>
      <c r="P9" s="54"/>
      <c r="Q9" s="55"/>
      <c r="R9" s="67"/>
      <c r="S9" s="57">
        <v>100.0</v>
      </c>
      <c r="T9" s="58" t="s">
        <v>12</v>
      </c>
      <c r="U9" s="59">
        <f>SUM(M93)</f>
        <v>3350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3703</v>
      </c>
      <c r="E10" s="47" t="s">
        <v>30</v>
      </c>
      <c r="F10" s="44" t="s">
        <v>39</v>
      </c>
      <c r="G10" s="230" t="s">
        <v>3704</v>
      </c>
      <c r="H10" s="49"/>
      <c r="I10" s="50" t="s">
        <v>3705</v>
      </c>
      <c r="J10" s="44" t="s">
        <v>31</v>
      </c>
      <c r="K10" s="51"/>
      <c r="L10" s="72"/>
      <c r="M10" s="37"/>
      <c r="N10" s="38">
        <v>350.0</v>
      </c>
      <c r="O10" s="53"/>
      <c r="P10" s="73"/>
      <c r="Q10" s="74"/>
      <c r="R10" s="56"/>
      <c r="S10" s="57">
        <v>50.0</v>
      </c>
      <c r="T10" s="75" t="s">
        <v>13</v>
      </c>
      <c r="U10" s="59">
        <f>SUM(N94)</f>
        <v>2700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128</v>
      </c>
      <c r="C11" s="45"/>
      <c r="D11" s="60"/>
      <c r="E11" s="47"/>
      <c r="F11" s="44" t="s">
        <v>61</v>
      </c>
      <c r="G11" s="239" t="s">
        <v>3706</v>
      </c>
      <c r="H11" s="49" t="s">
        <v>2724</v>
      </c>
      <c r="I11" s="63" t="s">
        <v>3707</v>
      </c>
      <c r="J11" s="44" t="s">
        <v>48</v>
      </c>
      <c r="K11" s="51"/>
      <c r="L11" s="52"/>
      <c r="M11" s="37"/>
      <c r="N11" s="38"/>
      <c r="O11" s="53"/>
      <c r="P11" s="54">
        <v>1399.0</v>
      </c>
      <c r="Q11" s="55"/>
      <c r="R11" s="56"/>
      <c r="S11" s="235">
        <v>1399.0</v>
      </c>
      <c r="T11" s="76" t="s">
        <v>19</v>
      </c>
      <c r="U11" s="77">
        <f>SUM(U7:U10)</f>
        <v>9960.9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3708</v>
      </c>
      <c r="E12" s="47" t="s">
        <v>1861</v>
      </c>
      <c r="F12" s="44" t="s">
        <v>39</v>
      </c>
      <c r="G12" s="230" t="s">
        <v>3709</v>
      </c>
      <c r="H12" s="49"/>
      <c r="I12" s="69" t="s">
        <v>3710</v>
      </c>
      <c r="J12" s="44" t="s">
        <v>31</v>
      </c>
      <c r="K12" s="51"/>
      <c r="L12" s="52"/>
      <c r="M12" s="65"/>
      <c r="N12" s="66">
        <v>400.0</v>
      </c>
      <c r="O12" s="53"/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3711</v>
      </c>
      <c r="E13" s="47" t="s">
        <v>30</v>
      </c>
      <c r="F13" s="44" t="s">
        <v>39</v>
      </c>
      <c r="G13" s="230" t="s">
        <v>3712</v>
      </c>
      <c r="H13" s="62" t="s">
        <v>2743</v>
      </c>
      <c r="I13" s="50" t="s">
        <v>3713</v>
      </c>
      <c r="J13" s="44" t="s">
        <v>31</v>
      </c>
      <c r="K13" s="51"/>
      <c r="L13" s="52"/>
      <c r="M13" s="65">
        <v>350.0</v>
      </c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109</v>
      </c>
      <c r="B14" s="44" t="s">
        <v>36</v>
      </c>
      <c r="C14" s="70"/>
      <c r="D14" s="46" t="s">
        <v>59</v>
      </c>
      <c r="E14" s="47" t="s">
        <v>202</v>
      </c>
      <c r="F14" s="44" t="s">
        <v>61</v>
      </c>
      <c r="G14" s="243" t="s">
        <v>3714</v>
      </c>
      <c r="H14" s="62"/>
      <c r="I14" s="50" t="s">
        <v>3715</v>
      </c>
      <c r="J14" s="44" t="s">
        <v>48</v>
      </c>
      <c r="K14" s="51"/>
      <c r="L14" s="52"/>
      <c r="M14" s="37"/>
      <c r="N14" s="38"/>
      <c r="O14" s="53"/>
      <c r="P14" s="54"/>
      <c r="Q14" s="55">
        <v>250.0</v>
      </c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60"/>
      <c r="E15" s="47" t="s">
        <v>38</v>
      </c>
      <c r="F15" s="44" t="s">
        <v>39</v>
      </c>
      <c r="G15" s="254" t="s">
        <v>3716</v>
      </c>
      <c r="H15" s="79" t="s">
        <v>3717</v>
      </c>
      <c r="I15" s="63" t="s">
        <v>3718</v>
      </c>
      <c r="J15" s="44" t="s">
        <v>31</v>
      </c>
      <c r="K15" s="51"/>
      <c r="L15" s="52">
        <v>300.0</v>
      </c>
      <c r="M15" s="65"/>
      <c r="N15" s="66"/>
      <c r="O15" s="53"/>
      <c r="P15" s="54"/>
      <c r="Q15" s="55"/>
      <c r="R15" s="67"/>
      <c r="S15" s="57">
        <v>50.0</v>
      </c>
      <c r="T15" s="80" t="s">
        <v>14</v>
      </c>
      <c r="U15" s="46">
        <f>SUM(O95)</f>
        <v>4173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3719</v>
      </c>
      <c r="E16" s="47" t="s">
        <v>106</v>
      </c>
      <c r="F16" s="44" t="s">
        <v>39</v>
      </c>
      <c r="G16" s="232" t="s">
        <v>3720</v>
      </c>
      <c r="H16" s="79" t="s">
        <v>3721</v>
      </c>
      <c r="I16" s="63" t="s">
        <v>3722</v>
      </c>
      <c r="J16" s="44" t="s">
        <v>48</v>
      </c>
      <c r="K16" s="51"/>
      <c r="L16" s="52"/>
      <c r="M16" s="65"/>
      <c r="N16" s="66"/>
      <c r="O16" s="53"/>
      <c r="P16" s="54">
        <v>350.0</v>
      </c>
      <c r="Q16" s="55"/>
      <c r="R16" s="67"/>
      <c r="S16" s="57">
        <v>50.0</v>
      </c>
      <c r="T16" s="81" t="s">
        <v>15</v>
      </c>
      <c r="U16" s="82">
        <f>SUM(P7:P87)</f>
        <v>11289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3723</v>
      </c>
      <c r="E17" s="47" t="s">
        <v>106</v>
      </c>
      <c r="F17" s="44" t="s">
        <v>39</v>
      </c>
      <c r="G17" s="230" t="s">
        <v>3724</v>
      </c>
      <c r="H17" s="62" t="s">
        <v>3725</v>
      </c>
      <c r="I17" s="69" t="s">
        <v>3726</v>
      </c>
      <c r="J17" s="44" t="s">
        <v>48</v>
      </c>
      <c r="K17" s="51"/>
      <c r="L17" s="84"/>
      <c r="M17" s="85"/>
      <c r="N17" s="86"/>
      <c r="O17" s="53">
        <v>294.0</v>
      </c>
      <c r="P17" s="87"/>
      <c r="Q17" s="88"/>
      <c r="R17" s="89"/>
      <c r="S17" s="57">
        <v>50.0</v>
      </c>
      <c r="T17" s="91" t="s">
        <v>20</v>
      </c>
      <c r="U17" s="92">
        <f>SUM(U15:U16)</f>
        <v>15462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3727</v>
      </c>
      <c r="E18" s="47" t="s">
        <v>106</v>
      </c>
      <c r="F18" s="44" t="s">
        <v>39</v>
      </c>
      <c r="G18" s="232" t="s">
        <v>3728</v>
      </c>
      <c r="H18" s="79" t="s">
        <v>3729</v>
      </c>
      <c r="I18" s="63" t="s">
        <v>3730</v>
      </c>
      <c r="J18" s="44" t="s">
        <v>48</v>
      </c>
      <c r="K18" s="51"/>
      <c r="L18" s="84"/>
      <c r="M18" s="65"/>
      <c r="N18" s="66"/>
      <c r="O18" s="53"/>
      <c r="P18" s="87">
        <v>350.0</v>
      </c>
      <c r="Q18" s="88"/>
      <c r="R18" s="67"/>
      <c r="S18" s="57">
        <v>100.0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3731</v>
      </c>
      <c r="E19" s="47" t="s">
        <v>93</v>
      </c>
      <c r="F19" s="44" t="s">
        <v>39</v>
      </c>
      <c r="G19" s="230" t="s">
        <v>3732</v>
      </c>
      <c r="H19" s="62" t="s">
        <v>3733</v>
      </c>
      <c r="I19" s="50" t="s">
        <v>3734</v>
      </c>
      <c r="J19" s="44" t="s">
        <v>48</v>
      </c>
      <c r="K19" s="51"/>
      <c r="L19" s="52"/>
      <c r="M19" s="65"/>
      <c r="N19" s="66"/>
      <c r="O19" s="53">
        <v>350.0</v>
      </c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1085</v>
      </c>
      <c r="E20" s="47" t="s">
        <v>44</v>
      </c>
      <c r="F20" s="44" t="s">
        <v>39</v>
      </c>
      <c r="G20" s="230" t="s">
        <v>3735</v>
      </c>
      <c r="H20" s="62"/>
      <c r="I20" s="69" t="s">
        <v>1789</v>
      </c>
      <c r="J20" s="44" t="s">
        <v>31</v>
      </c>
      <c r="K20" s="51">
        <v>350.0</v>
      </c>
      <c r="L20" s="52"/>
      <c r="M20" s="65"/>
      <c r="N20" s="66"/>
      <c r="O20" s="53"/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3736</v>
      </c>
      <c r="E21" s="47" t="s">
        <v>1049</v>
      </c>
      <c r="F21" s="44" t="s">
        <v>39</v>
      </c>
      <c r="G21" s="230" t="s">
        <v>3737</v>
      </c>
      <c r="H21" s="62" t="s">
        <v>3738</v>
      </c>
      <c r="I21" s="69" t="s">
        <v>3739</v>
      </c>
      <c r="J21" s="44" t="s">
        <v>31</v>
      </c>
      <c r="K21" s="51"/>
      <c r="L21" s="52"/>
      <c r="M21" s="65"/>
      <c r="N21" s="66"/>
      <c r="O21" s="53">
        <v>294.0</v>
      </c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3740</v>
      </c>
      <c r="E22" s="47" t="s">
        <v>30</v>
      </c>
      <c r="F22" s="44" t="s">
        <v>39</v>
      </c>
      <c r="G22" s="230" t="s">
        <v>3741</v>
      </c>
      <c r="H22" s="62" t="s">
        <v>3742</v>
      </c>
      <c r="I22" s="50" t="s">
        <v>3743</v>
      </c>
      <c r="J22" s="44" t="s">
        <v>31</v>
      </c>
      <c r="K22" s="51">
        <v>350.0</v>
      </c>
      <c r="L22" s="52"/>
      <c r="M22" s="65"/>
      <c r="N22" s="66"/>
      <c r="O22" s="53"/>
      <c r="P22" s="54"/>
      <c r="Q22" s="55"/>
      <c r="R22" s="67"/>
      <c r="S22" s="57">
        <v>50.0</v>
      </c>
      <c r="T22" s="237" t="s">
        <v>16</v>
      </c>
      <c r="U22" s="82">
        <f>SUM(Q7:Q87)</f>
        <v>700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3744</v>
      </c>
      <c r="E23" s="47" t="s">
        <v>106</v>
      </c>
      <c r="F23" s="44" t="s">
        <v>39</v>
      </c>
      <c r="G23" s="230" t="s">
        <v>3745</v>
      </c>
      <c r="H23" s="62"/>
      <c r="I23" s="69" t="s">
        <v>3746</v>
      </c>
      <c r="J23" s="44" t="s">
        <v>48</v>
      </c>
      <c r="K23" s="64">
        <v>294.0</v>
      </c>
      <c r="L23" s="52"/>
      <c r="M23" s="65"/>
      <c r="N23" s="66"/>
      <c r="O23" s="53"/>
      <c r="P23" s="54"/>
      <c r="Q23" s="55"/>
      <c r="R23" s="67"/>
      <c r="S23" s="57">
        <v>50.0</v>
      </c>
      <c r="T23" s="91" t="s">
        <v>109</v>
      </c>
      <c r="U23" s="238">
        <f>SUM(U22)</f>
        <v>700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101" t="s">
        <v>3747</v>
      </c>
      <c r="E24" s="47" t="s">
        <v>38</v>
      </c>
      <c r="F24" s="44" t="s">
        <v>39</v>
      </c>
      <c r="G24" s="230" t="s">
        <v>3748</v>
      </c>
      <c r="H24" s="62" t="s">
        <v>3749</v>
      </c>
      <c r="I24" s="50" t="s">
        <v>3750</v>
      </c>
      <c r="J24" s="44" t="s">
        <v>31</v>
      </c>
      <c r="K24" s="51"/>
      <c r="L24" s="72"/>
      <c r="M24" s="65"/>
      <c r="N24" s="66"/>
      <c r="O24" s="53">
        <v>294.0</v>
      </c>
      <c r="P24" s="73"/>
      <c r="Q24" s="74"/>
      <c r="R24" s="67"/>
      <c r="S24" s="57">
        <v>50.0</v>
      </c>
      <c r="V24" s="7"/>
      <c r="W24" s="7"/>
      <c r="X24" s="7"/>
      <c r="Y24" s="7"/>
      <c r="Z24" s="7"/>
      <c r="AA24" s="7"/>
      <c r="AB24" s="7"/>
    </row>
    <row r="25">
      <c r="A25" s="44" t="s">
        <v>109</v>
      </c>
      <c r="B25" s="44" t="s">
        <v>36</v>
      </c>
      <c r="C25" s="70"/>
      <c r="D25" s="46" t="s">
        <v>59</v>
      </c>
      <c r="E25" s="47" t="s">
        <v>3751</v>
      </c>
      <c r="F25" s="44" t="s">
        <v>39</v>
      </c>
      <c r="G25" s="303" t="s">
        <v>3752</v>
      </c>
      <c r="H25" s="62" t="s">
        <v>3753</v>
      </c>
      <c r="I25" s="48" t="s">
        <v>3754</v>
      </c>
      <c r="J25" s="44" t="s">
        <v>30</v>
      </c>
      <c r="K25" s="64"/>
      <c r="L25" s="52"/>
      <c r="M25" s="65"/>
      <c r="N25" s="86"/>
      <c r="O25" s="53"/>
      <c r="P25" s="96"/>
      <c r="Q25" s="55">
        <v>450.0</v>
      </c>
      <c r="R25" s="89"/>
      <c r="S25" s="57">
        <v>100.0</v>
      </c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3755</v>
      </c>
      <c r="E26" s="47" t="s">
        <v>30</v>
      </c>
      <c r="F26" s="44" t="s">
        <v>39</v>
      </c>
      <c r="G26" s="230" t="s">
        <v>3756</v>
      </c>
      <c r="H26" s="62" t="s">
        <v>3619</v>
      </c>
      <c r="I26" s="48" t="s">
        <v>3757</v>
      </c>
      <c r="J26" s="44" t="s">
        <v>31</v>
      </c>
      <c r="K26" s="98"/>
      <c r="L26" s="84"/>
      <c r="M26" s="65"/>
      <c r="N26" s="66"/>
      <c r="O26" s="53">
        <v>350.0</v>
      </c>
      <c r="P26" s="87"/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46" t="s">
        <v>3758</v>
      </c>
      <c r="E27" s="47" t="s">
        <v>93</v>
      </c>
      <c r="F27" s="44" t="s">
        <v>39</v>
      </c>
      <c r="G27" s="230" t="s">
        <v>3759</v>
      </c>
      <c r="H27" s="62" t="s">
        <v>3760</v>
      </c>
      <c r="I27" s="63" t="s">
        <v>3761</v>
      </c>
      <c r="J27" s="44" t="s">
        <v>48</v>
      </c>
      <c r="K27" s="98"/>
      <c r="L27" s="52"/>
      <c r="M27" s="65">
        <v>350.0</v>
      </c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3762</v>
      </c>
      <c r="E28" s="47" t="s">
        <v>38</v>
      </c>
      <c r="F28" s="44" t="s">
        <v>39</v>
      </c>
      <c r="G28" s="230" t="s">
        <v>3763</v>
      </c>
      <c r="H28" s="62" t="s">
        <v>3760</v>
      </c>
      <c r="I28" s="63" t="s">
        <v>3761</v>
      </c>
      <c r="J28" s="44" t="s">
        <v>31</v>
      </c>
      <c r="K28" s="51"/>
      <c r="L28" s="52"/>
      <c r="M28" s="65">
        <v>350.0</v>
      </c>
      <c r="N28" s="66"/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3764</v>
      </c>
      <c r="E29" s="47" t="s">
        <v>2568</v>
      </c>
      <c r="F29" s="44" t="s">
        <v>39</v>
      </c>
      <c r="G29" s="230" t="s">
        <v>3765</v>
      </c>
      <c r="H29" s="62"/>
      <c r="I29" s="48" t="s">
        <v>3766</v>
      </c>
      <c r="J29" s="44" t="s">
        <v>30</v>
      </c>
      <c r="K29" s="51">
        <v>294.0</v>
      </c>
      <c r="L29" s="52"/>
      <c r="M29" s="65"/>
      <c r="N29" s="66"/>
      <c r="O29" s="53"/>
      <c r="P29" s="54"/>
      <c r="Q29" s="55"/>
      <c r="R29" s="67"/>
      <c r="S29" s="57">
        <v>50.0</v>
      </c>
      <c r="T29" s="7"/>
      <c r="U29" s="7"/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3767</v>
      </c>
      <c r="E30" s="47" t="s">
        <v>2568</v>
      </c>
      <c r="F30" s="44" t="s">
        <v>39</v>
      </c>
      <c r="G30" s="230" t="s">
        <v>3768</v>
      </c>
      <c r="H30" s="62"/>
      <c r="I30" s="48" t="s">
        <v>3766</v>
      </c>
      <c r="J30" s="44" t="s">
        <v>30</v>
      </c>
      <c r="K30" s="51">
        <v>294.0</v>
      </c>
      <c r="L30" s="52"/>
      <c r="M30" s="37"/>
      <c r="N30" s="38"/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3769</v>
      </c>
      <c r="E31" s="47" t="s">
        <v>1861</v>
      </c>
      <c r="F31" s="44" t="s">
        <v>39</v>
      </c>
      <c r="G31" s="240" t="s">
        <v>3770</v>
      </c>
      <c r="H31" s="103" t="s">
        <v>3771</v>
      </c>
      <c r="I31" s="48" t="s">
        <v>3772</v>
      </c>
      <c r="J31" s="44" t="s">
        <v>31</v>
      </c>
      <c r="K31" s="51"/>
      <c r="L31" s="104"/>
      <c r="M31" s="65">
        <v>350.0</v>
      </c>
      <c r="N31" s="66"/>
      <c r="O31" s="53"/>
      <c r="P31" s="105"/>
      <c r="Q31" s="106"/>
      <c r="R31" s="67"/>
      <c r="S31" s="57">
        <v>50.0</v>
      </c>
      <c r="T31" s="91" t="s">
        <v>22</v>
      </c>
      <c r="U31" s="100">
        <f>SUM(U11,U17,U23)</f>
        <v>26122.9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3773</v>
      </c>
      <c r="E32" s="47" t="s">
        <v>38</v>
      </c>
      <c r="F32" s="44" t="s">
        <v>39</v>
      </c>
      <c r="G32" s="230" t="s">
        <v>3774</v>
      </c>
      <c r="H32" s="62" t="s">
        <v>3619</v>
      </c>
      <c r="I32" s="48" t="s">
        <v>3775</v>
      </c>
      <c r="J32" s="44" t="s">
        <v>31</v>
      </c>
      <c r="K32" s="51"/>
      <c r="L32" s="104"/>
      <c r="M32" s="65"/>
      <c r="N32" s="66"/>
      <c r="O32" s="53">
        <v>294.0</v>
      </c>
      <c r="P32" s="105"/>
      <c r="Q32" s="106"/>
      <c r="R32" s="67"/>
      <c r="S32" s="5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3776</v>
      </c>
      <c r="E33" s="47" t="s">
        <v>2568</v>
      </c>
      <c r="F33" s="44" t="s">
        <v>39</v>
      </c>
      <c r="G33" s="230" t="s">
        <v>3777</v>
      </c>
      <c r="H33" s="62" t="s">
        <v>3778</v>
      </c>
      <c r="I33" s="62" t="s">
        <v>3779</v>
      </c>
      <c r="J33" s="44" t="s">
        <v>30</v>
      </c>
      <c r="K33" s="51"/>
      <c r="L33" s="84"/>
      <c r="M33" s="85"/>
      <c r="N33" s="86"/>
      <c r="O33" s="53"/>
      <c r="P33" s="87">
        <v>350.0</v>
      </c>
      <c r="Q33" s="88"/>
      <c r="R33" s="89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3780</v>
      </c>
      <c r="E34" s="47" t="s">
        <v>38</v>
      </c>
      <c r="F34" s="44" t="s">
        <v>39</v>
      </c>
      <c r="G34" s="230" t="s">
        <v>3781</v>
      </c>
      <c r="H34" s="62" t="s">
        <v>3782</v>
      </c>
      <c r="I34" s="62" t="s">
        <v>3783</v>
      </c>
      <c r="J34" s="44" t="s">
        <v>31</v>
      </c>
      <c r="K34" s="51"/>
      <c r="L34" s="72"/>
      <c r="M34" s="37"/>
      <c r="N34" s="38"/>
      <c r="O34" s="53"/>
      <c r="P34" s="54">
        <v>600.0</v>
      </c>
      <c r="Q34" s="74"/>
      <c r="R34" s="56"/>
      <c r="S34" s="47">
        <v>150.0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1085</v>
      </c>
      <c r="E35" s="47" t="s">
        <v>44</v>
      </c>
      <c r="F35" s="44" t="s">
        <v>78</v>
      </c>
      <c r="G35" s="230" t="s">
        <v>3784</v>
      </c>
      <c r="H35" s="299" t="s">
        <v>3785</v>
      </c>
      <c r="I35" s="62" t="s">
        <v>3786</v>
      </c>
      <c r="J35" s="44" t="s">
        <v>31</v>
      </c>
      <c r="K35" s="64"/>
      <c r="L35" s="52"/>
      <c r="M35" s="65"/>
      <c r="N35" s="66"/>
      <c r="O35" s="53">
        <v>147.0</v>
      </c>
      <c r="P35" s="54"/>
      <c r="Q35" s="55"/>
      <c r="R35" s="67"/>
      <c r="S35" s="47">
        <v>50.0</v>
      </c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3787</v>
      </c>
      <c r="E36" s="47" t="s">
        <v>106</v>
      </c>
      <c r="F36" s="44" t="s">
        <v>39</v>
      </c>
      <c r="G36" s="241" t="s">
        <v>3788</v>
      </c>
      <c r="H36" s="49" t="s">
        <v>3789</v>
      </c>
      <c r="I36" s="62" t="s">
        <v>3790</v>
      </c>
      <c r="J36" s="44" t="s">
        <v>48</v>
      </c>
      <c r="K36" s="64"/>
      <c r="L36" s="52"/>
      <c r="M36" s="65"/>
      <c r="N36" s="66"/>
      <c r="O36" s="53">
        <v>350.0</v>
      </c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3791</v>
      </c>
      <c r="E37" s="47" t="s">
        <v>30</v>
      </c>
      <c r="F37" s="44" t="s">
        <v>39</v>
      </c>
      <c r="G37" s="303" t="s">
        <v>3792</v>
      </c>
      <c r="H37" s="113"/>
      <c r="I37" s="48" t="s">
        <v>3793</v>
      </c>
      <c r="J37" s="44" t="s">
        <v>31</v>
      </c>
      <c r="K37" s="51"/>
      <c r="L37" s="52"/>
      <c r="M37" s="85"/>
      <c r="N37" s="66">
        <v>325.0</v>
      </c>
      <c r="O37" s="53"/>
      <c r="P37" s="54"/>
      <c r="Q37" s="55"/>
      <c r="R37" s="89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3794</v>
      </c>
      <c r="E38" s="47" t="s">
        <v>30</v>
      </c>
      <c r="F38" s="44" t="s">
        <v>39</v>
      </c>
      <c r="G38" s="303" t="s">
        <v>3795</v>
      </c>
      <c r="H38" s="62"/>
      <c r="I38" s="48" t="s">
        <v>3793</v>
      </c>
      <c r="J38" s="44" t="s">
        <v>31</v>
      </c>
      <c r="K38" s="51"/>
      <c r="L38" s="52"/>
      <c r="M38" s="114"/>
      <c r="N38" s="38">
        <v>325.0</v>
      </c>
      <c r="O38" s="53"/>
      <c r="P38" s="54"/>
      <c r="Q38" s="55"/>
      <c r="R38" s="11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1085</v>
      </c>
      <c r="E39" s="47" t="s">
        <v>30</v>
      </c>
      <c r="F39" s="44" t="s">
        <v>39</v>
      </c>
      <c r="G39" s="230" t="s">
        <v>3796</v>
      </c>
      <c r="H39" s="62" t="s">
        <v>3797</v>
      </c>
      <c r="I39" s="47" t="s">
        <v>3798</v>
      </c>
      <c r="J39" s="44" t="s">
        <v>31</v>
      </c>
      <c r="K39" s="98"/>
      <c r="L39" s="52"/>
      <c r="M39" s="65"/>
      <c r="N39" s="66"/>
      <c r="O39" s="53">
        <v>350.0</v>
      </c>
      <c r="P39" s="54"/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3799</v>
      </c>
      <c r="E40" s="47" t="s">
        <v>44</v>
      </c>
      <c r="F40" s="44" t="s">
        <v>39</v>
      </c>
      <c r="G40" s="230" t="s">
        <v>3800</v>
      </c>
      <c r="H40" s="62" t="s">
        <v>3801</v>
      </c>
      <c r="I40" s="48" t="s">
        <v>3802</v>
      </c>
      <c r="J40" s="44" t="s">
        <v>31</v>
      </c>
      <c r="K40" s="51"/>
      <c r="L40" s="72"/>
      <c r="M40" s="65">
        <v>350.0</v>
      </c>
      <c r="N40" s="66"/>
      <c r="O40" s="53"/>
      <c r="P40" s="73"/>
      <c r="Q40" s="74"/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71"/>
      <c r="E41" s="47" t="s">
        <v>74</v>
      </c>
      <c r="F41" s="44" t="s">
        <v>39</v>
      </c>
      <c r="G41" s="243" t="s">
        <v>3803</v>
      </c>
      <c r="H41" s="62" t="s">
        <v>3804</v>
      </c>
      <c r="I41" s="48" t="s">
        <v>3805</v>
      </c>
      <c r="J41" s="44" t="s">
        <v>30</v>
      </c>
      <c r="K41" s="51"/>
      <c r="L41" s="52"/>
      <c r="M41" s="65">
        <v>350.0</v>
      </c>
      <c r="N41" s="66"/>
      <c r="O41" s="53"/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3806</v>
      </c>
      <c r="E42" s="47" t="s">
        <v>74</v>
      </c>
      <c r="F42" s="44" t="s">
        <v>39</v>
      </c>
      <c r="G42" s="259" t="s">
        <v>3807</v>
      </c>
      <c r="H42" s="119"/>
      <c r="I42" s="113" t="s">
        <v>3808</v>
      </c>
      <c r="J42" s="44" t="s">
        <v>30</v>
      </c>
      <c r="K42" s="120"/>
      <c r="L42" s="52"/>
      <c r="M42" s="65"/>
      <c r="N42" s="66">
        <v>350.0</v>
      </c>
      <c r="O42" s="53"/>
      <c r="P42" s="54"/>
      <c r="Q42" s="55"/>
      <c r="R42" s="67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/>
      <c r="C43" s="70"/>
      <c r="D43" s="60"/>
      <c r="E43" s="47" t="s">
        <v>106</v>
      </c>
      <c r="F43" s="44"/>
      <c r="G43" s="230" t="s">
        <v>3809</v>
      </c>
      <c r="H43" s="62" t="s">
        <v>2856</v>
      </c>
      <c r="I43" s="48" t="s">
        <v>2857</v>
      </c>
      <c r="J43" s="44" t="s">
        <v>48</v>
      </c>
      <c r="K43" s="51"/>
      <c r="L43" s="52"/>
      <c r="M43" s="65"/>
      <c r="N43" s="66"/>
      <c r="O43" s="53">
        <v>100.0</v>
      </c>
      <c r="P43" s="54"/>
      <c r="Q43" s="55"/>
      <c r="R43" s="67"/>
      <c r="S43" s="47" t="s">
        <v>59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3806</v>
      </c>
      <c r="E44" s="47" t="s">
        <v>38</v>
      </c>
      <c r="F44" s="44" t="s">
        <v>78</v>
      </c>
      <c r="G44" s="230" t="s">
        <v>3810</v>
      </c>
      <c r="H44" s="62"/>
      <c r="I44" s="48" t="s">
        <v>3811</v>
      </c>
      <c r="J44" s="44" t="s">
        <v>31</v>
      </c>
      <c r="K44" s="64">
        <v>160.0</v>
      </c>
      <c r="L44" s="52"/>
      <c r="M44" s="65"/>
      <c r="N44" s="66"/>
      <c r="O44" s="53"/>
      <c r="P44" s="54"/>
      <c r="Q44" s="55"/>
      <c r="R44" s="67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3812</v>
      </c>
      <c r="E45" s="47" t="s">
        <v>30</v>
      </c>
      <c r="F45" s="44" t="s">
        <v>39</v>
      </c>
      <c r="G45" s="230" t="s">
        <v>3813</v>
      </c>
      <c r="H45" s="62" t="s">
        <v>3814</v>
      </c>
      <c r="I45" s="48" t="s">
        <v>3815</v>
      </c>
      <c r="J45" s="44" t="s">
        <v>31</v>
      </c>
      <c r="K45" s="51"/>
      <c r="L45" s="52"/>
      <c r="M45" s="65"/>
      <c r="N45" s="66"/>
      <c r="O45" s="53">
        <v>350.0</v>
      </c>
      <c r="P45" s="54"/>
      <c r="Q45" s="55"/>
      <c r="R45" s="67"/>
      <c r="S45" s="47">
        <v>50.0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71"/>
      <c r="E46" s="47" t="s">
        <v>3751</v>
      </c>
      <c r="F46" s="44" t="s">
        <v>39</v>
      </c>
      <c r="G46" s="260" t="s">
        <v>3816</v>
      </c>
      <c r="H46" s="123" t="s">
        <v>3817</v>
      </c>
      <c r="I46" s="48" t="s">
        <v>3818</v>
      </c>
      <c r="J46" s="44" t="s">
        <v>48</v>
      </c>
      <c r="K46" s="51"/>
      <c r="L46" s="104"/>
      <c r="M46" s="65">
        <v>200.0</v>
      </c>
      <c r="N46" s="86"/>
      <c r="O46" s="53"/>
      <c r="P46" s="105"/>
      <c r="Q46" s="106"/>
      <c r="R46" s="89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71"/>
      <c r="E47" s="47" t="s">
        <v>1049</v>
      </c>
      <c r="F47" s="44" t="s">
        <v>39</v>
      </c>
      <c r="G47" s="230" t="s">
        <v>3819</v>
      </c>
      <c r="H47" s="62" t="s">
        <v>970</v>
      </c>
      <c r="I47" s="62" t="s">
        <v>3820</v>
      </c>
      <c r="J47" s="44" t="s">
        <v>31</v>
      </c>
      <c r="K47" s="51"/>
      <c r="L47" s="124"/>
      <c r="M47" s="65">
        <v>350.0</v>
      </c>
      <c r="N47" s="66"/>
      <c r="O47" s="53"/>
      <c r="P47" s="125"/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1085</v>
      </c>
      <c r="E48" s="47" t="s">
        <v>1861</v>
      </c>
      <c r="F48" s="44" t="s">
        <v>39</v>
      </c>
      <c r="G48" s="230" t="s">
        <v>3821</v>
      </c>
      <c r="H48" s="62" t="s">
        <v>3822</v>
      </c>
      <c r="I48" s="62" t="s">
        <v>3823</v>
      </c>
      <c r="J48" s="44" t="s">
        <v>31</v>
      </c>
      <c r="K48" s="51"/>
      <c r="L48" s="124"/>
      <c r="M48" s="37"/>
      <c r="N48" s="38"/>
      <c r="O48" s="53">
        <v>400.0</v>
      </c>
      <c r="P48" s="125"/>
      <c r="Q48" s="126"/>
      <c r="R48" s="56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21" t="s">
        <v>3824</v>
      </c>
      <c r="E49" s="47" t="s">
        <v>74</v>
      </c>
      <c r="F49" s="44" t="s">
        <v>39</v>
      </c>
      <c r="G49" s="230" t="s">
        <v>3825</v>
      </c>
      <c r="H49" s="62" t="s">
        <v>3826</v>
      </c>
      <c r="I49" s="127" t="s">
        <v>3827</v>
      </c>
      <c r="J49" s="44" t="s">
        <v>30</v>
      </c>
      <c r="K49" s="64"/>
      <c r="L49" s="124"/>
      <c r="M49" s="85"/>
      <c r="N49" s="86"/>
      <c r="O49" s="53">
        <v>350.0</v>
      </c>
      <c r="P49" s="125"/>
      <c r="Q49" s="126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261" t="s">
        <v>3828</v>
      </c>
      <c r="E50" s="47" t="s">
        <v>52</v>
      </c>
      <c r="F50" s="44" t="s">
        <v>78</v>
      </c>
      <c r="G50" s="230" t="s">
        <v>3829</v>
      </c>
      <c r="H50" s="62" t="s">
        <v>3830</v>
      </c>
      <c r="I50" s="48" t="s">
        <v>3346</v>
      </c>
      <c r="J50" s="44" t="s">
        <v>48</v>
      </c>
      <c r="K50" s="64"/>
      <c r="L50" s="129"/>
      <c r="M50" s="85"/>
      <c r="N50" s="86"/>
      <c r="O50" s="53"/>
      <c r="P50" s="125">
        <v>240.0</v>
      </c>
      <c r="Q50" s="131"/>
      <c r="R50" s="89"/>
      <c r="S50" s="47">
        <v>50.0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70"/>
      <c r="E51" s="61"/>
      <c r="F51" s="44" t="s">
        <v>39</v>
      </c>
      <c r="G51" s="48" t="s">
        <v>3831</v>
      </c>
      <c r="H51" s="62"/>
      <c r="I51" s="48" t="s">
        <v>3832</v>
      </c>
      <c r="J51" s="78"/>
      <c r="K51" s="51"/>
      <c r="L51" s="124"/>
      <c r="M51" s="65"/>
      <c r="N51" s="66">
        <v>350.0</v>
      </c>
      <c r="O51" s="53"/>
      <c r="P51" s="125"/>
      <c r="Q51" s="126"/>
      <c r="R51" s="67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101" t="s">
        <v>3833</v>
      </c>
      <c r="E52" s="61"/>
      <c r="F52" s="44" t="s">
        <v>61</v>
      </c>
      <c r="G52" s="241" t="s">
        <v>3834</v>
      </c>
      <c r="H52" s="49" t="s">
        <v>3835</v>
      </c>
      <c r="I52" s="48" t="s">
        <v>718</v>
      </c>
      <c r="J52" s="44" t="s">
        <v>48</v>
      </c>
      <c r="K52" s="120"/>
      <c r="L52" s="124">
        <v>500.0</v>
      </c>
      <c r="M52" s="85"/>
      <c r="N52" s="86"/>
      <c r="O52" s="53"/>
      <c r="P52" s="125"/>
      <c r="Q52" s="126"/>
      <c r="R52" s="89"/>
      <c r="S52" s="256">
        <v>500.0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1085</v>
      </c>
      <c r="E53" s="133" t="s">
        <v>2568</v>
      </c>
      <c r="F53" s="44" t="s">
        <v>39</v>
      </c>
      <c r="G53" s="230" t="s">
        <v>3836</v>
      </c>
      <c r="H53" s="62" t="s">
        <v>3837</v>
      </c>
      <c r="I53" s="48" t="s">
        <v>3838</v>
      </c>
      <c r="J53" s="44" t="s">
        <v>30</v>
      </c>
      <c r="K53" s="51"/>
      <c r="L53" s="124"/>
      <c r="M53" s="65"/>
      <c r="N53" s="66"/>
      <c r="O53" s="53">
        <v>250.0</v>
      </c>
      <c r="P53" s="125"/>
      <c r="Q53" s="126"/>
      <c r="R53" s="67"/>
      <c r="S53" s="47">
        <v>50.0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101" t="s">
        <v>3839</v>
      </c>
      <c r="E54" s="133" t="s">
        <v>66</v>
      </c>
      <c r="F54" s="44" t="s">
        <v>61</v>
      </c>
      <c r="G54" s="263" t="s">
        <v>3840</v>
      </c>
      <c r="H54" s="135"/>
      <c r="I54" s="48" t="s">
        <v>3841</v>
      </c>
      <c r="J54" s="44" t="s">
        <v>48</v>
      </c>
      <c r="K54" s="51">
        <v>300.0</v>
      </c>
      <c r="L54" s="124"/>
      <c r="M54" s="65"/>
      <c r="N54" s="66"/>
      <c r="O54" s="53"/>
      <c r="P54" s="125"/>
      <c r="Q54" s="126"/>
      <c r="R54" s="67"/>
      <c r="S54" s="47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45"/>
      <c r="E55" s="133" t="s">
        <v>93</v>
      </c>
      <c r="F55" s="44" t="s">
        <v>39</v>
      </c>
      <c r="G55" s="230" t="s">
        <v>3842</v>
      </c>
      <c r="H55" s="62" t="s">
        <v>396</v>
      </c>
      <c r="I55" s="48" t="s">
        <v>3843</v>
      </c>
      <c r="J55" s="44" t="s">
        <v>48</v>
      </c>
      <c r="K55" s="136"/>
      <c r="L55" s="124"/>
      <c r="M55" s="37" t="s">
        <v>3844</v>
      </c>
      <c r="N55" s="115"/>
      <c r="O55" s="53"/>
      <c r="P55" s="125"/>
      <c r="Q55" s="126"/>
      <c r="R55" s="116"/>
      <c r="S55" s="47" t="s">
        <v>59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45"/>
      <c r="E56" s="23"/>
      <c r="F56" s="44" t="s">
        <v>39</v>
      </c>
      <c r="G56" s="230" t="s">
        <v>3845</v>
      </c>
      <c r="H56" s="62" t="s">
        <v>3846</v>
      </c>
      <c r="I56" s="48" t="s">
        <v>3847</v>
      </c>
      <c r="J56" s="78"/>
      <c r="K56" s="137"/>
      <c r="L56" s="124"/>
      <c r="M56" s="114"/>
      <c r="N56" s="115"/>
      <c r="O56" s="53"/>
      <c r="P56" s="125">
        <v>8000.0</v>
      </c>
      <c r="Q56" s="126"/>
      <c r="R56" s="116"/>
      <c r="S56" s="47">
        <v>4000.0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 t="s">
        <v>36</v>
      </c>
      <c r="C57" s="45"/>
      <c r="D57" s="101" t="s">
        <v>3848</v>
      </c>
      <c r="E57" s="133" t="s">
        <v>44</v>
      </c>
      <c r="F57" s="44" t="s">
        <v>39</v>
      </c>
      <c r="G57" s="230" t="s">
        <v>3849</v>
      </c>
      <c r="H57" s="62"/>
      <c r="I57" s="48" t="s">
        <v>3850</v>
      </c>
      <c r="J57" s="44" t="s">
        <v>31</v>
      </c>
      <c r="K57" s="136">
        <v>350.0</v>
      </c>
      <c r="L57" s="138"/>
      <c r="M57" s="65"/>
      <c r="N57" s="66"/>
      <c r="O57" s="53"/>
      <c r="P57" s="139"/>
      <c r="Q57" s="140"/>
      <c r="R57" s="67"/>
      <c r="S57" s="47">
        <v>50.0</v>
      </c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 t="s">
        <v>35</v>
      </c>
      <c r="B58" s="44" t="s">
        <v>36</v>
      </c>
      <c r="C58" s="70"/>
      <c r="D58" s="101" t="s">
        <v>3851</v>
      </c>
      <c r="E58" s="133" t="s">
        <v>52</v>
      </c>
      <c r="F58" s="44" t="s">
        <v>78</v>
      </c>
      <c r="G58" s="230" t="s">
        <v>3852</v>
      </c>
      <c r="H58" s="62" t="s">
        <v>3853</v>
      </c>
      <c r="I58" s="48" t="s">
        <v>3854</v>
      </c>
      <c r="J58" s="44" t="s">
        <v>31</v>
      </c>
      <c r="K58" s="136">
        <v>119.9</v>
      </c>
      <c r="L58" s="124"/>
      <c r="M58" s="85"/>
      <c r="N58" s="86"/>
      <c r="O58" s="53"/>
      <c r="P58" s="125"/>
      <c r="Q58" s="126"/>
      <c r="R58" s="89"/>
      <c r="S58" s="47">
        <v>45.0</v>
      </c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 t="s">
        <v>35</v>
      </c>
      <c r="B59" s="44" t="s">
        <v>36</v>
      </c>
      <c r="C59" s="45"/>
      <c r="D59" s="101" t="s">
        <v>3855</v>
      </c>
      <c r="E59" s="133" t="s">
        <v>106</v>
      </c>
      <c r="F59" s="44" t="s">
        <v>39</v>
      </c>
      <c r="G59" s="230" t="s">
        <v>3856</v>
      </c>
      <c r="H59" s="62" t="s">
        <v>3857</v>
      </c>
      <c r="I59" s="48" t="s">
        <v>3858</v>
      </c>
      <c r="J59" s="44" t="s">
        <v>48</v>
      </c>
      <c r="K59" s="136">
        <v>299.5</v>
      </c>
      <c r="L59" s="124"/>
      <c r="M59" s="85"/>
      <c r="N59" s="86"/>
      <c r="O59" s="53"/>
      <c r="P59" s="125"/>
      <c r="Q59" s="126"/>
      <c r="R59" s="89"/>
      <c r="S59" s="47">
        <v>149.5</v>
      </c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 t="s">
        <v>35</v>
      </c>
      <c r="B60" s="44" t="s">
        <v>36</v>
      </c>
      <c r="C60" s="45"/>
      <c r="D60" s="101" t="s">
        <v>3859</v>
      </c>
      <c r="E60" s="133" t="s">
        <v>106</v>
      </c>
      <c r="F60" s="44" t="s">
        <v>39</v>
      </c>
      <c r="G60" s="230" t="s">
        <v>3860</v>
      </c>
      <c r="H60" s="62" t="s">
        <v>3857</v>
      </c>
      <c r="I60" s="48" t="s">
        <v>3858</v>
      </c>
      <c r="J60" s="44" t="s">
        <v>48</v>
      </c>
      <c r="K60" s="136">
        <v>299.5</v>
      </c>
      <c r="L60" s="124"/>
      <c r="M60" s="85"/>
      <c r="N60" s="86"/>
      <c r="O60" s="53"/>
      <c r="P60" s="125"/>
      <c r="Q60" s="126"/>
      <c r="R60" s="89"/>
      <c r="S60" s="47">
        <v>149.5</v>
      </c>
      <c r="T60" s="7"/>
      <c r="U60" s="7"/>
      <c r="V60" s="7"/>
      <c r="W60" s="7"/>
      <c r="X60" s="7"/>
      <c r="Y60" s="7"/>
      <c r="Z60" s="7"/>
      <c r="AA60" s="7"/>
      <c r="AB60" s="7"/>
    </row>
    <row r="61" ht="18.0" customHeight="1">
      <c r="A61" s="44" t="s">
        <v>35</v>
      </c>
      <c r="B61" s="44" t="s">
        <v>36</v>
      </c>
      <c r="C61" s="45"/>
      <c r="D61" s="101" t="s">
        <v>3861</v>
      </c>
      <c r="E61" s="133" t="s">
        <v>3751</v>
      </c>
      <c r="F61" s="44" t="s">
        <v>39</v>
      </c>
      <c r="G61" s="230" t="s">
        <v>3862</v>
      </c>
      <c r="H61" s="62" t="s">
        <v>2008</v>
      </c>
      <c r="I61" s="48" t="s">
        <v>3863</v>
      </c>
      <c r="J61" s="44" t="s">
        <v>48</v>
      </c>
      <c r="K61" s="136"/>
      <c r="L61" s="129"/>
      <c r="M61" s="65">
        <v>350.0</v>
      </c>
      <c r="N61" s="66"/>
      <c r="O61" s="53"/>
      <c r="P61" s="130"/>
      <c r="Q61" s="131"/>
      <c r="R61" s="67"/>
      <c r="S61" s="47">
        <v>50.0</v>
      </c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 t="s">
        <v>58</v>
      </c>
      <c r="C62" s="45"/>
      <c r="D62" s="101" t="s">
        <v>59</v>
      </c>
      <c r="E62" s="23"/>
      <c r="F62" s="44" t="s">
        <v>39</v>
      </c>
      <c r="G62" s="230" t="s">
        <v>3864</v>
      </c>
      <c r="H62" s="62" t="s">
        <v>2556</v>
      </c>
      <c r="I62" s="48" t="s">
        <v>506</v>
      </c>
      <c r="J62" s="44" t="s">
        <v>48</v>
      </c>
      <c r="K62" s="137"/>
      <c r="L62" s="129"/>
      <c r="M62" s="85"/>
      <c r="N62" s="86"/>
      <c r="O62" s="53" t="s">
        <v>147</v>
      </c>
      <c r="P62" s="130"/>
      <c r="Q62" s="126"/>
      <c r="R62" s="89"/>
      <c r="S62" s="47" t="s">
        <v>59</v>
      </c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4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142"/>
      <c r="F64" s="44"/>
      <c r="G64" s="48"/>
      <c r="H64" s="62"/>
      <c r="I64" s="48"/>
      <c r="J64" s="78"/>
      <c r="K64" s="143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142"/>
      <c r="F65" s="44"/>
      <c r="G65" s="48"/>
      <c r="H65" s="62"/>
      <c r="I65" s="48"/>
      <c r="J65" s="78"/>
      <c r="K65" s="144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148"/>
      <c r="D66" s="149"/>
      <c r="E66" s="142"/>
      <c r="F66" s="44"/>
      <c r="G66" s="48"/>
      <c r="H66" s="62"/>
      <c r="I66" s="48"/>
      <c r="J66" s="78"/>
      <c r="K66" s="150"/>
      <c r="L66" s="151"/>
      <c r="M66" s="85"/>
      <c r="N66" s="86"/>
      <c r="O66" s="53"/>
      <c r="P66" s="152"/>
      <c r="Q66" s="153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148"/>
      <c r="D67" s="45"/>
      <c r="E67" s="142"/>
      <c r="F67" s="44"/>
      <c r="G67" s="48"/>
      <c r="H67" s="62"/>
      <c r="I67" s="48"/>
      <c r="J67" s="78"/>
      <c r="K67" s="154"/>
      <c r="L67" s="151"/>
      <c r="M67" s="114"/>
      <c r="N67" s="115"/>
      <c r="O67" s="53"/>
      <c r="P67" s="152"/>
      <c r="Q67" s="153"/>
      <c r="R67" s="116"/>
      <c r="S67" s="141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148"/>
      <c r="D68" s="60"/>
      <c r="E68" s="142"/>
      <c r="F68" s="44"/>
      <c r="G68" s="48"/>
      <c r="H68" s="62"/>
      <c r="I68" s="62"/>
      <c r="J68" s="78"/>
      <c r="K68" s="150"/>
      <c r="L68" s="155"/>
      <c r="M68" s="85"/>
      <c r="N68" s="86"/>
      <c r="O68" s="53"/>
      <c r="P68" s="156"/>
      <c r="Q68" s="157"/>
      <c r="R68" s="89"/>
      <c r="S68" s="141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148"/>
      <c r="D69" s="45"/>
      <c r="E69" s="142"/>
      <c r="F69" s="44"/>
      <c r="G69" s="48"/>
      <c r="H69" s="62"/>
      <c r="I69" s="62"/>
      <c r="J69" s="78"/>
      <c r="K69" s="150"/>
      <c r="L69" s="151"/>
      <c r="M69" s="85"/>
      <c r="N69" s="86"/>
      <c r="O69" s="53"/>
      <c r="P69" s="152"/>
      <c r="Q69" s="153"/>
      <c r="R69" s="89"/>
      <c r="S69" s="141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148"/>
      <c r="D70" s="45"/>
      <c r="E70" s="142"/>
      <c r="F70" s="44"/>
      <c r="G70" s="48"/>
      <c r="H70" s="62"/>
      <c r="I70" s="62"/>
      <c r="J70" s="78"/>
      <c r="K70" s="154"/>
      <c r="L70" s="151"/>
      <c r="M70" s="85"/>
      <c r="N70" s="86"/>
      <c r="O70" s="53"/>
      <c r="P70" s="152"/>
      <c r="Q70" s="153"/>
      <c r="R70" s="89"/>
      <c r="S70" s="141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45"/>
      <c r="E71" s="23"/>
      <c r="F71" s="44"/>
      <c r="G71" s="48"/>
      <c r="H71" s="62"/>
      <c r="I71" s="62"/>
      <c r="J71" s="78"/>
      <c r="K71" s="154"/>
      <c r="L71" s="151"/>
      <c r="M71" s="85"/>
      <c r="N71" s="86"/>
      <c r="O71" s="53"/>
      <c r="P71" s="152"/>
      <c r="Q71" s="153"/>
      <c r="R71" s="89"/>
      <c r="S71" s="158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23"/>
      <c r="F72" s="44"/>
      <c r="G72" s="48"/>
      <c r="H72" s="62"/>
      <c r="I72" s="62"/>
      <c r="J72" s="78"/>
      <c r="K72" s="154"/>
      <c r="L72" s="151"/>
      <c r="M72" s="85"/>
      <c r="N72" s="86"/>
      <c r="O72" s="53"/>
      <c r="P72" s="152"/>
      <c r="Q72" s="153"/>
      <c r="R72" s="89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8"/>
      <c r="B73" s="44"/>
      <c r="C73" s="148"/>
      <c r="D73" s="45"/>
      <c r="E73" s="23"/>
      <c r="F73" s="44"/>
      <c r="G73" s="159"/>
      <c r="H73" s="160"/>
      <c r="I73" s="160"/>
      <c r="J73" s="78"/>
      <c r="K73" s="150"/>
      <c r="L73" s="151"/>
      <c r="M73" s="85"/>
      <c r="N73" s="86"/>
      <c r="O73" s="53"/>
      <c r="P73" s="152"/>
      <c r="Q73" s="153"/>
      <c r="R73" s="89"/>
      <c r="S73" s="16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8"/>
      <c r="B74" s="44"/>
      <c r="C74" s="148"/>
      <c r="D74" s="45"/>
      <c r="E74" s="23"/>
      <c r="F74" s="44"/>
      <c r="G74" s="159"/>
      <c r="H74" s="160"/>
      <c r="I74" s="160"/>
      <c r="J74" s="78"/>
      <c r="K74" s="150"/>
      <c r="L74" s="151"/>
      <c r="M74" s="85"/>
      <c r="N74" s="86"/>
      <c r="O74" s="53"/>
      <c r="P74" s="152"/>
      <c r="Q74" s="153"/>
      <c r="R74" s="89"/>
      <c r="S74" s="162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8"/>
      <c r="B75" s="44"/>
      <c r="C75" s="148"/>
      <c r="D75" s="45"/>
      <c r="E75" s="23"/>
      <c r="F75" s="44"/>
      <c r="G75" s="159"/>
      <c r="H75" s="160"/>
      <c r="I75" s="160"/>
      <c r="J75" s="78"/>
      <c r="K75" s="150"/>
      <c r="L75" s="151"/>
      <c r="M75" s="85"/>
      <c r="N75" s="86"/>
      <c r="O75" s="53"/>
      <c r="P75" s="152"/>
      <c r="Q75" s="153"/>
      <c r="R75" s="89"/>
      <c r="S75" s="162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8"/>
      <c r="B76" s="44"/>
      <c r="C76" s="148"/>
      <c r="D76" s="45"/>
      <c r="E76" s="23"/>
      <c r="F76" s="44"/>
      <c r="G76" s="159"/>
      <c r="H76" s="160"/>
      <c r="I76" s="160"/>
      <c r="J76" s="78"/>
      <c r="K76" s="163"/>
      <c r="L76" s="164"/>
      <c r="M76" s="165"/>
      <c r="N76" s="166"/>
      <c r="O76" s="53"/>
      <c r="P76" s="167"/>
      <c r="Q76" s="168"/>
      <c r="R76" s="169"/>
      <c r="S76" s="162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8"/>
      <c r="B77" s="44"/>
      <c r="C77" s="148"/>
      <c r="D77" s="45"/>
      <c r="E77" s="23"/>
      <c r="F77" s="44"/>
      <c r="G77" s="159"/>
      <c r="H77" s="160"/>
      <c r="I77" s="160"/>
      <c r="J77" s="78"/>
      <c r="K77" s="163"/>
      <c r="L77" s="164"/>
      <c r="M77" s="165"/>
      <c r="N77" s="166"/>
      <c r="O77" s="53"/>
      <c r="P77" s="167"/>
      <c r="Q77" s="168"/>
      <c r="R77" s="169"/>
      <c r="S77" s="162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63"/>
      <c r="L78" s="164"/>
      <c r="M78" s="165"/>
      <c r="N78" s="166"/>
      <c r="O78" s="53"/>
      <c r="P78" s="167"/>
      <c r="Q78" s="168"/>
      <c r="R78" s="169"/>
      <c r="S78" s="162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70"/>
      <c r="L79" s="171"/>
      <c r="M79" s="172"/>
      <c r="N79" s="173"/>
      <c r="O79" s="53"/>
      <c r="P79" s="174"/>
      <c r="Q79" s="175"/>
      <c r="R79" s="176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142"/>
      <c r="F80" s="44"/>
      <c r="G80" s="159"/>
      <c r="H80" s="160"/>
      <c r="I80" s="160"/>
      <c r="J80" s="78"/>
      <c r="K80" s="163"/>
      <c r="L80" s="164"/>
      <c r="M80" s="177"/>
      <c r="N80" s="178"/>
      <c r="O80" s="53"/>
      <c r="P80" s="167"/>
      <c r="Q80" s="168"/>
      <c r="R80" s="17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142"/>
      <c r="F81" s="44"/>
      <c r="G81" s="159"/>
      <c r="H81" s="160"/>
      <c r="I81" s="160"/>
      <c r="J81" s="78"/>
      <c r="K81" s="163"/>
      <c r="L81" s="164"/>
      <c r="M81" s="177"/>
      <c r="N81" s="178"/>
      <c r="O81" s="53"/>
      <c r="P81" s="167"/>
      <c r="Q81" s="168"/>
      <c r="R81" s="17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142"/>
      <c r="F82" s="44"/>
      <c r="G82" s="159"/>
      <c r="H82" s="160"/>
      <c r="I82" s="160"/>
      <c r="J82" s="78"/>
      <c r="K82" s="163"/>
      <c r="L82" s="164"/>
      <c r="M82" s="177"/>
      <c r="N82" s="178"/>
      <c r="O82" s="53"/>
      <c r="P82" s="167"/>
      <c r="Q82" s="168"/>
      <c r="R82" s="17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142"/>
      <c r="F83" s="44"/>
      <c r="G83" s="159"/>
      <c r="H83" s="160"/>
      <c r="I83" s="160"/>
      <c r="J83" s="78"/>
      <c r="K83" s="163"/>
      <c r="L83" s="164"/>
      <c r="M83" s="177"/>
      <c r="N83" s="178"/>
      <c r="O83" s="53"/>
      <c r="P83" s="167"/>
      <c r="Q83" s="168"/>
      <c r="R83" s="17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142"/>
      <c r="F84" s="44"/>
      <c r="G84" s="159"/>
      <c r="H84" s="160"/>
      <c r="I84" s="160"/>
      <c r="J84" s="78"/>
      <c r="K84" s="163"/>
      <c r="L84" s="164"/>
      <c r="M84" s="177"/>
      <c r="N84" s="178"/>
      <c r="O84" s="53"/>
      <c r="P84" s="167"/>
      <c r="Q84" s="168"/>
      <c r="R84" s="179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80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4"/>
      <c r="B88" s="4"/>
      <c r="C88" s="3"/>
      <c r="D88" s="181"/>
      <c r="E88" s="182"/>
      <c r="F88" s="4"/>
      <c r="G88" s="183"/>
      <c r="H88" s="184"/>
      <c r="I88" s="185"/>
      <c r="J88" s="4"/>
      <c r="K88" s="186"/>
      <c r="L88" s="186"/>
      <c r="M88" s="186"/>
      <c r="N88" s="186"/>
      <c r="O88" s="187"/>
      <c r="P88" s="187"/>
      <c r="Q88" s="244"/>
      <c r="R88" s="188"/>
      <c r="S88" s="189">
        <f>SUM(S7:S87)</f>
        <v>8793</v>
      </c>
      <c r="T88" s="7"/>
      <c r="U88" s="7"/>
      <c r="V88" s="7"/>
      <c r="W88" s="7"/>
      <c r="X88" s="7"/>
      <c r="Y88" s="7"/>
      <c r="Z88" s="7"/>
      <c r="AA88" s="7"/>
      <c r="AB88" s="7"/>
    </row>
    <row r="89">
      <c r="A89" s="4"/>
      <c r="B89" s="4"/>
      <c r="C89" s="3"/>
      <c r="D89" s="190"/>
      <c r="E89" s="191"/>
      <c r="F89" s="2"/>
      <c r="G89" s="192"/>
      <c r="H89" s="193"/>
      <c r="I89" s="194"/>
      <c r="J89" s="2"/>
      <c r="K89" s="35" t="s">
        <v>10</v>
      </c>
      <c r="L89" s="195"/>
      <c r="M89" s="195"/>
      <c r="N89" s="195"/>
      <c r="O89" s="196"/>
      <c r="P89" s="196"/>
      <c r="Q89" s="245"/>
      <c r="R89" s="19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4"/>
      <c r="B90" s="4"/>
      <c r="C90" s="198"/>
      <c r="D90" s="16"/>
      <c r="E90" s="199"/>
      <c r="F90" s="200"/>
      <c r="G90" s="183"/>
      <c r="H90" s="5"/>
      <c r="I90" s="5"/>
      <c r="J90" s="2"/>
      <c r="K90" s="149">
        <f>SUM(K7:K87)</f>
        <v>3110.9</v>
      </c>
      <c r="L90" s="201" t="s">
        <v>23</v>
      </c>
      <c r="O90" s="202" t="s">
        <v>24</v>
      </c>
      <c r="Q90" s="246" t="s">
        <v>109</v>
      </c>
      <c r="R90" s="204" t="s">
        <v>25</v>
      </c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2"/>
      <c r="B91" s="2"/>
      <c r="C91" s="3"/>
      <c r="D91" s="16"/>
      <c r="E91" s="2"/>
      <c r="F91" s="2"/>
      <c r="G91" s="183"/>
      <c r="H91" s="5"/>
      <c r="I91" s="5"/>
      <c r="J91" s="2"/>
      <c r="K91" s="149">
        <f>SUM(K90*2%)</f>
        <v>62.218</v>
      </c>
      <c r="L91" s="36" t="s">
        <v>11</v>
      </c>
      <c r="M91" s="205"/>
      <c r="N91" s="205"/>
      <c r="O91" s="206"/>
      <c r="P91" s="207"/>
      <c r="Q91" s="246"/>
      <c r="R91" s="208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2"/>
      <c r="B92" s="2"/>
      <c r="C92" s="3"/>
      <c r="D92" s="16"/>
      <c r="E92" s="2"/>
      <c r="F92" s="2"/>
      <c r="G92" s="4"/>
      <c r="H92" s="5"/>
      <c r="I92" s="5"/>
      <c r="J92" s="2"/>
      <c r="K92" s="209"/>
      <c r="L92" s="210">
        <f>SUM(L6:L86)</f>
        <v>800</v>
      </c>
      <c r="M92" s="37" t="s">
        <v>12</v>
      </c>
      <c r="N92" s="205"/>
      <c r="O92" s="206"/>
      <c r="P92" s="206"/>
      <c r="Q92" s="247"/>
      <c r="R92" s="208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2"/>
      <c r="B93" s="2"/>
      <c r="C93" s="3"/>
      <c r="D93" s="16"/>
      <c r="E93" s="2"/>
      <c r="F93" s="2"/>
      <c r="G93" s="211" t="s">
        <v>26</v>
      </c>
      <c r="H93" s="212">
        <f>SUM(K90,L92,M93,N94)</f>
        <v>9960.9</v>
      </c>
      <c r="I93" s="5"/>
      <c r="J93" s="2"/>
      <c r="K93" s="7"/>
      <c r="L93" s="60">
        <f>SUM(L92*1%)</f>
        <v>8</v>
      </c>
      <c r="M93" s="16">
        <f>SUM(M6:M86)</f>
        <v>3350</v>
      </c>
      <c r="N93" s="38" t="s">
        <v>13</v>
      </c>
      <c r="O93" s="206"/>
      <c r="P93" s="206"/>
      <c r="Q93" s="247"/>
      <c r="R93" s="188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2"/>
      <c r="B94" s="2"/>
      <c r="C94" s="3"/>
      <c r="D94" s="16"/>
      <c r="E94" s="2"/>
      <c r="F94" s="213"/>
      <c r="G94" s="214" t="s">
        <v>27</v>
      </c>
      <c r="H94" s="212">
        <f>SUM(O95,P98)</f>
        <v>15462</v>
      </c>
      <c r="I94" s="5"/>
      <c r="J94" s="2"/>
      <c r="K94" s="7"/>
      <c r="L94" s="17"/>
      <c r="M94" s="60">
        <f>SUM(M93*2%)</f>
        <v>67</v>
      </c>
      <c r="N94" s="16">
        <f>SUM(N6:N87)</f>
        <v>2700</v>
      </c>
      <c r="O94" s="39" t="s">
        <v>14</v>
      </c>
      <c r="P94" s="206"/>
      <c r="Q94" s="247"/>
      <c r="R94" s="215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2"/>
      <c r="B95" s="2"/>
      <c r="C95" s="3"/>
      <c r="D95" s="16"/>
      <c r="E95" s="2"/>
      <c r="F95" s="213"/>
      <c r="G95" s="216" t="s">
        <v>28</v>
      </c>
      <c r="H95" s="212">
        <f>SUM(R100)</f>
        <v>0</v>
      </c>
      <c r="I95" s="5"/>
      <c r="J95" s="2"/>
      <c r="K95" s="7"/>
      <c r="L95" s="2"/>
      <c r="M95" s="2"/>
      <c r="N95" s="60">
        <f>SUM(N94*2%)</f>
        <v>54</v>
      </c>
      <c r="O95" s="16">
        <f>SUM(O6:O88)</f>
        <v>4173</v>
      </c>
      <c r="P95" s="206"/>
      <c r="Q95" s="247"/>
      <c r="R95" s="215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248" t="s">
        <v>109</v>
      </c>
      <c r="H96" s="212">
        <f>SUM(Q99)</f>
        <v>700</v>
      </c>
      <c r="I96" s="5"/>
      <c r="J96" s="2"/>
      <c r="K96" s="7"/>
      <c r="L96" s="2"/>
      <c r="M96" s="2"/>
      <c r="N96" s="2"/>
      <c r="O96" s="60">
        <f>SUM(O95*2%)</f>
        <v>83.46</v>
      </c>
      <c r="P96" s="206"/>
      <c r="Q96" s="247"/>
      <c r="R96" s="215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7"/>
      <c r="L97" s="2"/>
      <c r="M97" s="2"/>
      <c r="N97" s="2"/>
      <c r="O97" s="2"/>
      <c r="P97" s="40" t="s">
        <v>15</v>
      </c>
      <c r="Q97" s="247"/>
      <c r="R97" s="215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7" t="s">
        <v>29</v>
      </c>
      <c r="H98" s="266">
        <f>SUM(P11,Q14,P16,O17,P18,O19,K23,M27,O36,O43,M46,P50,L52,K54,K59,K60,M61)</f>
        <v>6276</v>
      </c>
      <c r="I98" s="267">
        <f>SUM(Q14)</f>
        <v>250</v>
      </c>
      <c r="J98" s="2"/>
      <c r="K98" s="7"/>
      <c r="L98" s="2"/>
      <c r="M98" s="2"/>
      <c r="N98" s="2"/>
      <c r="O98" s="2"/>
      <c r="P98" s="16">
        <f>SUM(P6:P86)</f>
        <v>11289</v>
      </c>
      <c r="Q98" s="41" t="s">
        <v>16</v>
      </c>
      <c r="R98" s="215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"/>
      <c r="G99" s="219" t="s">
        <v>30</v>
      </c>
      <c r="H99" s="218"/>
      <c r="I99" s="220"/>
      <c r="J99" s="2"/>
      <c r="K99" s="7"/>
      <c r="L99" s="2"/>
      <c r="M99" s="2"/>
      <c r="N99" s="2"/>
      <c r="O99" s="2"/>
      <c r="P99" s="60">
        <f>SUM(P98*3%)</f>
        <v>338.67</v>
      </c>
      <c r="Q99" s="16">
        <f>SUM(Q6:Q86)</f>
        <v>700</v>
      </c>
      <c r="R99" s="222" t="s">
        <v>17</v>
      </c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"/>
      <c r="G100" s="221" t="s">
        <v>31</v>
      </c>
      <c r="H100" s="218"/>
      <c r="I100" s="220"/>
      <c r="J100" s="2"/>
      <c r="K100" s="2"/>
      <c r="M100" s="2"/>
      <c r="N100" s="2"/>
      <c r="O100" s="2"/>
      <c r="P100" s="2"/>
      <c r="Q100" s="60">
        <f>SUM(Q99*1%)</f>
        <v>7</v>
      </c>
      <c r="R100" s="149">
        <f>SUM(R7:R88)</f>
        <v>0</v>
      </c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107"/>
      <c r="D101" s="16"/>
      <c r="E101" s="2"/>
      <c r="F101" s="2"/>
      <c r="G101" s="213"/>
      <c r="H101" s="11"/>
      <c r="I101" s="5"/>
      <c r="J101" s="2"/>
      <c r="K101" s="7"/>
      <c r="L101" s="2"/>
      <c r="M101" s="2"/>
      <c r="N101" s="2"/>
      <c r="O101" s="2"/>
      <c r="P101" s="2"/>
      <c r="Q101" s="2"/>
      <c r="R101" s="149">
        <f>SUM(R100*2%)</f>
        <v>0</v>
      </c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107"/>
      <c r="D102" s="16"/>
      <c r="E102" s="2"/>
      <c r="F102" s="2"/>
      <c r="G102" s="223" t="s">
        <v>32</v>
      </c>
      <c r="H102" s="319">
        <f>SUM(M7,Q14,L15,K22,O36,M41)</f>
        <v>1950</v>
      </c>
      <c r="I102" s="5"/>
      <c r="J102" s="2"/>
      <c r="K102" s="7"/>
      <c r="L102" s="2"/>
      <c r="M102" s="2"/>
      <c r="N102" s="2"/>
      <c r="O102" s="2"/>
      <c r="P102" s="2"/>
      <c r="Q102" s="2"/>
      <c r="R102" s="16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107"/>
      <c r="D103" s="16"/>
      <c r="E103" s="2"/>
      <c r="F103" s="2"/>
      <c r="G103" s="225" t="s">
        <v>33</v>
      </c>
      <c r="H103" s="253">
        <f>SUM(N51)</f>
        <v>350</v>
      </c>
      <c r="I103" s="5"/>
      <c r="J103" s="2"/>
      <c r="K103" s="7"/>
      <c r="L103" s="2"/>
      <c r="M103" s="2"/>
      <c r="N103" s="2"/>
      <c r="O103" s="2"/>
      <c r="P103" s="2"/>
      <c r="Q103" s="2"/>
      <c r="R103" s="2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107"/>
      <c r="D104" s="16"/>
      <c r="E104" s="2"/>
      <c r="F104" s="2"/>
      <c r="G104" s="4"/>
      <c r="H104" s="5"/>
      <c r="I104" s="5"/>
      <c r="J104" s="2"/>
      <c r="K104" s="7"/>
      <c r="L104" s="2"/>
      <c r="M104" s="2"/>
      <c r="N104" s="2"/>
      <c r="O104" s="2"/>
      <c r="P104" s="2"/>
      <c r="Q104" s="2"/>
      <c r="R104" s="2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107"/>
      <c r="D105" s="16"/>
      <c r="E105" s="2"/>
      <c r="F105" s="2"/>
      <c r="G105" s="4"/>
      <c r="H105" s="5"/>
      <c r="I105" s="5"/>
      <c r="J105" s="2"/>
      <c r="K105" s="7"/>
      <c r="L105" s="2"/>
      <c r="M105" s="2"/>
      <c r="N105" s="2"/>
      <c r="O105" s="2"/>
      <c r="P105" s="2"/>
      <c r="Q105" s="2"/>
      <c r="R105" s="2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4"/>
      <c r="H106" s="5"/>
      <c r="I106" s="5"/>
      <c r="J106" s="2"/>
      <c r="K106" s="7"/>
      <c r="L106" s="2"/>
      <c r="M106" s="2"/>
      <c r="N106" s="2"/>
      <c r="O106" s="2"/>
      <c r="P106" s="2"/>
      <c r="Q106" s="2"/>
      <c r="R106" s="2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4"/>
      <c r="H107" s="5"/>
      <c r="I107" s="5"/>
      <c r="J107" s="2"/>
      <c r="K107" s="7"/>
      <c r="L107" s="2"/>
      <c r="M107" s="2"/>
      <c r="N107" s="2"/>
      <c r="O107" s="2"/>
      <c r="P107" s="2"/>
      <c r="Q107" s="2"/>
      <c r="R107" s="2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227"/>
      <c r="D221" s="227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227"/>
      <c r="D222" s="227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227"/>
      <c r="D223" s="227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227"/>
      <c r="D224" s="227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227"/>
      <c r="D225" s="227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228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Y995" s="7"/>
      <c r="Z995" s="7"/>
      <c r="AA995" s="7"/>
      <c r="AB995" s="7"/>
    </row>
    <row r="996">
      <c r="L996" s="228"/>
      <c r="M996" s="228"/>
      <c r="N996" s="228"/>
      <c r="O996" s="228"/>
      <c r="P996" s="228"/>
      <c r="Q996" s="228"/>
      <c r="R996" s="228"/>
    </row>
  </sheetData>
  <mergeCells count="5">
    <mergeCell ref="A2:J2"/>
    <mergeCell ref="A3:J3"/>
    <mergeCell ref="K3:R3"/>
    <mergeCell ref="L90:N90"/>
    <mergeCell ref="O90:P90"/>
  </mergeCells>
  <dataValidations>
    <dataValidation type="list" allowBlank="1" showErrorMessage="1" sqref="J7:J87">
      <formula1>"Mel,Flavia,Fernanda,Carla"</formula1>
    </dataValidation>
    <dataValidation type="list" allowBlank="1" showErrorMessage="1" sqref="B7:B87">
      <formula1>"Pix,Cartão,Pacote ,Pago "</formula1>
    </dataValidation>
    <dataValidation type="list" allowBlank="1" showErrorMessage="1" sqref="E7:E87 E204:F995">
      <formula1>"Vinicius,Kaua,Caio,Julia,Jhonatas,Diogo,Caio Ferreira,Pamelah,Caio Alves,Camila,Wiliam ,Gabriel ,Fernanda,Kaua Pessoni,Gabriel Batista,Gustavo Pereira,demetrio"</formula1>
    </dataValidation>
    <dataValidation type="list" allowBlank="1" showErrorMessage="1" sqref="F7:F87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87">
      <formula1>"Nobre,INFLUENZI"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5.38"/>
    <col customWidth="1" min="6" max="6" width="18.88"/>
    <col customWidth="1" min="7" max="7" width="45.38"/>
    <col customWidth="1" min="8" max="8" width="17.25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0</v>
      </c>
      <c r="B1" s="2"/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/>
      <c r="E7" s="47" t="s">
        <v>3865</v>
      </c>
      <c r="F7" s="44"/>
      <c r="G7" s="230" t="s">
        <v>3866</v>
      </c>
      <c r="H7" s="49" t="s">
        <v>3068</v>
      </c>
      <c r="I7" s="50" t="s">
        <v>3867</v>
      </c>
      <c r="J7" s="44" t="s">
        <v>3865</v>
      </c>
      <c r="K7" s="51"/>
      <c r="L7" s="52"/>
      <c r="M7" s="37"/>
      <c r="N7" s="38"/>
      <c r="O7" s="53"/>
      <c r="P7" s="54"/>
      <c r="Q7" s="55"/>
      <c r="R7" s="56">
        <v>70.0</v>
      </c>
      <c r="S7" s="235">
        <v>70.0</v>
      </c>
      <c r="T7" s="58" t="s">
        <v>10</v>
      </c>
      <c r="U7" s="59">
        <f>SUM(K7:K92)</f>
        <v>2844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3868</v>
      </c>
      <c r="E8" s="47" t="s">
        <v>74</v>
      </c>
      <c r="F8" s="44" t="s">
        <v>39</v>
      </c>
      <c r="G8" s="230" t="s">
        <v>3869</v>
      </c>
      <c r="H8" s="62" t="s">
        <v>3870</v>
      </c>
      <c r="I8" s="63" t="s">
        <v>3871</v>
      </c>
      <c r="J8" s="44" t="s">
        <v>30</v>
      </c>
      <c r="K8" s="64">
        <v>350.0</v>
      </c>
      <c r="L8" s="52"/>
      <c r="M8" s="65"/>
      <c r="N8" s="66"/>
      <c r="O8" s="53"/>
      <c r="P8" s="54"/>
      <c r="Q8" s="55"/>
      <c r="R8" s="67"/>
      <c r="S8" s="57">
        <v>50.0</v>
      </c>
      <c r="T8" s="58" t="s">
        <v>11</v>
      </c>
      <c r="U8" s="59">
        <f>SUM(L97)</f>
        <v>4800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3872</v>
      </c>
      <c r="E9" s="47" t="s">
        <v>30</v>
      </c>
      <c r="F9" s="44" t="s">
        <v>39</v>
      </c>
      <c r="G9" s="230" t="s">
        <v>3873</v>
      </c>
      <c r="H9" s="62" t="s">
        <v>3874</v>
      </c>
      <c r="I9" s="69" t="s">
        <v>3875</v>
      </c>
      <c r="J9" s="44" t="s">
        <v>31</v>
      </c>
      <c r="K9" s="64"/>
      <c r="L9" s="52"/>
      <c r="M9" s="65">
        <v>350.0</v>
      </c>
      <c r="N9" s="66"/>
      <c r="O9" s="53"/>
      <c r="P9" s="54"/>
      <c r="Q9" s="55"/>
      <c r="R9" s="67"/>
      <c r="S9" s="57">
        <v>50.0</v>
      </c>
      <c r="T9" s="58" t="s">
        <v>12</v>
      </c>
      <c r="U9" s="59">
        <f>SUM(M98)</f>
        <v>2100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99" t="s">
        <v>3876</v>
      </c>
      <c r="E10" s="47" t="s">
        <v>38</v>
      </c>
      <c r="F10" s="44" t="s">
        <v>39</v>
      </c>
      <c r="G10" s="230" t="s">
        <v>3877</v>
      </c>
      <c r="H10" s="49" t="s">
        <v>3878</v>
      </c>
      <c r="I10" s="50" t="s">
        <v>3879</v>
      </c>
      <c r="J10" s="44" t="s">
        <v>31</v>
      </c>
      <c r="K10" s="51"/>
      <c r="L10" s="72"/>
      <c r="M10" s="37">
        <v>350.0</v>
      </c>
      <c r="N10" s="38"/>
      <c r="O10" s="53"/>
      <c r="P10" s="73"/>
      <c r="Q10" s="74"/>
      <c r="R10" s="56"/>
      <c r="S10" s="57">
        <v>175.0</v>
      </c>
      <c r="T10" s="75" t="s">
        <v>13</v>
      </c>
      <c r="U10" s="59">
        <f>SUM(N99)</f>
        <v>2250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60"/>
      <c r="E11" s="47"/>
      <c r="F11" s="44" t="s">
        <v>39</v>
      </c>
      <c r="G11" s="48" t="s">
        <v>3880</v>
      </c>
      <c r="H11" s="49" t="s">
        <v>3881</v>
      </c>
      <c r="I11" s="63" t="s">
        <v>3882</v>
      </c>
      <c r="J11" s="44"/>
      <c r="K11" s="51">
        <v>294.0</v>
      </c>
      <c r="L11" s="52"/>
      <c r="M11" s="37"/>
      <c r="N11" s="38"/>
      <c r="O11" s="53"/>
      <c r="P11" s="54"/>
      <c r="Q11" s="55"/>
      <c r="R11" s="56"/>
      <c r="S11" s="57">
        <v>50.0</v>
      </c>
      <c r="T11" s="76" t="s">
        <v>19</v>
      </c>
      <c r="U11" s="77">
        <f>SUM(U7:U10)</f>
        <v>11994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3883</v>
      </c>
      <c r="E12" s="47" t="s">
        <v>38</v>
      </c>
      <c r="F12" s="44" t="s">
        <v>39</v>
      </c>
      <c r="G12" s="230" t="s">
        <v>3884</v>
      </c>
      <c r="H12" s="49" t="s">
        <v>3885</v>
      </c>
      <c r="I12" s="69" t="s">
        <v>3886</v>
      </c>
      <c r="J12" s="44" t="s">
        <v>31</v>
      </c>
      <c r="K12" s="51"/>
      <c r="L12" s="52"/>
      <c r="M12" s="65"/>
      <c r="N12" s="66"/>
      <c r="O12" s="53">
        <v>350.0</v>
      </c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/>
      <c r="E13" s="47" t="s">
        <v>38</v>
      </c>
      <c r="F13" s="44" t="s">
        <v>39</v>
      </c>
      <c r="G13" s="243" t="s">
        <v>3887</v>
      </c>
      <c r="H13" s="62"/>
      <c r="I13" s="50" t="s">
        <v>3888</v>
      </c>
      <c r="J13" s="44" t="s">
        <v>31</v>
      </c>
      <c r="K13" s="51"/>
      <c r="L13" s="52"/>
      <c r="M13" s="65"/>
      <c r="N13" s="66">
        <v>350.0</v>
      </c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128</v>
      </c>
      <c r="C14" s="70"/>
      <c r="D14" s="46" t="s">
        <v>3889</v>
      </c>
      <c r="E14" s="61"/>
      <c r="F14" s="44" t="s">
        <v>3522</v>
      </c>
      <c r="G14" s="230" t="s">
        <v>3890</v>
      </c>
      <c r="H14" s="62" t="s">
        <v>3890</v>
      </c>
      <c r="I14" s="50" t="s">
        <v>3891</v>
      </c>
      <c r="J14" s="44" t="s">
        <v>48</v>
      </c>
      <c r="K14" s="51"/>
      <c r="L14" s="52">
        <v>1000.0</v>
      </c>
      <c r="M14" s="37"/>
      <c r="N14" s="38"/>
      <c r="O14" s="53"/>
      <c r="P14" s="54"/>
      <c r="Q14" s="55"/>
      <c r="R14" s="56"/>
      <c r="S14" s="235">
        <v>1000.0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46" t="s">
        <v>3892</v>
      </c>
      <c r="E15" s="47" t="s">
        <v>93</v>
      </c>
      <c r="F15" s="44" t="s">
        <v>415</v>
      </c>
      <c r="G15" s="232" t="s">
        <v>3893</v>
      </c>
      <c r="H15" s="79" t="s">
        <v>3894</v>
      </c>
      <c r="I15" s="63" t="s">
        <v>3895</v>
      </c>
      <c r="J15" s="44" t="s">
        <v>48</v>
      </c>
      <c r="K15" s="51"/>
      <c r="L15" s="52"/>
      <c r="M15" s="65"/>
      <c r="N15" s="66"/>
      <c r="O15" s="53">
        <v>250.0</v>
      </c>
      <c r="P15" s="54"/>
      <c r="Q15" s="55"/>
      <c r="R15" s="67"/>
      <c r="S15" s="57">
        <v>50.0</v>
      </c>
      <c r="T15" s="80" t="s">
        <v>14</v>
      </c>
      <c r="U15" s="46">
        <f>SUM(O100)</f>
        <v>3232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60"/>
      <c r="E16" s="47" t="s">
        <v>2864</v>
      </c>
      <c r="F16" s="44" t="s">
        <v>39</v>
      </c>
      <c r="G16" s="254" t="s">
        <v>3896</v>
      </c>
      <c r="H16" s="79" t="s">
        <v>3897</v>
      </c>
      <c r="I16" s="63" t="s">
        <v>3898</v>
      </c>
      <c r="J16" s="44" t="s">
        <v>48</v>
      </c>
      <c r="K16" s="51"/>
      <c r="L16" s="52"/>
      <c r="M16" s="65"/>
      <c r="N16" s="66"/>
      <c r="O16" s="53"/>
      <c r="P16" s="54">
        <v>350.0</v>
      </c>
      <c r="Q16" s="55"/>
      <c r="R16" s="67"/>
      <c r="S16" s="57">
        <v>50.0</v>
      </c>
      <c r="T16" s="81" t="s">
        <v>15</v>
      </c>
      <c r="U16" s="82">
        <f>SUM(P7:P92)</f>
        <v>1800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3899</v>
      </c>
      <c r="E17" s="47" t="s">
        <v>74</v>
      </c>
      <c r="F17" s="44" t="s">
        <v>39</v>
      </c>
      <c r="G17" s="243" t="s">
        <v>3900</v>
      </c>
      <c r="H17" s="62" t="s">
        <v>3901</v>
      </c>
      <c r="I17" s="69" t="s">
        <v>3902</v>
      </c>
      <c r="J17" s="44" t="s">
        <v>30</v>
      </c>
      <c r="K17" s="51"/>
      <c r="L17" s="84"/>
      <c r="M17" s="85"/>
      <c r="N17" s="86"/>
      <c r="O17" s="53">
        <v>294.0</v>
      </c>
      <c r="P17" s="87"/>
      <c r="Q17" s="88"/>
      <c r="R17" s="89"/>
      <c r="S17" s="57">
        <v>50.0</v>
      </c>
      <c r="T17" s="90" t="s">
        <v>16</v>
      </c>
      <c r="U17" s="82">
        <f>SUM(Q2:Q87)</f>
        <v>1650</v>
      </c>
      <c r="V17" s="7"/>
      <c r="W17" s="7"/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3903</v>
      </c>
      <c r="E18" s="47" t="s">
        <v>74</v>
      </c>
      <c r="F18" s="44" t="s">
        <v>39</v>
      </c>
      <c r="G18" s="232" t="s">
        <v>3904</v>
      </c>
      <c r="H18" s="79" t="s">
        <v>179</v>
      </c>
      <c r="I18" s="63" t="s">
        <v>3905</v>
      </c>
      <c r="J18" s="44" t="s">
        <v>30</v>
      </c>
      <c r="K18" s="51"/>
      <c r="L18" s="84"/>
      <c r="M18" s="65"/>
      <c r="N18" s="66"/>
      <c r="O18" s="53"/>
      <c r="P18" s="87"/>
      <c r="Q18" s="88">
        <v>350.0</v>
      </c>
      <c r="R18" s="67"/>
      <c r="S18" s="57">
        <v>50.0</v>
      </c>
      <c r="T18" s="91" t="s">
        <v>20</v>
      </c>
      <c r="U18" s="92">
        <f>SUM(U15,U16,U17)</f>
        <v>6682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3906</v>
      </c>
      <c r="E19" s="47" t="s">
        <v>2864</v>
      </c>
      <c r="F19" s="44" t="s">
        <v>39</v>
      </c>
      <c r="G19" s="230" t="s">
        <v>3907</v>
      </c>
      <c r="H19" s="62" t="s">
        <v>3908</v>
      </c>
      <c r="I19" s="50" t="s">
        <v>3909</v>
      </c>
      <c r="J19" s="44" t="s">
        <v>48</v>
      </c>
      <c r="K19" s="51"/>
      <c r="L19" s="52"/>
      <c r="M19" s="65">
        <v>350.0</v>
      </c>
      <c r="N19" s="66"/>
      <c r="O19" s="53"/>
      <c r="P19" s="54"/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1085</v>
      </c>
      <c r="E20" s="47" t="s">
        <v>30</v>
      </c>
      <c r="F20" s="44" t="s">
        <v>39</v>
      </c>
      <c r="G20" s="230" t="s">
        <v>3910</v>
      </c>
      <c r="H20" s="62" t="s">
        <v>3911</v>
      </c>
      <c r="I20" s="69" t="s">
        <v>3912</v>
      </c>
      <c r="J20" s="44" t="s">
        <v>31</v>
      </c>
      <c r="K20" s="51"/>
      <c r="L20" s="52"/>
      <c r="M20" s="65"/>
      <c r="N20" s="66"/>
      <c r="O20" s="53">
        <v>294.0</v>
      </c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46" t="s">
        <v>3913</v>
      </c>
      <c r="E21" s="47" t="s">
        <v>30</v>
      </c>
      <c r="F21" s="44" t="s">
        <v>39</v>
      </c>
      <c r="G21" s="230" t="s">
        <v>3914</v>
      </c>
      <c r="H21" s="62" t="s">
        <v>437</v>
      </c>
      <c r="I21" s="69" t="s">
        <v>3915</v>
      </c>
      <c r="J21" s="44" t="s">
        <v>31</v>
      </c>
      <c r="K21" s="51"/>
      <c r="L21" s="52"/>
      <c r="M21" s="65">
        <v>350.0</v>
      </c>
      <c r="N21" s="66"/>
      <c r="O21" s="53"/>
      <c r="P21" s="54"/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/>
      <c r="B22" s="44" t="s">
        <v>58</v>
      </c>
      <c r="C22" s="45"/>
      <c r="D22" s="46" t="s">
        <v>59</v>
      </c>
      <c r="E22" s="47" t="s">
        <v>30</v>
      </c>
      <c r="F22" s="44" t="s">
        <v>39</v>
      </c>
      <c r="G22" s="230" t="s">
        <v>3916</v>
      </c>
      <c r="H22" s="62"/>
      <c r="I22" s="50" t="s">
        <v>3917</v>
      </c>
      <c r="J22" s="44" t="s">
        <v>31</v>
      </c>
      <c r="K22" s="51"/>
      <c r="L22" s="52"/>
      <c r="M22" s="65"/>
      <c r="N22" s="66"/>
      <c r="O22" s="53" t="s">
        <v>147</v>
      </c>
      <c r="P22" s="54"/>
      <c r="Q22" s="55"/>
      <c r="R22" s="67"/>
      <c r="S22" s="57" t="s">
        <v>59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3918</v>
      </c>
      <c r="E23" s="47" t="s">
        <v>30</v>
      </c>
      <c r="F23" s="44" t="s">
        <v>39</v>
      </c>
      <c r="G23" s="230" t="s">
        <v>3919</v>
      </c>
      <c r="H23" s="62"/>
      <c r="I23" s="69" t="s">
        <v>3920</v>
      </c>
      <c r="J23" s="44" t="s">
        <v>31</v>
      </c>
      <c r="K23" s="64">
        <v>350.0</v>
      </c>
      <c r="L23" s="52"/>
      <c r="M23" s="65"/>
      <c r="N23" s="66"/>
      <c r="O23" s="53"/>
      <c r="P23" s="54"/>
      <c r="Q23" s="55"/>
      <c r="R23" s="67"/>
      <c r="S23" s="57">
        <v>50.0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70"/>
      <c r="E24" s="47" t="s">
        <v>1049</v>
      </c>
      <c r="F24" s="44" t="s">
        <v>39</v>
      </c>
      <c r="G24" s="230" t="s">
        <v>3921</v>
      </c>
      <c r="H24" s="62"/>
      <c r="I24" s="50" t="s">
        <v>3922</v>
      </c>
      <c r="J24" s="44" t="s">
        <v>31</v>
      </c>
      <c r="K24" s="51"/>
      <c r="L24" s="72"/>
      <c r="M24" s="65"/>
      <c r="N24" s="66">
        <v>300.0</v>
      </c>
      <c r="O24" s="53"/>
      <c r="P24" s="73"/>
      <c r="Q24" s="74"/>
      <c r="R24" s="67"/>
      <c r="S24" s="57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46" t="s">
        <v>3923</v>
      </c>
      <c r="E25" s="61"/>
      <c r="F25" s="44" t="s">
        <v>39</v>
      </c>
      <c r="G25" s="48" t="s">
        <v>3924</v>
      </c>
      <c r="H25" s="62" t="s">
        <v>3925</v>
      </c>
      <c r="I25" s="48" t="s">
        <v>3926</v>
      </c>
      <c r="J25" s="44"/>
      <c r="K25" s="64">
        <v>350.0</v>
      </c>
      <c r="L25" s="52"/>
      <c r="M25" s="65"/>
      <c r="N25" s="86"/>
      <c r="O25" s="53"/>
      <c r="P25" s="96"/>
      <c r="Q25" s="97"/>
      <c r="R25" s="89"/>
      <c r="S25" s="57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3927</v>
      </c>
      <c r="E26" s="47" t="s">
        <v>3928</v>
      </c>
      <c r="F26" s="44" t="s">
        <v>61</v>
      </c>
      <c r="G26" s="230" t="s">
        <v>3929</v>
      </c>
      <c r="H26" s="62" t="s">
        <v>3930</v>
      </c>
      <c r="I26" s="48" t="s">
        <v>3931</v>
      </c>
      <c r="J26" s="44" t="s">
        <v>48</v>
      </c>
      <c r="K26" s="98"/>
      <c r="L26" s="84">
        <v>350.0</v>
      </c>
      <c r="M26" s="65"/>
      <c r="N26" s="66"/>
      <c r="O26" s="53"/>
      <c r="P26" s="87"/>
      <c r="Q26" s="88"/>
      <c r="R26" s="67"/>
      <c r="S26" s="235">
        <v>350.0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60"/>
      <c r="E27" s="47" t="s">
        <v>3928</v>
      </c>
      <c r="F27" s="44" t="s">
        <v>61</v>
      </c>
      <c r="G27" s="243" t="s">
        <v>3932</v>
      </c>
      <c r="H27" s="62" t="s">
        <v>3933</v>
      </c>
      <c r="I27" s="63" t="s">
        <v>3934</v>
      </c>
      <c r="J27" s="44" t="s">
        <v>48</v>
      </c>
      <c r="K27" s="98"/>
      <c r="L27" s="52">
        <v>350.0</v>
      </c>
      <c r="M27" s="65"/>
      <c r="N27" s="66"/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 ht="18.75" customHeight="1">
      <c r="A28" s="44" t="s">
        <v>35</v>
      </c>
      <c r="B28" s="44" t="s">
        <v>36</v>
      </c>
      <c r="C28" s="70"/>
      <c r="D28" s="99" t="s">
        <v>3935</v>
      </c>
      <c r="E28" s="47" t="s">
        <v>1049</v>
      </c>
      <c r="F28" s="44" t="s">
        <v>39</v>
      </c>
      <c r="G28" s="230" t="s">
        <v>3936</v>
      </c>
      <c r="H28" s="62"/>
      <c r="I28" s="63" t="s">
        <v>3937</v>
      </c>
      <c r="J28" s="44" t="s">
        <v>31</v>
      </c>
      <c r="K28" s="51"/>
      <c r="L28" s="52"/>
      <c r="M28" s="65"/>
      <c r="N28" s="66">
        <v>350.0</v>
      </c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71"/>
      <c r="E29" s="61"/>
      <c r="F29" s="44" t="s">
        <v>39</v>
      </c>
      <c r="G29" s="48" t="s">
        <v>3938</v>
      </c>
      <c r="H29" s="62" t="s">
        <v>3939</v>
      </c>
      <c r="I29" s="48" t="s">
        <v>3940</v>
      </c>
      <c r="J29" s="78"/>
      <c r="K29" s="51"/>
      <c r="L29" s="52"/>
      <c r="M29" s="65"/>
      <c r="N29" s="66"/>
      <c r="O29" s="53">
        <v>350.0</v>
      </c>
      <c r="P29" s="54"/>
      <c r="Q29" s="55"/>
      <c r="R29" s="67"/>
      <c r="S29" s="57">
        <v>50.0</v>
      </c>
      <c r="T29" s="91" t="s">
        <v>22</v>
      </c>
      <c r="U29" s="100">
        <f>SUM(U11,U18)</f>
        <v>18676</v>
      </c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3941</v>
      </c>
      <c r="E30" s="47" t="s">
        <v>326</v>
      </c>
      <c r="F30" s="44"/>
      <c r="G30" s="230" t="s">
        <v>3942</v>
      </c>
      <c r="H30" s="62"/>
      <c r="I30" s="48" t="s">
        <v>917</v>
      </c>
      <c r="J30" s="44" t="s">
        <v>30</v>
      </c>
      <c r="K30" s="51"/>
      <c r="L30" s="52"/>
      <c r="M30" s="37"/>
      <c r="N30" s="38">
        <v>200.0</v>
      </c>
      <c r="O30" s="53"/>
      <c r="P30" s="54"/>
      <c r="Q30" s="55"/>
      <c r="R30" s="56"/>
      <c r="S30" s="57">
        <v>50.0</v>
      </c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1085</v>
      </c>
      <c r="E31" s="47" t="s">
        <v>38</v>
      </c>
      <c r="F31" s="44" t="s">
        <v>39</v>
      </c>
      <c r="G31" s="240" t="s">
        <v>3943</v>
      </c>
      <c r="H31" s="103" t="s">
        <v>484</v>
      </c>
      <c r="I31" s="48" t="s">
        <v>3944</v>
      </c>
      <c r="J31" s="44" t="s">
        <v>31</v>
      </c>
      <c r="K31" s="51"/>
      <c r="L31" s="104"/>
      <c r="M31" s="65"/>
      <c r="N31" s="66"/>
      <c r="O31" s="53">
        <v>350.0</v>
      </c>
      <c r="P31" s="105"/>
      <c r="Q31" s="106"/>
      <c r="R31" s="67"/>
      <c r="S31" s="57">
        <v>50.0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3945</v>
      </c>
      <c r="E32" s="47" t="s">
        <v>74</v>
      </c>
      <c r="F32" s="44" t="s">
        <v>39</v>
      </c>
      <c r="G32" s="230" t="s">
        <v>3946</v>
      </c>
      <c r="H32" s="62" t="s">
        <v>3947</v>
      </c>
      <c r="I32" s="48" t="s">
        <v>3948</v>
      </c>
      <c r="J32" s="44" t="s">
        <v>30</v>
      </c>
      <c r="K32" s="51">
        <v>350.0</v>
      </c>
      <c r="L32" s="104"/>
      <c r="M32" s="65"/>
      <c r="N32" s="66"/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3949</v>
      </c>
      <c r="E33" s="47" t="s">
        <v>1049</v>
      </c>
      <c r="F33" s="44" t="s">
        <v>39</v>
      </c>
      <c r="G33" s="230" t="s">
        <v>3950</v>
      </c>
      <c r="H33" s="62" t="s">
        <v>3951</v>
      </c>
      <c r="I33" s="48" t="s">
        <v>3952</v>
      </c>
      <c r="J33" s="44" t="s">
        <v>31</v>
      </c>
      <c r="K33" s="51">
        <v>350.0</v>
      </c>
      <c r="L33" s="84"/>
      <c r="M33" s="85"/>
      <c r="N33" s="86"/>
      <c r="O33" s="53"/>
      <c r="P33" s="87"/>
      <c r="Q33" s="88"/>
      <c r="R33" s="89"/>
      <c r="S33" s="47">
        <v>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21" t="s">
        <v>3953</v>
      </c>
      <c r="E34" s="47" t="s">
        <v>74</v>
      </c>
      <c r="F34" s="44" t="s">
        <v>39</v>
      </c>
      <c r="G34" s="230" t="s">
        <v>3954</v>
      </c>
      <c r="H34" s="62" t="s">
        <v>3955</v>
      </c>
      <c r="I34" s="62" t="s">
        <v>3956</v>
      </c>
      <c r="J34" s="44" t="s">
        <v>30</v>
      </c>
      <c r="K34" s="51"/>
      <c r="L34" s="72"/>
      <c r="M34" s="37"/>
      <c r="N34" s="38"/>
      <c r="O34" s="53"/>
      <c r="P34" s="87">
        <v>350.0</v>
      </c>
      <c r="Q34" s="74"/>
      <c r="R34" s="56"/>
      <c r="S34" s="47">
        <v>50.0</v>
      </c>
      <c r="T34" s="7"/>
      <c r="U34" s="7"/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3957</v>
      </c>
      <c r="E35" s="47" t="s">
        <v>44</v>
      </c>
      <c r="F35" s="44" t="s">
        <v>39</v>
      </c>
      <c r="G35" s="230" t="s">
        <v>3958</v>
      </c>
      <c r="H35" s="62" t="s">
        <v>3958</v>
      </c>
      <c r="I35" s="62" t="s">
        <v>3959</v>
      </c>
      <c r="J35" s="44" t="s">
        <v>31</v>
      </c>
      <c r="K35" s="64"/>
      <c r="L35" s="52">
        <v>350.0</v>
      </c>
      <c r="M35" s="65"/>
      <c r="N35" s="66"/>
      <c r="O35" s="53"/>
      <c r="P35" s="54"/>
      <c r="Q35" s="55"/>
      <c r="R35" s="67"/>
      <c r="S35" s="47">
        <v>50.0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36</v>
      </c>
      <c r="C36" s="70"/>
      <c r="D36" s="99" t="s">
        <v>3960</v>
      </c>
      <c r="E36" s="47" t="s">
        <v>2568</v>
      </c>
      <c r="F36" s="44" t="s">
        <v>39</v>
      </c>
      <c r="G36" s="241" t="s">
        <v>3961</v>
      </c>
      <c r="H36" s="111"/>
      <c r="I36" s="62" t="s">
        <v>3962</v>
      </c>
      <c r="J36" s="44" t="s">
        <v>30</v>
      </c>
      <c r="K36" s="64"/>
      <c r="L36" s="52"/>
      <c r="M36" s="65"/>
      <c r="N36" s="66">
        <v>350.0</v>
      </c>
      <c r="O36" s="53"/>
      <c r="P36" s="54"/>
      <c r="Q36" s="55"/>
      <c r="R36" s="67"/>
      <c r="S36" s="47">
        <v>50.0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71"/>
      <c r="E37" s="47" t="s">
        <v>74</v>
      </c>
      <c r="F37" s="44" t="s">
        <v>39</v>
      </c>
      <c r="G37" s="331" t="s">
        <v>3963</v>
      </c>
      <c r="H37" s="113" t="s">
        <v>3964</v>
      </c>
      <c r="I37" s="48" t="s">
        <v>3965</v>
      </c>
      <c r="J37" s="44" t="s">
        <v>30</v>
      </c>
      <c r="K37" s="51"/>
      <c r="L37" s="52"/>
      <c r="M37" s="85"/>
      <c r="N37" s="86"/>
      <c r="O37" s="53"/>
      <c r="P37" s="54"/>
      <c r="Q37" s="55">
        <v>350.0</v>
      </c>
      <c r="R37" s="89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 t="s">
        <v>3966</v>
      </c>
      <c r="E38" s="47" t="s">
        <v>2568</v>
      </c>
      <c r="F38" s="44" t="s">
        <v>39</v>
      </c>
      <c r="G38" s="230" t="s">
        <v>3967</v>
      </c>
      <c r="H38" s="62" t="s">
        <v>71</v>
      </c>
      <c r="I38" s="48" t="s">
        <v>3968</v>
      </c>
      <c r="J38" s="44" t="s">
        <v>30</v>
      </c>
      <c r="K38" s="51"/>
      <c r="L38" s="52"/>
      <c r="M38" s="114"/>
      <c r="N38" s="115"/>
      <c r="O38" s="53">
        <v>350.0</v>
      </c>
      <c r="P38" s="54"/>
      <c r="Q38" s="55"/>
      <c r="R38" s="11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1085</v>
      </c>
      <c r="E39" s="47" t="s">
        <v>52</v>
      </c>
      <c r="F39" s="44" t="s">
        <v>78</v>
      </c>
      <c r="G39" s="230" t="s">
        <v>3969</v>
      </c>
      <c r="H39" s="62" t="s">
        <v>3665</v>
      </c>
      <c r="I39" s="47" t="s">
        <v>3970</v>
      </c>
      <c r="J39" s="44" t="s">
        <v>31</v>
      </c>
      <c r="K39" s="98"/>
      <c r="L39" s="52"/>
      <c r="M39" s="65"/>
      <c r="N39" s="66"/>
      <c r="O39" s="53">
        <v>294.0</v>
      </c>
      <c r="P39" s="54"/>
      <c r="Q39" s="55"/>
      <c r="R39" s="67"/>
      <c r="S39" s="47">
        <v>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60"/>
      <c r="E40" s="47" t="s">
        <v>93</v>
      </c>
      <c r="F40" s="44" t="s">
        <v>1010</v>
      </c>
      <c r="G40" s="243" t="s">
        <v>3971</v>
      </c>
      <c r="H40" s="62" t="s">
        <v>3972</v>
      </c>
      <c r="I40" s="48" t="s">
        <v>3973</v>
      </c>
      <c r="J40" s="44" t="s">
        <v>48</v>
      </c>
      <c r="K40" s="51"/>
      <c r="L40" s="72"/>
      <c r="M40" s="65"/>
      <c r="N40" s="66"/>
      <c r="O40" s="53"/>
      <c r="P40" s="73"/>
      <c r="Q40" s="55">
        <v>350.0</v>
      </c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1085</v>
      </c>
      <c r="E41" s="47" t="s">
        <v>44</v>
      </c>
      <c r="F41" s="44" t="s">
        <v>39</v>
      </c>
      <c r="G41" s="230" t="s">
        <v>3974</v>
      </c>
      <c r="H41" s="62" t="s">
        <v>3975</v>
      </c>
      <c r="I41" s="48" t="s">
        <v>3976</v>
      </c>
      <c r="J41" s="44" t="s">
        <v>30</v>
      </c>
      <c r="K41" s="51"/>
      <c r="L41" s="52"/>
      <c r="M41" s="65"/>
      <c r="N41" s="66"/>
      <c r="O41" s="53">
        <v>350.0</v>
      </c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3977</v>
      </c>
      <c r="E42" s="47" t="s">
        <v>3978</v>
      </c>
      <c r="F42" s="44" t="s">
        <v>39</v>
      </c>
      <c r="G42" s="259" t="s">
        <v>3979</v>
      </c>
      <c r="H42" s="119" t="s">
        <v>3980</v>
      </c>
      <c r="I42" s="113" t="s">
        <v>3981</v>
      </c>
      <c r="J42" s="44" t="s">
        <v>31</v>
      </c>
      <c r="K42" s="120"/>
      <c r="L42" s="52"/>
      <c r="M42" s="65">
        <v>350.0</v>
      </c>
      <c r="N42" s="66"/>
      <c r="O42" s="53"/>
      <c r="P42" s="54"/>
      <c r="Q42" s="55"/>
      <c r="R42" s="67"/>
      <c r="S42" s="47">
        <v>50.0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60"/>
      <c r="E43" s="47" t="s">
        <v>52</v>
      </c>
      <c r="F43" s="44" t="s">
        <v>39</v>
      </c>
      <c r="G43" s="230" t="s">
        <v>3982</v>
      </c>
      <c r="H43" s="62" t="s">
        <v>3983</v>
      </c>
      <c r="I43" s="48" t="s">
        <v>3984</v>
      </c>
      <c r="J43" s="44" t="s">
        <v>30</v>
      </c>
      <c r="K43" s="51"/>
      <c r="L43" s="52">
        <v>350.0</v>
      </c>
      <c r="M43" s="65"/>
      <c r="N43" s="66"/>
      <c r="O43" s="53"/>
      <c r="P43" s="54"/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60"/>
      <c r="E44" s="47" t="s">
        <v>2864</v>
      </c>
      <c r="F44" s="44" t="s">
        <v>3985</v>
      </c>
      <c r="G44" s="230" t="s">
        <v>3986</v>
      </c>
      <c r="H44" s="62"/>
      <c r="I44" s="48" t="s">
        <v>3987</v>
      </c>
      <c r="J44" s="44" t="s">
        <v>48</v>
      </c>
      <c r="K44" s="64"/>
      <c r="L44" s="52"/>
      <c r="M44" s="65"/>
      <c r="N44" s="66"/>
      <c r="O44" s="53"/>
      <c r="P44" s="54"/>
      <c r="Q44" s="55">
        <v>300.0</v>
      </c>
      <c r="R44" s="67"/>
      <c r="S44" s="256">
        <v>300.0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/>
      <c r="E45" s="61"/>
      <c r="F45" s="44" t="s">
        <v>3985</v>
      </c>
      <c r="G45" s="231" t="s">
        <v>3988</v>
      </c>
      <c r="H45" s="62"/>
      <c r="I45" s="48" t="s">
        <v>3987</v>
      </c>
      <c r="J45" s="44"/>
      <c r="K45" s="51"/>
      <c r="L45" s="52"/>
      <c r="M45" s="65"/>
      <c r="N45" s="66"/>
      <c r="O45" s="53"/>
      <c r="P45" s="54"/>
      <c r="Q45" s="55">
        <v>300.0</v>
      </c>
      <c r="R45" s="67"/>
      <c r="S45" s="4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99" t="s">
        <v>3989</v>
      </c>
      <c r="E46" s="47" t="s">
        <v>30</v>
      </c>
      <c r="F46" s="44" t="s">
        <v>39</v>
      </c>
      <c r="G46" s="260" t="s">
        <v>3990</v>
      </c>
      <c r="H46" s="123"/>
      <c r="I46" s="48" t="s">
        <v>3991</v>
      </c>
      <c r="J46" s="44" t="s">
        <v>31</v>
      </c>
      <c r="K46" s="51"/>
      <c r="L46" s="104"/>
      <c r="M46" s="85"/>
      <c r="N46" s="66">
        <v>350.0</v>
      </c>
      <c r="O46" s="53"/>
      <c r="P46" s="105"/>
      <c r="Q46" s="106"/>
      <c r="R46" s="89"/>
      <c r="S46" s="47">
        <v>50.0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3992</v>
      </c>
      <c r="E47" s="61"/>
      <c r="F47" s="44" t="s">
        <v>3522</v>
      </c>
      <c r="G47" s="230" t="s">
        <v>3993</v>
      </c>
      <c r="H47" s="62" t="s">
        <v>3993</v>
      </c>
      <c r="I47" s="62" t="s">
        <v>3994</v>
      </c>
      <c r="J47" s="78"/>
      <c r="K47" s="51"/>
      <c r="L47" s="124">
        <v>900.0</v>
      </c>
      <c r="M47" s="65"/>
      <c r="N47" s="66"/>
      <c r="O47" s="53"/>
      <c r="P47" s="125"/>
      <c r="Q47" s="126"/>
      <c r="R47" s="67"/>
      <c r="S47" s="256">
        <v>900.0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71"/>
      <c r="E48" s="47" t="s">
        <v>93</v>
      </c>
      <c r="F48" s="44" t="s">
        <v>39</v>
      </c>
      <c r="G48" s="243" t="s">
        <v>3995</v>
      </c>
      <c r="H48" s="62" t="s">
        <v>1176</v>
      </c>
      <c r="I48" s="62" t="s">
        <v>3996</v>
      </c>
      <c r="J48" s="44" t="s">
        <v>48</v>
      </c>
      <c r="K48" s="51">
        <v>400.0</v>
      </c>
      <c r="L48" s="124"/>
      <c r="M48" s="37"/>
      <c r="N48" s="38"/>
      <c r="O48" s="53"/>
      <c r="P48" s="125"/>
      <c r="Q48" s="126"/>
      <c r="R48" s="56"/>
      <c r="S48" s="47">
        <v>100.0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21" t="s">
        <v>3997</v>
      </c>
      <c r="E49" s="47" t="s">
        <v>93</v>
      </c>
      <c r="F49" s="44" t="s">
        <v>39</v>
      </c>
      <c r="G49" s="230" t="s">
        <v>3998</v>
      </c>
      <c r="H49" s="62" t="s">
        <v>2529</v>
      </c>
      <c r="I49" s="127" t="s">
        <v>3999</v>
      </c>
      <c r="J49" s="44" t="s">
        <v>48</v>
      </c>
      <c r="K49" s="64"/>
      <c r="L49" s="124"/>
      <c r="M49" s="65">
        <v>350.0</v>
      </c>
      <c r="N49" s="86"/>
      <c r="O49" s="53"/>
      <c r="P49" s="125"/>
      <c r="Q49" s="126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128"/>
      <c r="E50" s="47" t="s">
        <v>38</v>
      </c>
      <c r="F50" s="44" t="s">
        <v>39</v>
      </c>
      <c r="G50" s="230" t="s">
        <v>4000</v>
      </c>
      <c r="H50" s="62" t="s">
        <v>4001</v>
      </c>
      <c r="I50" s="48" t="s">
        <v>4002</v>
      </c>
      <c r="J50" s="44" t="s">
        <v>31</v>
      </c>
      <c r="K50" s="64"/>
      <c r="L50" s="129"/>
      <c r="M50" s="85"/>
      <c r="N50" s="86"/>
      <c r="O50" s="53"/>
      <c r="P50" s="125">
        <v>600.0</v>
      </c>
      <c r="Q50" s="131"/>
      <c r="R50" s="89"/>
      <c r="S50" s="47">
        <v>300.0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70"/>
      <c r="E51" s="47" t="s">
        <v>4003</v>
      </c>
      <c r="F51" s="44" t="s">
        <v>39</v>
      </c>
      <c r="G51" s="230" t="s">
        <v>4004</v>
      </c>
      <c r="H51" s="62" t="s">
        <v>4005</v>
      </c>
      <c r="I51" s="48" t="s">
        <v>4006</v>
      </c>
      <c r="J51" s="44" t="s">
        <v>30</v>
      </c>
      <c r="K51" s="51"/>
      <c r="L51" s="124"/>
      <c r="M51" s="65"/>
      <c r="N51" s="66"/>
      <c r="O51" s="53">
        <v>350.0</v>
      </c>
      <c r="P51" s="125"/>
      <c r="Q51" s="126"/>
      <c r="R51" s="67"/>
      <c r="S51" s="47">
        <v>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128</v>
      </c>
      <c r="C52" s="45"/>
      <c r="D52" s="45"/>
      <c r="E52" s="47" t="s">
        <v>60</v>
      </c>
      <c r="F52" s="44" t="s">
        <v>61</v>
      </c>
      <c r="G52" s="241" t="s">
        <v>4007</v>
      </c>
      <c r="H52" s="49" t="s">
        <v>4008</v>
      </c>
      <c r="I52" s="48" t="s">
        <v>4009</v>
      </c>
      <c r="J52" s="44" t="s">
        <v>48</v>
      </c>
      <c r="K52" s="120"/>
      <c r="L52" s="124">
        <v>1500.0</v>
      </c>
      <c r="M52" s="85"/>
      <c r="N52" s="86"/>
      <c r="O52" s="53"/>
      <c r="P52" s="125"/>
      <c r="Q52" s="126"/>
      <c r="R52" s="89"/>
      <c r="S52" s="47">
        <v>750.0</v>
      </c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 t="s">
        <v>35</v>
      </c>
      <c r="B53" s="44" t="s">
        <v>36</v>
      </c>
      <c r="C53" s="45"/>
      <c r="D53" s="101" t="s">
        <v>4010</v>
      </c>
      <c r="E53" s="133" t="s">
        <v>38</v>
      </c>
      <c r="F53" s="44" t="s">
        <v>78</v>
      </c>
      <c r="G53" s="263" t="s">
        <v>4011</v>
      </c>
      <c r="H53" s="62"/>
      <c r="I53" s="48" t="s">
        <v>4012</v>
      </c>
      <c r="J53" s="44" t="s">
        <v>31</v>
      </c>
      <c r="K53" s="51"/>
      <c r="L53" s="124"/>
      <c r="M53" s="65"/>
      <c r="N53" s="66"/>
      <c r="O53" s="53"/>
      <c r="P53" s="125">
        <v>250.0</v>
      </c>
      <c r="Q53" s="126"/>
      <c r="R53" s="67"/>
      <c r="S53" s="57">
        <v>125.0</v>
      </c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 t="s">
        <v>35</v>
      </c>
      <c r="B54" s="44" t="s">
        <v>36</v>
      </c>
      <c r="C54" s="45"/>
      <c r="D54" s="101" t="s">
        <v>4013</v>
      </c>
      <c r="E54" s="133" t="s">
        <v>2568</v>
      </c>
      <c r="F54" s="44" t="s">
        <v>39</v>
      </c>
      <c r="G54" s="285" t="s">
        <v>4014</v>
      </c>
      <c r="H54" s="135"/>
      <c r="I54" s="48" t="s">
        <v>4015</v>
      </c>
      <c r="J54" s="44" t="s">
        <v>30</v>
      </c>
      <c r="K54" s="51">
        <v>400.0</v>
      </c>
      <c r="L54" s="124"/>
      <c r="M54" s="65"/>
      <c r="N54" s="66"/>
      <c r="O54" s="53"/>
      <c r="P54" s="125"/>
      <c r="Q54" s="126"/>
      <c r="R54" s="67"/>
      <c r="S54" s="47">
        <v>50.0</v>
      </c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 t="s">
        <v>35</v>
      </c>
      <c r="B55" s="44" t="s">
        <v>36</v>
      </c>
      <c r="C55" s="45"/>
      <c r="D55" s="101" t="s">
        <v>4016</v>
      </c>
      <c r="E55" s="133" t="s">
        <v>52</v>
      </c>
      <c r="F55" s="44" t="s">
        <v>39</v>
      </c>
      <c r="G55" s="230" t="s">
        <v>4017</v>
      </c>
      <c r="H55" s="62"/>
      <c r="I55" s="48" t="s">
        <v>4018</v>
      </c>
      <c r="J55" s="44" t="s">
        <v>31</v>
      </c>
      <c r="K55" s="136"/>
      <c r="L55" s="124"/>
      <c r="M55" s="114"/>
      <c r="N55" s="38">
        <v>350.0</v>
      </c>
      <c r="O55" s="53"/>
      <c r="P55" s="125"/>
      <c r="Q55" s="126"/>
      <c r="R55" s="116"/>
      <c r="S55" s="47">
        <v>50.0</v>
      </c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 t="s">
        <v>35</v>
      </c>
      <c r="B56" s="44" t="s">
        <v>36</v>
      </c>
      <c r="C56" s="45"/>
      <c r="D56" s="101" t="s">
        <v>4019</v>
      </c>
      <c r="E56" s="133" t="s">
        <v>38</v>
      </c>
      <c r="F56" s="44" t="s">
        <v>78</v>
      </c>
      <c r="G56" s="230" t="s">
        <v>4020</v>
      </c>
      <c r="H56" s="62"/>
      <c r="I56" s="48" t="s">
        <v>4012</v>
      </c>
      <c r="J56" s="44" t="s">
        <v>4021</v>
      </c>
      <c r="K56" s="137"/>
      <c r="L56" s="124"/>
      <c r="M56" s="114"/>
      <c r="N56" s="115"/>
      <c r="O56" s="53"/>
      <c r="P56" s="125">
        <v>250.0</v>
      </c>
      <c r="Q56" s="126"/>
      <c r="R56" s="116"/>
      <c r="S56" s="47">
        <v>125.0</v>
      </c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 t="s">
        <v>35</v>
      </c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4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8"/>
      <c r="S93" s="189">
        <f>SUM(S7:S92)</f>
        <v>6045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196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2844</v>
      </c>
      <c r="L95" s="201" t="s">
        <v>23</v>
      </c>
      <c r="O95" s="202" t="s">
        <v>24</v>
      </c>
      <c r="Q95" s="203"/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SUM(K95*2%)</f>
        <v>56.88</v>
      </c>
      <c r="L96" s="36" t="s">
        <v>11</v>
      </c>
      <c r="M96" s="205"/>
      <c r="N96" s="205"/>
      <c r="O96" s="206"/>
      <c r="P96" s="207"/>
      <c r="Q96" s="203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4800</v>
      </c>
      <c r="M97" s="37" t="s">
        <v>12</v>
      </c>
      <c r="N97" s="205"/>
      <c r="O97" s="206"/>
      <c r="P97" s="206"/>
      <c r="Q97" s="206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11994</v>
      </c>
      <c r="I98" s="5"/>
      <c r="J98" s="2"/>
      <c r="K98" s="7"/>
      <c r="L98" s="60">
        <f>SUM(L97*2%)</f>
        <v>96</v>
      </c>
      <c r="M98" s="16">
        <f>SUM(M6:M91)</f>
        <v>2100</v>
      </c>
      <c r="N98" s="38" t="s">
        <v>13</v>
      </c>
      <c r="O98" s="206"/>
      <c r="P98" s="206"/>
      <c r="Q98" s="206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SUM(O100,P103,Q104)</f>
        <v>6682</v>
      </c>
      <c r="I99" s="5"/>
      <c r="J99" s="2"/>
      <c r="K99" s="7"/>
      <c r="L99" s="17"/>
      <c r="M99" s="60">
        <f>SUM(M98*2%)</f>
        <v>42</v>
      </c>
      <c r="N99" s="16">
        <f>SUM(N6:N92)</f>
        <v>2250</v>
      </c>
      <c r="O99" s="39" t="s">
        <v>14</v>
      </c>
      <c r="P99" s="206"/>
      <c r="Q99" s="206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SUM(R105)</f>
        <v>70</v>
      </c>
      <c r="I100" s="5"/>
      <c r="J100" s="2"/>
      <c r="K100" s="7"/>
      <c r="L100" s="2"/>
      <c r="M100" s="2"/>
      <c r="N100" s="60">
        <f>SUM(N99*2%)</f>
        <v>45</v>
      </c>
      <c r="O100" s="16">
        <f>SUM(O6:O93)</f>
        <v>3232</v>
      </c>
      <c r="P100" s="206"/>
      <c r="Q100" s="206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60">
        <f>SUM(O100*2%)</f>
        <v>64.64</v>
      </c>
      <c r="P101" s="206"/>
      <c r="Q101" s="206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7" t="s">
        <v>29</v>
      </c>
      <c r="H102" s="266">
        <f>SUM(L14,O15,P16,M19,L26,L27,Q40,Q44,K48,M49,L52)</f>
        <v>5550</v>
      </c>
      <c r="I102" s="354">
        <f>SUM(P16,L27,Q40,K48)</f>
        <v>1450</v>
      </c>
      <c r="J102" s="2"/>
      <c r="K102" s="7"/>
      <c r="L102" s="2"/>
      <c r="M102" s="2"/>
      <c r="N102" s="2"/>
      <c r="O102" s="2"/>
      <c r="P102" s="40" t="s">
        <v>15</v>
      </c>
      <c r="Q102" s="206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9" t="s">
        <v>30</v>
      </c>
      <c r="H103" s="218"/>
      <c r="I103" s="220"/>
      <c r="J103" s="2"/>
      <c r="K103" s="7"/>
      <c r="L103" s="2"/>
      <c r="M103" s="2"/>
      <c r="N103" s="2"/>
      <c r="O103" s="2"/>
      <c r="P103" s="16">
        <f>SUM(P6:P91)</f>
        <v>1800</v>
      </c>
      <c r="Q103" s="41" t="s">
        <v>16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21" t="s">
        <v>31</v>
      </c>
      <c r="H104" s="218"/>
      <c r="I104" s="220"/>
      <c r="J104" s="2"/>
      <c r="K104" s="7"/>
      <c r="L104" s="2"/>
      <c r="M104" s="2"/>
      <c r="N104" s="2"/>
      <c r="O104" s="2"/>
      <c r="P104" s="60">
        <f>SUM(P103*1%)</f>
        <v>18</v>
      </c>
      <c r="Q104" s="16">
        <f>SUM(Q6:Q91)</f>
        <v>1650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3"/>
      <c r="H105" s="11"/>
      <c r="I105" s="220"/>
      <c r="J105" s="2"/>
      <c r="K105" s="7"/>
      <c r="L105" s="2"/>
      <c r="M105" s="2"/>
      <c r="N105" s="2"/>
      <c r="O105" s="2"/>
      <c r="P105" s="2"/>
      <c r="Q105" s="60">
        <f>SUM(Q104*1%)</f>
        <v>16.5</v>
      </c>
      <c r="R105" s="149">
        <f>SUM(R7:R93)</f>
        <v>70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23" t="s">
        <v>32</v>
      </c>
      <c r="H106" s="319">
        <f>SUM(N13,P16,O17,L27,Q37,K48)</f>
        <v>2094</v>
      </c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1.4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33</v>
      </c>
      <c r="H107" s="253">
        <f>SUM(K11,K25,O29)</f>
        <v>994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228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228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8"/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J7:J55 J57:J92">
      <formula1>"Mel,Flavia,Fernanda,Carla"</formula1>
    </dataValidation>
    <dataValidation type="list" allowBlank="1" showErrorMessage="1" sqref="B7:B92">
      <formula1>"Pix,Cartão,Pacote ,Pago 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Pereira,Carla,Demetrio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VINICIUS,Gerenciamen"&amp;"to ,Influencer Michele"</formula1>
    </dataValidation>
    <dataValidation type="list" allowBlank="1" showErrorMessage="1" sqref="J56">
      <formula1>"Mel,Flavia,Fernanda,Carla,Miriã"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8.88"/>
    <col customWidth="1" min="7" max="7" width="31.5"/>
    <col customWidth="1" min="8" max="8" width="19.38"/>
    <col customWidth="1" min="9" max="9" width="14.0"/>
    <col customWidth="1" min="10" max="10" width="13.75"/>
    <col customWidth="1" min="13" max="13" width="15.63"/>
    <col customWidth="1" min="14" max="14" width="12.88"/>
    <col customWidth="1" min="18" max="18" width="15.38"/>
    <col customWidth="1" min="20" max="20" width="22.63"/>
    <col customWidth="1" min="21" max="21" width="14.13"/>
    <col customWidth="1" min="22" max="22" width="3.0"/>
    <col customWidth="1" min="23" max="23" width="17.0"/>
    <col customWidth="1" min="24" max="24" width="13.38"/>
  </cols>
  <sheetData>
    <row r="1">
      <c r="A1" s="1" t="s">
        <v>0</v>
      </c>
      <c r="B1" s="355" t="s">
        <v>406</v>
      </c>
      <c r="C1" s="3"/>
      <c r="D1" s="3"/>
      <c r="E1" s="2"/>
      <c r="F1" s="2"/>
      <c r="G1" s="4"/>
      <c r="H1" s="5"/>
      <c r="I1" s="5"/>
      <c r="J1" s="4"/>
      <c r="K1" s="5"/>
      <c r="L1" s="4"/>
      <c r="M1" s="4"/>
      <c r="N1" s="4"/>
      <c r="O1" s="4"/>
      <c r="P1" s="4"/>
      <c r="Q1" s="4"/>
      <c r="R1" s="6"/>
      <c r="S1" s="5"/>
      <c r="T1" s="5"/>
      <c r="U1" s="7"/>
      <c r="V1" s="7"/>
      <c r="W1" s="7"/>
      <c r="X1" s="7"/>
      <c r="Y1" s="7"/>
      <c r="Z1" s="7"/>
      <c r="AA1" s="7"/>
      <c r="AB1" s="7"/>
    </row>
    <row r="2">
      <c r="A2" s="8"/>
      <c r="B2" s="9"/>
      <c r="C2" s="9"/>
      <c r="D2" s="9"/>
      <c r="E2" s="9"/>
      <c r="F2" s="9"/>
      <c r="G2" s="9"/>
      <c r="H2" s="9"/>
      <c r="I2" s="9"/>
      <c r="J2" s="10"/>
      <c r="K2" s="11"/>
      <c r="L2" s="11"/>
      <c r="M2" s="11"/>
      <c r="N2" s="11"/>
      <c r="O2" s="11"/>
      <c r="P2" s="11"/>
      <c r="Q2" s="11"/>
      <c r="R2" s="11"/>
      <c r="S2" s="12"/>
      <c r="T2" s="5"/>
      <c r="U2" s="7"/>
      <c r="V2" s="7"/>
      <c r="W2" s="7"/>
      <c r="X2" s="7"/>
      <c r="Y2" s="7"/>
      <c r="Z2" s="7"/>
      <c r="AA2" s="7"/>
      <c r="AB2" s="7"/>
    </row>
    <row r="3">
      <c r="A3" s="13"/>
      <c r="B3" s="9"/>
      <c r="C3" s="9"/>
      <c r="D3" s="9"/>
      <c r="E3" s="9"/>
      <c r="F3" s="9"/>
      <c r="G3" s="9"/>
      <c r="H3" s="9"/>
      <c r="I3" s="9"/>
      <c r="J3" s="10"/>
      <c r="K3" s="14"/>
      <c r="S3" s="15"/>
      <c r="T3" s="5"/>
      <c r="U3" s="7"/>
      <c r="V3" s="7"/>
      <c r="W3" s="7"/>
      <c r="X3" s="7"/>
      <c r="Y3" s="7"/>
      <c r="Z3" s="7"/>
      <c r="AA3" s="7"/>
      <c r="AB3" s="7"/>
    </row>
    <row r="4">
      <c r="A4" s="2"/>
      <c r="B4" s="2"/>
      <c r="C4" s="3"/>
      <c r="D4" s="16"/>
      <c r="E4" s="17"/>
      <c r="F4" s="17"/>
      <c r="G4" s="6"/>
      <c r="H4" s="18"/>
      <c r="I4" s="5"/>
      <c r="J4" s="4"/>
      <c r="K4" s="5"/>
      <c r="L4" s="4"/>
      <c r="M4" s="4"/>
      <c r="N4" s="4"/>
      <c r="O4" s="4"/>
      <c r="P4" s="19"/>
      <c r="Q4" s="4"/>
      <c r="R4" s="4"/>
      <c r="S4" s="20"/>
      <c r="T4" s="21"/>
      <c r="U4" s="22"/>
      <c r="V4" s="7"/>
      <c r="W4" s="7"/>
      <c r="X4" s="7"/>
      <c r="Y4" s="7"/>
      <c r="Z4" s="7"/>
      <c r="AA4" s="7"/>
      <c r="AB4" s="7"/>
    </row>
    <row r="5">
      <c r="A5" s="2"/>
      <c r="B5" s="2"/>
      <c r="C5" s="3"/>
      <c r="D5" s="16"/>
      <c r="E5" s="23"/>
      <c r="F5" s="24"/>
      <c r="G5" s="25"/>
      <c r="H5" s="26"/>
      <c r="I5" s="27"/>
      <c r="J5" s="28"/>
      <c r="K5" s="29"/>
      <c r="L5" s="28"/>
      <c r="M5" s="28"/>
      <c r="N5" s="28"/>
      <c r="O5" s="28"/>
      <c r="P5" s="28"/>
      <c r="Q5" s="28"/>
      <c r="R5" s="24"/>
      <c r="S5" s="30"/>
      <c r="T5" s="7"/>
      <c r="U5" s="7"/>
      <c r="V5" s="7"/>
      <c r="W5" s="7"/>
      <c r="X5" s="7"/>
      <c r="Y5" s="7"/>
      <c r="Z5" s="7"/>
      <c r="AA5" s="7"/>
      <c r="AB5" s="7"/>
    </row>
    <row r="6">
      <c r="A6" s="31" t="s">
        <v>1</v>
      </c>
      <c r="B6" s="31" t="s">
        <v>2</v>
      </c>
      <c r="C6" s="32" t="s">
        <v>3</v>
      </c>
      <c r="D6" s="33" t="s">
        <v>4</v>
      </c>
      <c r="E6" s="34" t="s">
        <v>5</v>
      </c>
      <c r="F6" s="31" t="s">
        <v>6</v>
      </c>
      <c r="G6" s="34" t="s">
        <v>1</v>
      </c>
      <c r="H6" s="34" t="s">
        <v>7</v>
      </c>
      <c r="I6" s="31" t="s">
        <v>8</v>
      </c>
      <c r="J6" s="31" t="s">
        <v>9</v>
      </c>
      <c r="K6" s="35" t="s">
        <v>10</v>
      </c>
      <c r="L6" s="36" t="s">
        <v>11</v>
      </c>
      <c r="M6" s="37" t="s">
        <v>12</v>
      </c>
      <c r="N6" s="38" t="s">
        <v>13</v>
      </c>
      <c r="O6" s="39" t="s">
        <v>14</v>
      </c>
      <c r="P6" s="40" t="s">
        <v>15</v>
      </c>
      <c r="Q6" s="41" t="s">
        <v>16</v>
      </c>
      <c r="R6" s="42" t="s">
        <v>17</v>
      </c>
      <c r="S6" s="36" t="s">
        <v>18</v>
      </c>
      <c r="T6" s="7"/>
      <c r="U6" s="7"/>
      <c r="V6" s="43"/>
      <c r="Y6" s="7"/>
      <c r="Z6" s="7"/>
      <c r="AA6" s="7"/>
      <c r="AB6" s="7"/>
    </row>
    <row r="7">
      <c r="A7" s="44" t="s">
        <v>35</v>
      </c>
      <c r="B7" s="44" t="s">
        <v>36</v>
      </c>
      <c r="C7" s="45"/>
      <c r="D7" s="46"/>
      <c r="E7" s="47" t="s">
        <v>52</v>
      </c>
      <c r="F7" s="44" t="s">
        <v>39</v>
      </c>
      <c r="G7" s="243" t="s">
        <v>4022</v>
      </c>
      <c r="H7" s="49"/>
      <c r="I7" s="50" t="s">
        <v>4023</v>
      </c>
      <c r="J7" s="44" t="s">
        <v>31</v>
      </c>
      <c r="K7" s="51"/>
      <c r="L7" s="52"/>
      <c r="M7" s="37"/>
      <c r="N7" s="38">
        <v>350.0</v>
      </c>
      <c r="O7" s="53"/>
      <c r="P7" s="54"/>
      <c r="Q7" s="55"/>
      <c r="R7" s="56"/>
      <c r="S7" s="57">
        <v>50.0</v>
      </c>
      <c r="T7" s="58" t="s">
        <v>10</v>
      </c>
      <c r="U7" s="59">
        <f>SUM(K7:K92)</f>
        <v>2738</v>
      </c>
      <c r="V7" s="7"/>
      <c r="Y7" s="7"/>
      <c r="Z7" s="7"/>
      <c r="AA7" s="7"/>
      <c r="AB7" s="7"/>
    </row>
    <row r="8">
      <c r="A8" s="44" t="s">
        <v>35</v>
      </c>
      <c r="B8" s="44" t="s">
        <v>36</v>
      </c>
      <c r="C8" s="45"/>
      <c r="D8" s="46" t="s">
        <v>59</v>
      </c>
      <c r="E8" s="47" t="s">
        <v>93</v>
      </c>
      <c r="F8" s="44" t="s">
        <v>39</v>
      </c>
      <c r="G8" s="230" t="s">
        <v>4024</v>
      </c>
      <c r="H8" s="62" t="s">
        <v>865</v>
      </c>
      <c r="I8" s="63" t="s">
        <v>866</v>
      </c>
      <c r="J8" s="44" t="s">
        <v>30</v>
      </c>
      <c r="K8" s="64"/>
      <c r="L8" s="52"/>
      <c r="M8" s="65">
        <v>250.0</v>
      </c>
      <c r="N8" s="66"/>
      <c r="O8" s="53"/>
      <c r="P8" s="54"/>
      <c r="Q8" s="55"/>
      <c r="R8" s="67"/>
      <c r="S8" s="57">
        <v>100.0</v>
      </c>
      <c r="T8" s="58" t="s">
        <v>11</v>
      </c>
      <c r="U8" s="59">
        <f>SUM(L97)</f>
        <v>297</v>
      </c>
      <c r="V8" s="7"/>
      <c r="Y8" s="7"/>
      <c r="Z8" s="7"/>
      <c r="AA8" s="7"/>
      <c r="AB8" s="7"/>
    </row>
    <row r="9">
      <c r="A9" s="44" t="s">
        <v>35</v>
      </c>
      <c r="B9" s="44" t="s">
        <v>36</v>
      </c>
      <c r="C9" s="68"/>
      <c r="D9" s="46" t="s">
        <v>4025</v>
      </c>
      <c r="E9" s="47" t="s">
        <v>66</v>
      </c>
      <c r="F9" s="44" t="s">
        <v>39</v>
      </c>
      <c r="G9" s="285" t="s">
        <v>4026</v>
      </c>
      <c r="H9" s="62"/>
      <c r="I9" s="69" t="s">
        <v>4027</v>
      </c>
      <c r="J9" s="44" t="s">
        <v>48</v>
      </c>
      <c r="K9" s="64"/>
      <c r="L9" s="52"/>
      <c r="M9" s="65"/>
      <c r="N9" s="66">
        <v>350.0</v>
      </c>
      <c r="O9" s="53"/>
      <c r="P9" s="54"/>
      <c r="Q9" s="55"/>
      <c r="R9" s="67"/>
      <c r="S9" s="57">
        <v>50.0</v>
      </c>
      <c r="T9" s="58" t="s">
        <v>12</v>
      </c>
      <c r="U9" s="59">
        <f>SUM(M98)</f>
        <v>3400</v>
      </c>
      <c r="V9" s="7"/>
      <c r="Y9" s="7"/>
      <c r="Z9" s="7"/>
      <c r="AA9" s="7"/>
      <c r="AB9" s="7"/>
    </row>
    <row r="10" ht="16.5" customHeight="1">
      <c r="A10" s="44" t="s">
        <v>35</v>
      </c>
      <c r="B10" s="44" t="s">
        <v>36</v>
      </c>
      <c r="C10" s="70"/>
      <c r="D10" s="71"/>
      <c r="E10" s="47" t="s">
        <v>1861</v>
      </c>
      <c r="F10" s="44" t="s">
        <v>39</v>
      </c>
      <c r="G10" s="230" t="s">
        <v>4028</v>
      </c>
      <c r="H10" s="49"/>
      <c r="I10" s="50" t="s">
        <v>4029</v>
      </c>
      <c r="J10" s="44" t="s">
        <v>31</v>
      </c>
      <c r="K10" s="51"/>
      <c r="L10" s="72"/>
      <c r="M10" s="37"/>
      <c r="N10" s="38">
        <v>350.0</v>
      </c>
      <c r="O10" s="53"/>
      <c r="P10" s="73"/>
      <c r="Q10" s="74"/>
      <c r="R10" s="56"/>
      <c r="S10" s="57">
        <v>50.0</v>
      </c>
      <c r="T10" s="75" t="s">
        <v>13</v>
      </c>
      <c r="U10" s="59">
        <f>SUM(N99)</f>
        <v>3050</v>
      </c>
      <c r="V10" s="7"/>
      <c r="W10" s="7"/>
      <c r="X10" s="7"/>
      <c r="Y10" s="7"/>
      <c r="Z10" s="7"/>
      <c r="AA10" s="7"/>
      <c r="AB10" s="7"/>
    </row>
    <row r="11">
      <c r="A11" s="44" t="s">
        <v>35</v>
      </c>
      <c r="B11" s="44" t="s">
        <v>36</v>
      </c>
      <c r="C11" s="45"/>
      <c r="D11" s="46" t="s">
        <v>4030</v>
      </c>
      <c r="E11" s="47" t="s">
        <v>1861</v>
      </c>
      <c r="F11" s="44" t="s">
        <v>39</v>
      </c>
      <c r="G11" s="230" t="s">
        <v>4031</v>
      </c>
      <c r="H11" s="49" t="s">
        <v>1102</v>
      </c>
      <c r="I11" s="63" t="s">
        <v>4032</v>
      </c>
      <c r="J11" s="44" t="s">
        <v>31</v>
      </c>
      <c r="K11" s="51"/>
      <c r="L11" s="52"/>
      <c r="M11" s="37">
        <v>350.0</v>
      </c>
      <c r="N11" s="38"/>
      <c r="O11" s="53"/>
      <c r="P11" s="54"/>
      <c r="Q11" s="55"/>
      <c r="R11" s="56"/>
      <c r="S11" s="57">
        <v>125.0</v>
      </c>
      <c r="T11" s="76" t="s">
        <v>19</v>
      </c>
      <c r="U11" s="77">
        <f>SUM(U7:U10)</f>
        <v>9485</v>
      </c>
      <c r="V11" s="7"/>
      <c r="Y11" s="7"/>
      <c r="Z11" s="7"/>
      <c r="AA11" s="7"/>
      <c r="AB11" s="7"/>
    </row>
    <row r="12">
      <c r="A12" s="44" t="s">
        <v>35</v>
      </c>
      <c r="B12" s="44" t="s">
        <v>36</v>
      </c>
      <c r="C12" s="45"/>
      <c r="D12" s="46" t="s">
        <v>4033</v>
      </c>
      <c r="E12" s="47" t="s">
        <v>44</v>
      </c>
      <c r="F12" s="44" t="s">
        <v>39</v>
      </c>
      <c r="G12" s="230" t="s">
        <v>4034</v>
      </c>
      <c r="H12" s="49" t="s">
        <v>4035</v>
      </c>
      <c r="I12" s="69" t="s">
        <v>4036</v>
      </c>
      <c r="J12" s="44" t="s">
        <v>31</v>
      </c>
      <c r="K12" s="51"/>
      <c r="L12" s="52"/>
      <c r="M12" s="65"/>
      <c r="N12" s="66"/>
      <c r="O12" s="53">
        <v>350.0</v>
      </c>
      <c r="P12" s="54"/>
      <c r="Q12" s="55"/>
      <c r="R12" s="67"/>
      <c r="S12" s="57">
        <v>50.0</v>
      </c>
      <c r="V12" s="7"/>
      <c r="W12" s="7"/>
      <c r="X12" s="7"/>
      <c r="Y12" s="7"/>
      <c r="Z12" s="7"/>
      <c r="AA12" s="7"/>
      <c r="AB12" s="7"/>
    </row>
    <row r="13">
      <c r="A13" s="44" t="s">
        <v>35</v>
      </c>
      <c r="B13" s="44" t="s">
        <v>36</v>
      </c>
      <c r="C13" s="45"/>
      <c r="D13" s="46" t="s">
        <v>4037</v>
      </c>
      <c r="E13" s="47" t="s">
        <v>44</v>
      </c>
      <c r="F13" s="44" t="s">
        <v>39</v>
      </c>
      <c r="G13" s="230" t="s">
        <v>4038</v>
      </c>
      <c r="H13" s="62" t="s">
        <v>345</v>
      </c>
      <c r="I13" s="50" t="s">
        <v>4039</v>
      </c>
      <c r="J13" s="44" t="s">
        <v>30</v>
      </c>
      <c r="K13" s="51"/>
      <c r="L13" s="52"/>
      <c r="M13" s="65">
        <v>350.0</v>
      </c>
      <c r="N13" s="66"/>
      <c r="O13" s="53"/>
      <c r="P13" s="54"/>
      <c r="Q13" s="55"/>
      <c r="R13" s="67"/>
      <c r="S13" s="57">
        <v>50.0</v>
      </c>
      <c r="V13" s="7"/>
      <c r="W13" s="7"/>
      <c r="X13" s="7"/>
      <c r="Y13" s="7"/>
      <c r="Z13" s="7"/>
      <c r="AA13" s="7"/>
      <c r="AB13" s="7"/>
    </row>
    <row r="14">
      <c r="A14" s="44" t="s">
        <v>35</v>
      </c>
      <c r="B14" s="44" t="s">
        <v>36</v>
      </c>
      <c r="C14" s="70"/>
      <c r="D14" s="46" t="s">
        <v>4040</v>
      </c>
      <c r="E14" s="47" t="s">
        <v>66</v>
      </c>
      <c r="F14" s="44" t="s">
        <v>39</v>
      </c>
      <c r="G14" s="230" t="s">
        <v>4041</v>
      </c>
      <c r="H14" s="62"/>
      <c r="I14" s="50" t="s">
        <v>4042</v>
      </c>
      <c r="J14" s="44" t="s">
        <v>48</v>
      </c>
      <c r="K14" s="51">
        <v>400.0</v>
      </c>
      <c r="L14" s="52"/>
      <c r="M14" s="37"/>
      <c r="N14" s="38"/>
      <c r="O14" s="53"/>
      <c r="P14" s="54"/>
      <c r="Q14" s="55"/>
      <c r="R14" s="56"/>
      <c r="S14" s="57">
        <v>50.0</v>
      </c>
      <c r="V14" s="7"/>
      <c r="W14" s="7"/>
      <c r="X14" s="7"/>
      <c r="Y14" s="7"/>
      <c r="Z14" s="7"/>
      <c r="AA14" s="7"/>
      <c r="AB14" s="7"/>
    </row>
    <row r="15">
      <c r="A15" s="44" t="s">
        <v>35</v>
      </c>
      <c r="B15" s="44" t="s">
        <v>36</v>
      </c>
      <c r="C15" s="70"/>
      <c r="D15" s="60"/>
      <c r="E15" s="47" t="s">
        <v>1049</v>
      </c>
      <c r="F15" s="44" t="s">
        <v>39</v>
      </c>
      <c r="G15" s="232" t="s">
        <v>4043</v>
      </c>
      <c r="H15" s="79" t="s">
        <v>4044</v>
      </c>
      <c r="I15" s="63" t="s">
        <v>4045</v>
      </c>
      <c r="J15" s="44" t="s">
        <v>31</v>
      </c>
      <c r="K15" s="51"/>
      <c r="L15" s="52"/>
      <c r="M15" s="65"/>
      <c r="N15" s="66"/>
      <c r="O15" s="53"/>
      <c r="P15" s="54"/>
      <c r="Q15" s="55">
        <v>350.0</v>
      </c>
      <c r="R15" s="67"/>
      <c r="S15" s="57">
        <v>50.0</v>
      </c>
      <c r="T15" s="80" t="s">
        <v>14</v>
      </c>
      <c r="U15" s="46">
        <f>SUM(O100)</f>
        <v>1694</v>
      </c>
      <c r="V15" s="7"/>
      <c r="W15" s="7"/>
      <c r="X15" s="7"/>
      <c r="Y15" s="7"/>
      <c r="Z15" s="7"/>
      <c r="AA15" s="7"/>
      <c r="AB15" s="7"/>
    </row>
    <row r="16">
      <c r="A16" s="44" t="s">
        <v>35</v>
      </c>
      <c r="B16" s="44" t="s">
        <v>36</v>
      </c>
      <c r="C16" s="45"/>
      <c r="D16" s="46" t="s">
        <v>4046</v>
      </c>
      <c r="E16" s="47" t="s">
        <v>1601</v>
      </c>
      <c r="F16" s="44" t="s">
        <v>39</v>
      </c>
      <c r="G16" s="232" t="s">
        <v>4047</v>
      </c>
      <c r="H16" s="79" t="s">
        <v>4048</v>
      </c>
      <c r="I16" s="63" t="s">
        <v>4049</v>
      </c>
      <c r="J16" s="44" t="s">
        <v>48</v>
      </c>
      <c r="K16" s="51"/>
      <c r="L16" s="52"/>
      <c r="M16" s="65"/>
      <c r="N16" s="66"/>
      <c r="O16" s="53">
        <v>294.0</v>
      </c>
      <c r="P16" s="54"/>
      <c r="Q16" s="55"/>
      <c r="R16" s="67"/>
      <c r="S16" s="57">
        <v>50.0</v>
      </c>
      <c r="T16" s="81" t="s">
        <v>15</v>
      </c>
      <c r="U16" s="82">
        <f>SUM(P7:P92)</f>
        <v>2150</v>
      </c>
      <c r="V16" s="7"/>
      <c r="W16" s="7"/>
      <c r="X16" s="83"/>
      <c r="Y16" s="7"/>
      <c r="Z16" s="7"/>
      <c r="AA16" s="7"/>
      <c r="AB16" s="7"/>
    </row>
    <row r="17" ht="15.75" customHeight="1">
      <c r="A17" s="44" t="s">
        <v>35</v>
      </c>
      <c r="B17" s="44" t="s">
        <v>36</v>
      </c>
      <c r="C17" s="45"/>
      <c r="D17" s="46" t="s">
        <v>4050</v>
      </c>
      <c r="E17" s="47" t="s">
        <v>106</v>
      </c>
      <c r="F17" s="44" t="s">
        <v>39</v>
      </c>
      <c r="G17" s="230" t="s">
        <v>4051</v>
      </c>
      <c r="H17" s="62"/>
      <c r="I17" s="69" t="s">
        <v>4052</v>
      </c>
      <c r="J17" s="44" t="s">
        <v>48</v>
      </c>
      <c r="K17" s="51"/>
      <c r="L17" s="84"/>
      <c r="M17" s="85"/>
      <c r="N17" s="66">
        <v>350.0</v>
      </c>
      <c r="O17" s="53"/>
      <c r="P17" s="87"/>
      <c r="Q17" s="88"/>
      <c r="R17" s="89"/>
      <c r="S17" s="57">
        <v>50.0</v>
      </c>
      <c r="T17" s="90" t="s">
        <v>16</v>
      </c>
      <c r="U17" s="82">
        <f>SUM(Q7:Q92)</f>
        <v>1050</v>
      </c>
      <c r="V17" s="7"/>
      <c r="W17" s="356" t="s">
        <v>406</v>
      </c>
      <c r="X17" s="7"/>
      <c r="Y17" s="7"/>
      <c r="Z17" s="7"/>
      <c r="AA17" s="7"/>
      <c r="AB17" s="7"/>
    </row>
    <row r="18" ht="17.25" customHeight="1">
      <c r="A18" s="44" t="s">
        <v>35</v>
      </c>
      <c r="B18" s="44" t="s">
        <v>36</v>
      </c>
      <c r="C18" s="45"/>
      <c r="D18" s="46" t="s">
        <v>4053</v>
      </c>
      <c r="E18" s="47" t="s">
        <v>66</v>
      </c>
      <c r="F18" s="44" t="s">
        <v>39</v>
      </c>
      <c r="G18" s="232" t="s">
        <v>4054</v>
      </c>
      <c r="H18" s="79" t="s">
        <v>2076</v>
      </c>
      <c r="I18" s="63" t="s">
        <v>4055</v>
      </c>
      <c r="J18" s="44" t="s">
        <v>48</v>
      </c>
      <c r="K18" s="51"/>
      <c r="L18" s="84"/>
      <c r="M18" s="65"/>
      <c r="N18" s="66"/>
      <c r="O18" s="53"/>
      <c r="P18" s="87">
        <v>350.0</v>
      </c>
      <c r="Q18" s="88"/>
      <c r="R18" s="67"/>
      <c r="S18" s="57">
        <v>50.0</v>
      </c>
      <c r="T18" s="91" t="s">
        <v>20</v>
      </c>
      <c r="U18" s="92">
        <f>SUM(U15,U16,U17)</f>
        <v>4894</v>
      </c>
      <c r="V18" s="7"/>
      <c r="W18" s="7"/>
      <c r="X18" s="7"/>
      <c r="Y18" s="7"/>
      <c r="Z18" s="7"/>
      <c r="AA18" s="7"/>
      <c r="AB18" s="7"/>
    </row>
    <row r="19">
      <c r="A19" s="44" t="s">
        <v>35</v>
      </c>
      <c r="B19" s="44" t="s">
        <v>36</v>
      </c>
      <c r="C19" s="45"/>
      <c r="D19" s="46" t="s">
        <v>4056</v>
      </c>
      <c r="E19" s="47" t="s">
        <v>74</v>
      </c>
      <c r="F19" s="44" t="s">
        <v>39</v>
      </c>
      <c r="G19" s="230" t="s">
        <v>4057</v>
      </c>
      <c r="H19" s="62" t="s">
        <v>4058</v>
      </c>
      <c r="I19" s="50" t="s">
        <v>4059</v>
      </c>
      <c r="J19" s="44" t="s">
        <v>30</v>
      </c>
      <c r="K19" s="51"/>
      <c r="L19" s="52"/>
      <c r="M19" s="65"/>
      <c r="N19" s="66"/>
      <c r="O19" s="53"/>
      <c r="P19" s="54">
        <v>350.0</v>
      </c>
      <c r="Q19" s="55"/>
      <c r="R19" s="67"/>
      <c r="S19" s="57">
        <v>50.0</v>
      </c>
      <c r="V19" s="7"/>
      <c r="W19" s="7"/>
      <c r="X19" s="7"/>
      <c r="Y19" s="7"/>
      <c r="Z19" s="7"/>
      <c r="AA19" s="7"/>
      <c r="AB19" s="7"/>
    </row>
    <row r="20">
      <c r="A20" s="44" t="s">
        <v>35</v>
      </c>
      <c r="B20" s="44" t="s">
        <v>36</v>
      </c>
      <c r="C20" s="45"/>
      <c r="D20" s="46" t="s">
        <v>4060</v>
      </c>
      <c r="E20" s="47" t="s">
        <v>44</v>
      </c>
      <c r="F20" s="44" t="s">
        <v>39</v>
      </c>
      <c r="G20" s="230" t="s">
        <v>4061</v>
      </c>
      <c r="H20" s="62"/>
      <c r="I20" s="69" t="s">
        <v>4062</v>
      </c>
      <c r="J20" s="44" t="s">
        <v>30</v>
      </c>
      <c r="K20" s="51">
        <v>350.0</v>
      </c>
      <c r="L20" s="52"/>
      <c r="M20" s="65"/>
      <c r="N20" s="66"/>
      <c r="O20" s="53"/>
      <c r="P20" s="54"/>
      <c r="Q20" s="55"/>
      <c r="R20" s="67"/>
      <c r="S20" s="57">
        <v>50.0</v>
      </c>
      <c r="T20" s="93"/>
      <c r="U20" s="94"/>
      <c r="V20" s="7"/>
      <c r="W20" s="7"/>
      <c r="X20" s="7"/>
      <c r="Y20" s="7"/>
      <c r="Z20" s="7"/>
      <c r="AA20" s="7"/>
      <c r="AB20" s="7"/>
    </row>
    <row r="21">
      <c r="A21" s="44" t="s">
        <v>35</v>
      </c>
      <c r="B21" s="44" t="s">
        <v>36</v>
      </c>
      <c r="C21" s="45"/>
      <c r="D21" s="60"/>
      <c r="E21" s="47" t="s">
        <v>1601</v>
      </c>
      <c r="F21" s="44" t="s">
        <v>39</v>
      </c>
      <c r="G21" s="243" t="s">
        <v>4063</v>
      </c>
      <c r="H21" s="62" t="s">
        <v>4064</v>
      </c>
      <c r="I21" s="69" t="s">
        <v>4065</v>
      </c>
      <c r="J21" s="44" t="s">
        <v>48</v>
      </c>
      <c r="K21" s="51"/>
      <c r="L21" s="52"/>
      <c r="M21" s="65"/>
      <c r="N21" s="66"/>
      <c r="O21" s="53"/>
      <c r="P21" s="54">
        <v>350.0</v>
      </c>
      <c r="Q21" s="55"/>
      <c r="R21" s="67"/>
      <c r="S21" s="57">
        <v>50.0</v>
      </c>
      <c r="T21" s="93"/>
      <c r="U21" s="94"/>
      <c r="V21" s="7"/>
      <c r="W21" s="7"/>
      <c r="X21" s="7"/>
      <c r="Y21" s="7"/>
      <c r="Z21" s="7"/>
      <c r="AA21" s="7"/>
      <c r="AB21" s="7"/>
    </row>
    <row r="22">
      <c r="A22" s="44" t="s">
        <v>35</v>
      </c>
      <c r="B22" s="44" t="s">
        <v>36</v>
      </c>
      <c r="C22" s="45"/>
      <c r="D22" s="46" t="s">
        <v>4066</v>
      </c>
      <c r="E22" s="47" t="s">
        <v>66</v>
      </c>
      <c r="F22" s="44" t="s">
        <v>39</v>
      </c>
      <c r="G22" s="230" t="s">
        <v>4067</v>
      </c>
      <c r="H22" s="62" t="s">
        <v>808</v>
      </c>
      <c r="I22" s="50" t="s">
        <v>4068</v>
      </c>
      <c r="J22" s="44" t="s">
        <v>48</v>
      </c>
      <c r="K22" s="51"/>
      <c r="L22" s="52"/>
      <c r="M22" s="65">
        <v>350.0</v>
      </c>
      <c r="N22" s="66"/>
      <c r="O22" s="53"/>
      <c r="P22" s="54"/>
      <c r="Q22" s="55"/>
      <c r="R22" s="67"/>
      <c r="S22" s="57">
        <v>50.0</v>
      </c>
      <c r="V22" s="7"/>
      <c r="W22" s="7"/>
      <c r="X22" s="7"/>
      <c r="Y22" s="7"/>
      <c r="Z22" s="7"/>
      <c r="AA22" s="7"/>
      <c r="AB22" s="7"/>
    </row>
    <row r="23" ht="17.25" customHeight="1">
      <c r="A23" s="44" t="s">
        <v>35</v>
      </c>
      <c r="B23" s="44" t="s">
        <v>36</v>
      </c>
      <c r="C23" s="45"/>
      <c r="D23" s="101" t="s">
        <v>4069</v>
      </c>
      <c r="E23" s="47" t="s">
        <v>93</v>
      </c>
      <c r="F23" s="44" t="s">
        <v>39</v>
      </c>
      <c r="G23" s="230" t="s">
        <v>4070</v>
      </c>
      <c r="H23" s="62" t="s">
        <v>4071</v>
      </c>
      <c r="I23" s="69" t="s">
        <v>4072</v>
      </c>
      <c r="J23" s="44" t="s">
        <v>48</v>
      </c>
      <c r="K23" s="95"/>
      <c r="L23" s="52"/>
      <c r="M23" s="65"/>
      <c r="N23" s="66"/>
      <c r="O23" s="53"/>
      <c r="P23" s="54"/>
      <c r="Q23" s="55">
        <v>350.0</v>
      </c>
      <c r="R23" s="67"/>
      <c r="S23" s="57">
        <v>50.0</v>
      </c>
      <c r="V23" s="7"/>
      <c r="W23" s="7"/>
      <c r="X23" s="7"/>
      <c r="Y23" s="7"/>
      <c r="Z23" s="7"/>
      <c r="AA23" s="7"/>
      <c r="AB23" s="7"/>
    </row>
    <row r="24" ht="15.75" customHeight="1">
      <c r="A24" s="44" t="s">
        <v>35</v>
      </c>
      <c r="B24" s="44" t="s">
        <v>36</v>
      </c>
      <c r="C24" s="45"/>
      <c r="D24" s="70"/>
      <c r="E24" s="47" t="s">
        <v>2568</v>
      </c>
      <c r="F24" s="44" t="s">
        <v>39</v>
      </c>
      <c r="G24" s="230" t="s">
        <v>4073</v>
      </c>
      <c r="H24" s="62" t="s">
        <v>4074</v>
      </c>
      <c r="I24" s="50" t="s">
        <v>4075</v>
      </c>
      <c r="J24" s="44" t="s">
        <v>30</v>
      </c>
      <c r="K24" s="51">
        <v>350.0</v>
      </c>
      <c r="L24" s="72"/>
      <c r="M24" s="65"/>
      <c r="N24" s="66"/>
      <c r="O24" s="53"/>
      <c r="P24" s="73"/>
      <c r="Q24" s="74"/>
      <c r="R24" s="67"/>
      <c r="S24" s="57">
        <v>50.0</v>
      </c>
      <c r="T24" s="7"/>
      <c r="U24" s="7"/>
      <c r="V24" s="7"/>
      <c r="W24" s="7"/>
      <c r="X24" s="7"/>
      <c r="Y24" s="7"/>
      <c r="Z24" s="7"/>
      <c r="AA24" s="7"/>
      <c r="AB24" s="7"/>
    </row>
    <row r="25">
      <c r="A25" s="44" t="s">
        <v>35</v>
      </c>
      <c r="B25" s="44" t="s">
        <v>36</v>
      </c>
      <c r="C25" s="70"/>
      <c r="D25" s="60"/>
      <c r="E25" s="47" t="s">
        <v>1861</v>
      </c>
      <c r="F25" s="44" t="s">
        <v>39</v>
      </c>
      <c r="G25" s="230" t="s">
        <v>4076</v>
      </c>
      <c r="H25" s="62" t="s">
        <v>492</v>
      </c>
      <c r="I25" s="48" t="s">
        <v>4077</v>
      </c>
      <c r="J25" s="44" t="s">
        <v>31</v>
      </c>
      <c r="K25" s="64"/>
      <c r="L25" s="52"/>
      <c r="M25" s="65"/>
      <c r="N25" s="86"/>
      <c r="O25" s="53"/>
      <c r="P25" s="54">
        <v>400.0</v>
      </c>
      <c r="Q25" s="97"/>
      <c r="R25" s="89"/>
      <c r="S25" s="57">
        <v>50.0</v>
      </c>
      <c r="T25" s="7"/>
      <c r="U25" s="7"/>
      <c r="V25" s="7"/>
      <c r="W25" s="7"/>
      <c r="X25" s="7"/>
      <c r="Y25" s="7"/>
      <c r="Z25" s="7"/>
      <c r="AA25" s="7"/>
      <c r="AB25" s="7"/>
    </row>
    <row r="26">
      <c r="A26" s="44" t="s">
        <v>35</v>
      </c>
      <c r="B26" s="44" t="s">
        <v>36</v>
      </c>
      <c r="C26" s="70"/>
      <c r="D26" s="46" t="s">
        <v>4078</v>
      </c>
      <c r="E26" s="47" t="s">
        <v>106</v>
      </c>
      <c r="F26" s="44" t="s">
        <v>39</v>
      </c>
      <c r="G26" s="230" t="s">
        <v>4079</v>
      </c>
      <c r="H26" s="62" t="s">
        <v>4080</v>
      </c>
      <c r="I26" s="48" t="s">
        <v>4081</v>
      </c>
      <c r="J26" s="44" t="s">
        <v>48</v>
      </c>
      <c r="K26" s="98"/>
      <c r="L26" s="84"/>
      <c r="M26" s="65"/>
      <c r="N26" s="66"/>
      <c r="O26" s="53"/>
      <c r="P26" s="87">
        <v>350.0</v>
      </c>
      <c r="Q26" s="88"/>
      <c r="R26" s="67"/>
      <c r="S26" s="57">
        <v>50.0</v>
      </c>
      <c r="T26" s="7"/>
      <c r="U26" s="7"/>
      <c r="V26" s="7"/>
      <c r="W26" s="7"/>
      <c r="X26" s="7"/>
      <c r="Y26" s="7"/>
      <c r="Z26" s="7"/>
      <c r="AA26" s="7"/>
      <c r="AB26" s="7"/>
    </row>
    <row r="27">
      <c r="A27" s="44" t="s">
        <v>35</v>
      </c>
      <c r="B27" s="44" t="s">
        <v>36</v>
      </c>
      <c r="C27" s="70"/>
      <c r="D27" s="60"/>
      <c r="E27" s="47"/>
      <c r="F27" s="44" t="s">
        <v>39</v>
      </c>
      <c r="G27" s="48" t="s">
        <v>4082</v>
      </c>
      <c r="H27" s="62"/>
      <c r="I27" s="63" t="s">
        <v>4083</v>
      </c>
      <c r="J27" s="44"/>
      <c r="K27" s="98"/>
      <c r="L27" s="52"/>
      <c r="M27" s="65"/>
      <c r="N27" s="66">
        <v>300.0</v>
      </c>
      <c r="O27" s="53"/>
      <c r="P27" s="54"/>
      <c r="Q27" s="55"/>
      <c r="R27" s="67"/>
      <c r="S27" s="57">
        <v>50.0</v>
      </c>
      <c r="T27" s="7"/>
      <c r="U27" s="7"/>
      <c r="V27" s="7"/>
      <c r="W27" s="7"/>
      <c r="X27" s="7"/>
      <c r="Y27" s="7"/>
      <c r="Z27" s="7"/>
      <c r="AA27" s="7"/>
      <c r="AB27" s="7"/>
    </row>
    <row r="28">
      <c r="A28" s="44" t="s">
        <v>35</v>
      </c>
      <c r="B28" s="44" t="s">
        <v>36</v>
      </c>
      <c r="C28" s="70"/>
      <c r="D28" s="99" t="s">
        <v>4084</v>
      </c>
      <c r="E28" s="47" t="s">
        <v>1601</v>
      </c>
      <c r="F28" s="44" t="s">
        <v>39</v>
      </c>
      <c r="G28" s="230" t="s">
        <v>4085</v>
      </c>
      <c r="H28" s="62" t="s">
        <v>1866</v>
      </c>
      <c r="I28" s="63" t="s">
        <v>4086</v>
      </c>
      <c r="J28" s="44" t="s">
        <v>48</v>
      </c>
      <c r="K28" s="51"/>
      <c r="L28" s="52"/>
      <c r="M28" s="65">
        <v>350.0</v>
      </c>
      <c r="N28" s="66"/>
      <c r="O28" s="53"/>
      <c r="P28" s="54"/>
      <c r="Q28" s="55"/>
      <c r="R28" s="67"/>
      <c r="S28" s="57">
        <v>50.0</v>
      </c>
      <c r="T28" s="7"/>
      <c r="U28" s="7"/>
      <c r="V28" s="7"/>
      <c r="W28" s="7"/>
      <c r="X28" s="7"/>
      <c r="Y28" s="7"/>
      <c r="Z28" s="7"/>
      <c r="AA28" s="7"/>
      <c r="AB28" s="7"/>
    </row>
    <row r="29">
      <c r="A29" s="44" t="s">
        <v>35</v>
      </c>
      <c r="B29" s="44" t="s">
        <v>36</v>
      </c>
      <c r="C29" s="45"/>
      <c r="D29" s="99" t="s">
        <v>1085</v>
      </c>
      <c r="E29" s="47" t="s">
        <v>1601</v>
      </c>
      <c r="F29" s="44" t="s">
        <v>415</v>
      </c>
      <c r="G29" s="230" t="s">
        <v>4087</v>
      </c>
      <c r="H29" s="62" t="s">
        <v>4088</v>
      </c>
      <c r="I29" s="48" t="s">
        <v>4089</v>
      </c>
      <c r="J29" s="44" t="s">
        <v>48</v>
      </c>
      <c r="K29" s="51"/>
      <c r="L29" s="52"/>
      <c r="M29" s="65"/>
      <c r="N29" s="66"/>
      <c r="O29" s="53">
        <v>250.0</v>
      </c>
      <c r="P29" s="54"/>
      <c r="Q29" s="55"/>
      <c r="R29" s="67"/>
      <c r="S29" s="57">
        <v>50.0</v>
      </c>
      <c r="T29" s="91" t="s">
        <v>22</v>
      </c>
      <c r="U29" s="100">
        <f>SUM(U11,U18)</f>
        <v>14379</v>
      </c>
      <c r="V29" s="7"/>
      <c r="W29" s="7"/>
      <c r="X29" s="7"/>
      <c r="Y29" s="7"/>
      <c r="Z29" s="7"/>
      <c r="AA29" s="7"/>
      <c r="AB29" s="7"/>
    </row>
    <row r="30">
      <c r="A30" s="44" t="s">
        <v>35</v>
      </c>
      <c r="B30" s="44" t="s">
        <v>36</v>
      </c>
      <c r="C30" s="101"/>
      <c r="D30" s="99" t="s">
        <v>4090</v>
      </c>
      <c r="E30" s="47" t="s">
        <v>74</v>
      </c>
      <c r="F30" s="44" t="s">
        <v>39</v>
      </c>
      <c r="G30" s="230" t="s">
        <v>4091</v>
      </c>
      <c r="H30" s="62" t="s">
        <v>4092</v>
      </c>
      <c r="I30" s="48" t="s">
        <v>4093</v>
      </c>
      <c r="J30" s="44" t="s">
        <v>30</v>
      </c>
      <c r="K30" s="51">
        <v>350.0</v>
      </c>
      <c r="L30" s="52"/>
      <c r="M30" s="37"/>
      <c r="N30" s="38"/>
      <c r="O30" s="53"/>
      <c r="P30" s="54"/>
      <c r="Q30" s="55"/>
      <c r="R30" s="56"/>
      <c r="S30" s="57">
        <v>50.0</v>
      </c>
      <c r="T30" s="7"/>
      <c r="U30" s="7"/>
      <c r="V30" s="7"/>
      <c r="W30" s="7"/>
      <c r="X30" s="7"/>
      <c r="Y30" s="7"/>
      <c r="Z30" s="7"/>
      <c r="AA30" s="7"/>
      <c r="AB30" s="7"/>
    </row>
    <row r="31">
      <c r="A31" s="44" t="s">
        <v>35</v>
      </c>
      <c r="B31" s="44" t="s">
        <v>36</v>
      </c>
      <c r="C31" s="45"/>
      <c r="D31" s="99" t="s">
        <v>4094</v>
      </c>
      <c r="E31" s="47" t="s">
        <v>2568</v>
      </c>
      <c r="F31" s="44" t="s">
        <v>39</v>
      </c>
      <c r="G31" s="357" t="s">
        <v>4095</v>
      </c>
      <c r="H31" s="103"/>
      <c r="I31" s="48" t="s">
        <v>4096</v>
      </c>
      <c r="J31" s="44" t="s">
        <v>30</v>
      </c>
      <c r="K31" s="51"/>
      <c r="L31" s="104"/>
      <c r="M31" s="65"/>
      <c r="N31" s="66"/>
      <c r="O31" s="53">
        <v>450.0</v>
      </c>
      <c r="P31" s="105"/>
      <c r="Q31" s="106"/>
      <c r="R31" s="67"/>
      <c r="S31" s="57">
        <v>50.0</v>
      </c>
      <c r="V31" s="7"/>
      <c r="W31" s="7"/>
      <c r="X31" s="7"/>
      <c r="Y31" s="7"/>
      <c r="Z31" s="7"/>
      <c r="AA31" s="7"/>
      <c r="AB31" s="7"/>
    </row>
    <row r="32">
      <c r="A32" s="44" t="s">
        <v>35</v>
      </c>
      <c r="B32" s="44" t="s">
        <v>36</v>
      </c>
      <c r="C32" s="107"/>
      <c r="D32" s="46" t="s">
        <v>1085</v>
      </c>
      <c r="E32" s="47" t="s">
        <v>30</v>
      </c>
      <c r="F32" s="44" t="s">
        <v>39</v>
      </c>
      <c r="G32" s="230" t="s">
        <v>4097</v>
      </c>
      <c r="H32" s="62" t="s">
        <v>4098</v>
      </c>
      <c r="I32" s="48" t="s">
        <v>4099</v>
      </c>
      <c r="J32" s="44" t="s">
        <v>31</v>
      </c>
      <c r="K32" s="51"/>
      <c r="L32" s="104"/>
      <c r="M32" s="65">
        <v>350.0</v>
      </c>
      <c r="N32" s="66"/>
      <c r="O32" s="53"/>
      <c r="P32" s="105"/>
      <c r="Q32" s="106"/>
      <c r="R32" s="67"/>
      <c r="S32" s="47">
        <v>50.0</v>
      </c>
      <c r="V32" s="7"/>
      <c r="W32" s="7"/>
      <c r="X32" s="7"/>
      <c r="Y32" s="7"/>
      <c r="Z32" s="7"/>
      <c r="AA32" s="7"/>
      <c r="AB32" s="7"/>
    </row>
    <row r="33">
      <c r="A33" s="44" t="s">
        <v>35</v>
      </c>
      <c r="B33" s="44" t="s">
        <v>36</v>
      </c>
      <c r="C33" s="45"/>
      <c r="D33" s="121" t="s">
        <v>4100</v>
      </c>
      <c r="E33" s="47" t="s">
        <v>1861</v>
      </c>
      <c r="F33" s="44" t="s">
        <v>39</v>
      </c>
      <c r="G33" s="230" t="s">
        <v>4101</v>
      </c>
      <c r="H33" s="62" t="s">
        <v>747</v>
      </c>
      <c r="I33" s="48" t="s">
        <v>4102</v>
      </c>
      <c r="J33" s="44" t="s">
        <v>31</v>
      </c>
      <c r="K33" s="51"/>
      <c r="L33" s="84"/>
      <c r="M33" s="65">
        <v>350.0</v>
      </c>
      <c r="N33" s="86"/>
      <c r="O33" s="53"/>
      <c r="P33" s="87"/>
      <c r="Q33" s="88"/>
      <c r="R33" s="89"/>
      <c r="S33" s="47">
        <v>150.0</v>
      </c>
      <c r="V33" s="7"/>
      <c r="W33" s="7"/>
      <c r="X33" s="7"/>
      <c r="Y33" s="7"/>
      <c r="Z33" s="7"/>
      <c r="AA33" s="7"/>
      <c r="AB33" s="7"/>
    </row>
    <row r="34">
      <c r="A34" s="44" t="s">
        <v>35</v>
      </c>
      <c r="B34" s="44" t="s">
        <v>36</v>
      </c>
      <c r="C34" s="45"/>
      <c r="D34" s="109"/>
      <c r="E34" s="47" t="s">
        <v>38</v>
      </c>
      <c r="F34" s="44" t="s">
        <v>78</v>
      </c>
      <c r="G34" s="230" t="s">
        <v>4103</v>
      </c>
      <c r="H34" s="62" t="s">
        <v>4104</v>
      </c>
      <c r="I34" s="62" t="s">
        <v>4105</v>
      </c>
      <c r="J34" s="44" t="s">
        <v>31</v>
      </c>
      <c r="K34" s="51"/>
      <c r="L34" s="52">
        <v>147.0</v>
      </c>
      <c r="M34" s="37"/>
      <c r="N34" s="38"/>
      <c r="O34" s="53"/>
      <c r="P34" s="73"/>
      <c r="Q34" s="74"/>
      <c r="R34" s="56"/>
      <c r="S34" s="47">
        <v>50.0</v>
      </c>
      <c r="V34" s="7"/>
      <c r="W34" s="7"/>
      <c r="X34" s="7"/>
      <c r="Y34" s="7"/>
      <c r="Z34" s="7"/>
      <c r="AA34" s="7"/>
      <c r="AB34" s="7"/>
    </row>
    <row r="35">
      <c r="A35" s="44" t="s">
        <v>35</v>
      </c>
      <c r="B35" s="44" t="s">
        <v>36</v>
      </c>
      <c r="C35" s="70"/>
      <c r="D35" s="121" t="s">
        <v>4106</v>
      </c>
      <c r="E35" s="47" t="s">
        <v>74</v>
      </c>
      <c r="F35" s="44" t="s">
        <v>39</v>
      </c>
      <c r="G35" s="230" t="s">
        <v>4107</v>
      </c>
      <c r="H35" s="62" t="s">
        <v>4108</v>
      </c>
      <c r="I35" s="62" t="s">
        <v>4109</v>
      </c>
      <c r="J35" s="44" t="s">
        <v>30</v>
      </c>
      <c r="K35" s="64"/>
      <c r="L35" s="52"/>
      <c r="M35" s="65"/>
      <c r="N35" s="66">
        <v>500.0</v>
      </c>
      <c r="O35" s="53"/>
      <c r="P35" s="54"/>
      <c r="Q35" s="55"/>
      <c r="R35" s="67"/>
      <c r="S35" s="47">
        <v>100.0</v>
      </c>
      <c r="T35" s="7"/>
      <c r="U35" s="7"/>
      <c r="V35" s="7"/>
      <c r="W35" s="7"/>
      <c r="X35" s="7"/>
      <c r="Y35" s="7"/>
      <c r="Z35" s="7"/>
      <c r="AA35" s="7"/>
      <c r="AB35" s="7"/>
    </row>
    <row r="36">
      <c r="A36" s="44" t="s">
        <v>35</v>
      </c>
      <c r="B36" s="44" t="s">
        <v>58</v>
      </c>
      <c r="C36" s="70"/>
      <c r="D36" s="99" t="s">
        <v>59</v>
      </c>
      <c r="E36" s="47"/>
      <c r="F36" s="44" t="s">
        <v>78</v>
      </c>
      <c r="G36" s="358" t="s">
        <v>4110</v>
      </c>
      <c r="H36" s="49" t="s">
        <v>3619</v>
      </c>
      <c r="I36" s="62" t="s">
        <v>4111</v>
      </c>
      <c r="J36" s="78"/>
      <c r="K36" s="64"/>
      <c r="L36" s="52"/>
      <c r="M36" s="65"/>
      <c r="N36" s="66"/>
      <c r="O36" s="53" t="s">
        <v>147</v>
      </c>
      <c r="P36" s="54"/>
      <c r="Q36" s="55"/>
      <c r="R36" s="67"/>
      <c r="S36" s="47" t="s">
        <v>59</v>
      </c>
      <c r="T36" s="7"/>
      <c r="U36" s="7"/>
      <c r="V36" s="7"/>
      <c r="W36" s="7"/>
      <c r="X36" s="7"/>
      <c r="Y36" s="7"/>
      <c r="Z36" s="7"/>
      <c r="AA36" s="7"/>
      <c r="AB36" s="7"/>
    </row>
    <row r="37">
      <c r="A37" s="44" t="s">
        <v>35</v>
      </c>
      <c r="B37" s="44" t="s">
        <v>36</v>
      </c>
      <c r="C37" s="70"/>
      <c r="D37" s="99" t="s">
        <v>4112</v>
      </c>
      <c r="E37" s="47" t="s">
        <v>106</v>
      </c>
      <c r="F37" s="44" t="s">
        <v>39</v>
      </c>
      <c r="G37" s="242" t="s">
        <v>4113</v>
      </c>
      <c r="H37" s="113" t="s">
        <v>4114</v>
      </c>
      <c r="I37" s="48" t="s">
        <v>4115</v>
      </c>
      <c r="J37" s="44" t="s">
        <v>48</v>
      </c>
      <c r="K37" s="51"/>
      <c r="L37" s="52"/>
      <c r="M37" s="65">
        <v>350.0</v>
      </c>
      <c r="N37" s="86"/>
      <c r="O37" s="53"/>
      <c r="P37" s="54"/>
      <c r="Q37" s="55"/>
      <c r="R37" s="89"/>
      <c r="S37" s="47">
        <v>50.0</v>
      </c>
      <c r="T37" s="7"/>
      <c r="U37" s="7"/>
      <c r="V37" s="7"/>
      <c r="W37" s="7"/>
      <c r="X37" s="7"/>
      <c r="Y37" s="7"/>
      <c r="Z37" s="7"/>
      <c r="AA37" s="7"/>
      <c r="AB37" s="7"/>
    </row>
    <row r="38">
      <c r="A38" s="44" t="s">
        <v>35</v>
      </c>
      <c r="B38" s="44" t="s">
        <v>36</v>
      </c>
      <c r="C38" s="45"/>
      <c r="D38" s="99"/>
      <c r="E38" s="47"/>
      <c r="F38" s="44" t="s">
        <v>39</v>
      </c>
      <c r="G38" s="230" t="s">
        <v>4116</v>
      </c>
      <c r="H38" s="62"/>
      <c r="I38" s="48" t="s">
        <v>4117</v>
      </c>
      <c r="J38" s="44" t="s">
        <v>48</v>
      </c>
      <c r="K38" s="51">
        <v>350.0</v>
      </c>
      <c r="L38" s="52"/>
      <c r="M38" s="114"/>
      <c r="N38" s="115"/>
      <c r="O38" s="53"/>
      <c r="P38" s="54"/>
      <c r="Q38" s="55"/>
      <c r="R38" s="116"/>
      <c r="S38" s="47">
        <v>50.0</v>
      </c>
      <c r="T38" s="7"/>
      <c r="U38" s="7"/>
      <c r="V38" s="7"/>
      <c r="W38" s="7"/>
      <c r="X38" s="7"/>
      <c r="Y38" s="7"/>
      <c r="Z38" s="7"/>
      <c r="AA38" s="7"/>
      <c r="AB38" s="7"/>
    </row>
    <row r="39">
      <c r="A39" s="44" t="s">
        <v>35</v>
      </c>
      <c r="B39" s="44" t="s">
        <v>36</v>
      </c>
      <c r="C39" s="45"/>
      <c r="D39" s="99" t="s">
        <v>4118</v>
      </c>
      <c r="E39" s="47" t="s">
        <v>1049</v>
      </c>
      <c r="F39" s="44" t="s">
        <v>39</v>
      </c>
      <c r="G39" s="230" t="s">
        <v>4119</v>
      </c>
      <c r="H39" s="62" t="s">
        <v>4120</v>
      </c>
      <c r="I39" s="47" t="s">
        <v>4121</v>
      </c>
      <c r="J39" s="44" t="s">
        <v>31</v>
      </c>
      <c r="K39" s="51">
        <v>350.0</v>
      </c>
      <c r="L39" s="52"/>
      <c r="M39" s="65"/>
      <c r="N39" s="66"/>
      <c r="O39" s="53"/>
      <c r="P39" s="54"/>
      <c r="Q39" s="55"/>
      <c r="R39" s="67"/>
      <c r="S39" s="47">
        <v>150.0</v>
      </c>
      <c r="T39" s="7"/>
      <c r="U39" s="7"/>
      <c r="V39" s="7"/>
      <c r="W39" s="7"/>
      <c r="X39" s="7"/>
      <c r="Y39" s="7"/>
      <c r="Z39" s="7"/>
      <c r="AA39" s="7"/>
      <c r="AB39" s="7"/>
    </row>
    <row r="40">
      <c r="A40" s="44" t="s">
        <v>35</v>
      </c>
      <c r="B40" s="44" t="s">
        <v>36</v>
      </c>
      <c r="C40" s="45"/>
      <c r="D40" s="46" t="s">
        <v>4122</v>
      </c>
      <c r="E40" s="47" t="s">
        <v>2568</v>
      </c>
      <c r="F40" s="44" t="s">
        <v>39</v>
      </c>
      <c r="G40" s="359" t="s">
        <v>4123</v>
      </c>
      <c r="H40" s="62"/>
      <c r="I40" s="48" t="s">
        <v>4124</v>
      </c>
      <c r="J40" s="44" t="s">
        <v>30</v>
      </c>
      <c r="K40" s="51"/>
      <c r="L40" s="72"/>
      <c r="M40" s="65"/>
      <c r="N40" s="66"/>
      <c r="O40" s="53"/>
      <c r="P40" s="73"/>
      <c r="Q40" s="55">
        <v>350.0</v>
      </c>
      <c r="R40" s="67"/>
      <c r="S40" s="47">
        <v>50.0</v>
      </c>
      <c r="T40" s="7"/>
      <c r="U40" s="7"/>
      <c r="V40" s="7"/>
      <c r="W40" s="7"/>
      <c r="X40" s="7"/>
      <c r="Y40" s="7"/>
      <c r="Z40" s="7"/>
      <c r="AA40" s="7"/>
      <c r="AB40" s="7"/>
    </row>
    <row r="41">
      <c r="A41" s="44" t="s">
        <v>35</v>
      </c>
      <c r="B41" s="44" t="s">
        <v>36</v>
      </c>
      <c r="C41" s="45"/>
      <c r="D41" s="99" t="s">
        <v>4125</v>
      </c>
      <c r="E41" s="47" t="s">
        <v>1049</v>
      </c>
      <c r="F41" s="44" t="s">
        <v>39</v>
      </c>
      <c r="G41" s="230" t="s">
        <v>4126</v>
      </c>
      <c r="H41" s="62" t="s">
        <v>4127</v>
      </c>
      <c r="I41" s="48" t="s">
        <v>4128</v>
      </c>
      <c r="J41" s="44" t="s">
        <v>31</v>
      </c>
      <c r="K41" s="51"/>
      <c r="L41" s="52"/>
      <c r="M41" s="65">
        <v>350.0</v>
      </c>
      <c r="N41" s="66"/>
      <c r="O41" s="53"/>
      <c r="P41" s="54"/>
      <c r="Q41" s="55"/>
      <c r="R41" s="67"/>
      <c r="S41" s="47">
        <v>50.0</v>
      </c>
      <c r="T41" s="7"/>
      <c r="U41" s="7"/>
      <c r="V41" s="7"/>
      <c r="W41" s="7"/>
      <c r="X41" s="7"/>
      <c r="Y41" s="7"/>
      <c r="Z41" s="7"/>
      <c r="AA41" s="7"/>
      <c r="AB41" s="7"/>
    </row>
    <row r="42">
      <c r="A42" s="44" t="s">
        <v>35</v>
      </c>
      <c r="B42" s="44" t="s">
        <v>36</v>
      </c>
      <c r="C42" s="70"/>
      <c r="D42" s="258" t="s">
        <v>4129</v>
      </c>
      <c r="E42" s="47" t="s">
        <v>326</v>
      </c>
      <c r="F42" s="44" t="s">
        <v>853</v>
      </c>
      <c r="G42" s="259" t="s">
        <v>4130</v>
      </c>
      <c r="H42" s="119" t="s">
        <v>4131</v>
      </c>
      <c r="I42" s="113" t="s">
        <v>4132</v>
      </c>
      <c r="J42" s="44" t="s">
        <v>30</v>
      </c>
      <c r="K42" s="120"/>
      <c r="L42" s="52"/>
      <c r="M42" s="65"/>
      <c r="N42" s="66"/>
      <c r="O42" s="53"/>
      <c r="P42" s="54"/>
      <c r="Q42" s="55"/>
      <c r="R42" s="67">
        <v>280.0</v>
      </c>
      <c r="S42" s="47">
        <v>140.0</v>
      </c>
      <c r="T42" s="7"/>
      <c r="U42" s="7"/>
      <c r="V42" s="7"/>
      <c r="W42" s="7"/>
      <c r="X42" s="7"/>
      <c r="Y42" s="7"/>
      <c r="Z42" s="7"/>
      <c r="AA42" s="7"/>
      <c r="AB42" s="7"/>
    </row>
    <row r="43">
      <c r="A43" s="44" t="s">
        <v>35</v>
      </c>
      <c r="B43" s="44" t="s">
        <v>36</v>
      </c>
      <c r="C43" s="70"/>
      <c r="D43" s="46" t="s">
        <v>4133</v>
      </c>
      <c r="E43" s="47" t="s">
        <v>30</v>
      </c>
      <c r="F43" s="44" t="s">
        <v>39</v>
      </c>
      <c r="G43" s="230" t="s">
        <v>4134</v>
      </c>
      <c r="H43" s="62" t="s">
        <v>2892</v>
      </c>
      <c r="I43" s="48" t="s">
        <v>4135</v>
      </c>
      <c r="J43" s="44" t="s">
        <v>31</v>
      </c>
      <c r="K43" s="51"/>
      <c r="L43" s="52"/>
      <c r="M43" s="65"/>
      <c r="N43" s="66"/>
      <c r="O43" s="53"/>
      <c r="P43" s="54">
        <v>350.0</v>
      </c>
      <c r="Q43" s="55"/>
      <c r="R43" s="67"/>
      <c r="S43" s="47">
        <v>50.0</v>
      </c>
      <c r="T43" s="7"/>
      <c r="U43" s="7"/>
      <c r="V43" s="7"/>
      <c r="W43" s="7"/>
      <c r="X43" s="7"/>
      <c r="Y43" s="7"/>
      <c r="Z43" s="7"/>
      <c r="AA43" s="7"/>
      <c r="AB43" s="7"/>
    </row>
    <row r="44">
      <c r="A44" s="44" t="s">
        <v>35</v>
      </c>
      <c r="B44" s="44" t="s">
        <v>36</v>
      </c>
      <c r="C44" s="45"/>
      <c r="D44" s="46" t="s">
        <v>4136</v>
      </c>
      <c r="E44" s="47" t="s">
        <v>1601</v>
      </c>
      <c r="F44" s="44" t="s">
        <v>39</v>
      </c>
      <c r="G44" s="230" t="s">
        <v>4137</v>
      </c>
      <c r="H44" s="62" t="s">
        <v>4138</v>
      </c>
      <c r="I44" s="48" t="s">
        <v>4139</v>
      </c>
      <c r="J44" s="44" t="s">
        <v>48</v>
      </c>
      <c r="K44" s="64"/>
      <c r="L44" s="52"/>
      <c r="M44" s="65"/>
      <c r="N44" s="66"/>
      <c r="O44" s="53">
        <v>350.0</v>
      </c>
      <c r="P44" s="54"/>
      <c r="Q44" s="55"/>
      <c r="R44" s="67"/>
      <c r="S44" s="47">
        <v>50.0</v>
      </c>
      <c r="T44" s="7"/>
      <c r="U44" s="7"/>
      <c r="V44" s="7"/>
      <c r="W44" s="7"/>
      <c r="X44" s="7"/>
      <c r="Y44" s="7"/>
      <c r="Z44" s="7"/>
      <c r="AA44" s="7"/>
      <c r="AB44" s="7"/>
    </row>
    <row r="45">
      <c r="A45" s="44" t="s">
        <v>35</v>
      </c>
      <c r="B45" s="44" t="s">
        <v>36</v>
      </c>
      <c r="C45" s="45"/>
      <c r="D45" s="121" t="s">
        <v>4140</v>
      </c>
      <c r="E45" s="47" t="s">
        <v>38</v>
      </c>
      <c r="F45" s="44" t="s">
        <v>78</v>
      </c>
      <c r="G45" s="230" t="s">
        <v>4141</v>
      </c>
      <c r="H45" s="62"/>
      <c r="I45" s="48" t="s">
        <v>4142</v>
      </c>
      <c r="J45" s="44" t="s">
        <v>31</v>
      </c>
      <c r="K45" s="51"/>
      <c r="L45" s="52"/>
      <c r="M45" s="65"/>
      <c r="N45" s="66">
        <v>500.0</v>
      </c>
      <c r="O45" s="53"/>
      <c r="P45" s="54"/>
      <c r="Q45" s="55"/>
      <c r="R45" s="67"/>
      <c r="S45" s="47">
        <v>100.0</v>
      </c>
      <c r="T45" s="7"/>
      <c r="U45" s="7"/>
      <c r="V45" s="7"/>
      <c r="W45" s="7"/>
      <c r="X45" s="7"/>
      <c r="Y45" s="7"/>
      <c r="Z45" s="7"/>
      <c r="AA45" s="7"/>
      <c r="AB45" s="7"/>
    </row>
    <row r="46">
      <c r="A46" s="44" t="s">
        <v>35</v>
      </c>
      <c r="B46" s="44" t="s">
        <v>36</v>
      </c>
      <c r="C46" s="45"/>
      <c r="D46" s="71"/>
      <c r="E46" s="47" t="s">
        <v>52</v>
      </c>
      <c r="F46" s="44" t="s">
        <v>39</v>
      </c>
      <c r="G46" s="260" t="s">
        <v>4143</v>
      </c>
      <c r="H46" s="123" t="s">
        <v>4144</v>
      </c>
      <c r="I46" s="48" t="s">
        <v>4145</v>
      </c>
      <c r="J46" s="44" t="s">
        <v>31</v>
      </c>
      <c r="K46" s="51">
        <v>294.0</v>
      </c>
      <c r="L46" s="104"/>
      <c r="M46" s="85"/>
      <c r="N46" s="86"/>
      <c r="O46" s="53"/>
      <c r="P46" s="105"/>
      <c r="Q46" s="106"/>
      <c r="R46" s="89"/>
      <c r="S46" s="47">
        <v>147.0</v>
      </c>
      <c r="T46" s="7"/>
      <c r="U46" s="7"/>
      <c r="V46" s="7"/>
      <c r="W46" s="7"/>
      <c r="X46" s="7"/>
      <c r="Y46" s="7"/>
      <c r="Z46" s="7"/>
      <c r="AA46" s="7"/>
      <c r="AB46" s="7"/>
    </row>
    <row r="47">
      <c r="A47" s="44" t="s">
        <v>35</v>
      </c>
      <c r="B47" s="44" t="s">
        <v>36</v>
      </c>
      <c r="C47" s="70"/>
      <c r="D47" s="99" t="s">
        <v>4146</v>
      </c>
      <c r="E47" s="47" t="s">
        <v>52</v>
      </c>
      <c r="F47" s="44" t="s">
        <v>39</v>
      </c>
      <c r="G47" s="230" t="s">
        <v>4147</v>
      </c>
      <c r="H47" s="62" t="s">
        <v>3972</v>
      </c>
      <c r="I47" s="62" t="s">
        <v>4148</v>
      </c>
      <c r="J47" s="44" t="s">
        <v>31</v>
      </c>
      <c r="K47" s="51"/>
      <c r="L47" s="124"/>
      <c r="M47" s="65">
        <v>350.0</v>
      </c>
      <c r="N47" s="66"/>
      <c r="O47" s="53"/>
      <c r="P47" s="125"/>
      <c r="Q47" s="126"/>
      <c r="R47" s="67"/>
      <c r="S47" s="47">
        <v>50.0</v>
      </c>
      <c r="T47" s="7"/>
      <c r="U47" s="7"/>
      <c r="V47" s="7"/>
      <c r="W47" s="7"/>
      <c r="X47" s="7"/>
      <c r="Y47" s="7"/>
      <c r="Z47" s="7"/>
      <c r="AA47" s="7"/>
      <c r="AB47" s="7"/>
    </row>
    <row r="48">
      <c r="A48" s="44" t="s">
        <v>35</v>
      </c>
      <c r="B48" s="44" t="s">
        <v>36</v>
      </c>
      <c r="C48" s="45"/>
      <c r="D48" s="99" t="s">
        <v>4149</v>
      </c>
      <c r="E48" s="47" t="s">
        <v>74</v>
      </c>
      <c r="F48" s="44" t="s">
        <v>39</v>
      </c>
      <c r="G48" s="230" t="s">
        <v>4150</v>
      </c>
      <c r="H48" s="62"/>
      <c r="I48" s="62" t="s">
        <v>4151</v>
      </c>
      <c r="J48" s="44" t="s">
        <v>30</v>
      </c>
      <c r="K48" s="51"/>
      <c r="L48" s="124"/>
      <c r="M48" s="37"/>
      <c r="N48" s="38">
        <v>350.0</v>
      </c>
      <c r="O48" s="53"/>
      <c r="P48" s="125"/>
      <c r="Q48" s="126"/>
      <c r="R48" s="56"/>
      <c r="S48" s="47">
        <v>50.0</v>
      </c>
      <c r="T48" s="7"/>
      <c r="U48" s="7"/>
      <c r="V48" s="7"/>
      <c r="W48" s="7"/>
      <c r="X48" s="7"/>
      <c r="Y48" s="7"/>
      <c r="Z48" s="7"/>
      <c r="AA48" s="7"/>
      <c r="AB48" s="7"/>
    </row>
    <row r="49">
      <c r="A49" s="44" t="s">
        <v>35</v>
      </c>
      <c r="B49" s="44" t="s">
        <v>36</v>
      </c>
      <c r="C49" s="45"/>
      <c r="D49" s="108"/>
      <c r="E49" s="47" t="s">
        <v>66</v>
      </c>
      <c r="F49" s="44" t="s">
        <v>39</v>
      </c>
      <c r="G49" s="243" t="s">
        <v>4152</v>
      </c>
      <c r="H49" s="62" t="s">
        <v>4153</v>
      </c>
      <c r="I49" s="127" t="s">
        <v>4154</v>
      </c>
      <c r="J49" s="44" t="s">
        <v>48</v>
      </c>
      <c r="K49" s="64">
        <v>294.0</v>
      </c>
      <c r="L49" s="124"/>
      <c r="M49" s="85"/>
      <c r="N49" s="86"/>
      <c r="O49" s="53"/>
      <c r="P49" s="125"/>
      <c r="Q49" s="126"/>
      <c r="R49" s="89"/>
      <c r="S49" s="47">
        <v>50.0</v>
      </c>
      <c r="T49" s="7"/>
      <c r="U49" s="7"/>
      <c r="V49" s="7"/>
      <c r="W49" s="7"/>
      <c r="X49" s="7"/>
      <c r="Y49" s="7"/>
      <c r="Z49" s="7"/>
      <c r="AA49" s="7"/>
      <c r="AB49" s="7"/>
    </row>
    <row r="50">
      <c r="A50" s="44" t="s">
        <v>35</v>
      </c>
      <c r="B50" s="44" t="s">
        <v>36</v>
      </c>
      <c r="C50" s="45"/>
      <c r="D50" s="128"/>
      <c r="E50" s="47" t="s">
        <v>30</v>
      </c>
      <c r="F50" s="44" t="s">
        <v>39</v>
      </c>
      <c r="G50" s="230" t="s">
        <v>4155</v>
      </c>
      <c r="H50" s="62"/>
      <c r="I50" s="48" t="s">
        <v>4156</v>
      </c>
      <c r="J50" s="44" t="s">
        <v>48</v>
      </c>
      <c r="K50" s="64" t="s">
        <v>719</v>
      </c>
      <c r="L50" s="129"/>
      <c r="M50" s="85"/>
      <c r="N50" s="86"/>
      <c r="O50" s="53"/>
      <c r="P50" s="130"/>
      <c r="Q50" s="131"/>
      <c r="R50" s="89"/>
      <c r="S50" s="47" t="s">
        <v>59</v>
      </c>
      <c r="T50" s="7"/>
      <c r="U50" s="7"/>
      <c r="V50" s="7"/>
      <c r="W50" s="7"/>
      <c r="X50" s="7"/>
      <c r="Y50" s="7"/>
      <c r="Z50" s="7"/>
      <c r="AA50" s="7"/>
      <c r="AB50" s="7"/>
    </row>
    <row r="51">
      <c r="A51" s="44" t="s">
        <v>35</v>
      </c>
      <c r="B51" s="44" t="s">
        <v>36</v>
      </c>
      <c r="C51" s="45"/>
      <c r="D51" s="101" t="s">
        <v>4157</v>
      </c>
      <c r="E51" s="47" t="s">
        <v>326</v>
      </c>
      <c r="F51" s="44" t="s">
        <v>597</v>
      </c>
      <c r="G51" s="230" t="s">
        <v>4158</v>
      </c>
      <c r="H51" s="62" t="s">
        <v>4158</v>
      </c>
      <c r="I51" s="48" t="s">
        <v>4159</v>
      </c>
      <c r="J51" s="44" t="s">
        <v>30</v>
      </c>
      <c r="K51" s="51"/>
      <c r="L51" s="124">
        <v>150.0</v>
      </c>
      <c r="M51" s="65"/>
      <c r="N51" s="66"/>
      <c r="O51" s="53"/>
      <c r="P51" s="125"/>
      <c r="Q51" s="126"/>
      <c r="R51" s="67"/>
      <c r="S51" s="360">
        <v>150.0</v>
      </c>
      <c r="T51" s="7"/>
      <c r="U51" s="7"/>
      <c r="V51" s="7"/>
      <c r="W51" s="7"/>
      <c r="X51" s="7"/>
      <c r="Y51" s="7"/>
      <c r="Z51" s="7"/>
      <c r="AA51" s="7"/>
      <c r="AB51" s="7"/>
    </row>
    <row r="52">
      <c r="A52" s="44" t="s">
        <v>35</v>
      </c>
      <c r="B52" s="44" t="s">
        <v>36</v>
      </c>
      <c r="C52" s="45"/>
      <c r="D52" s="45"/>
      <c r="E52" s="61"/>
      <c r="F52" s="44" t="s">
        <v>39</v>
      </c>
      <c r="G52" s="132"/>
      <c r="H52" s="49"/>
      <c r="I52" s="48"/>
      <c r="J52" s="78"/>
      <c r="K52" s="120"/>
      <c r="L52" s="124"/>
      <c r="M52" s="85"/>
      <c r="N52" s="86"/>
      <c r="O52" s="53"/>
      <c r="P52" s="125"/>
      <c r="Q52" s="126"/>
      <c r="R52" s="89"/>
      <c r="S52" s="4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44"/>
      <c r="B53" s="44"/>
      <c r="C53" s="45"/>
      <c r="D53" s="45"/>
      <c r="E53" s="133"/>
      <c r="F53" s="44"/>
      <c r="G53" s="48"/>
      <c r="H53" s="62"/>
      <c r="I53" s="48"/>
      <c r="J53" s="78"/>
      <c r="K53" s="51"/>
      <c r="L53" s="124"/>
      <c r="M53" s="65"/>
      <c r="N53" s="66"/>
      <c r="O53" s="53"/>
      <c r="P53" s="125"/>
      <c r="Q53" s="126"/>
      <c r="R53" s="67"/>
      <c r="S53" s="5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44"/>
      <c r="B54" s="44"/>
      <c r="C54" s="45"/>
      <c r="D54" s="45"/>
      <c r="E54" s="23"/>
      <c r="F54" s="44"/>
      <c r="G54" s="134"/>
      <c r="H54" s="135"/>
      <c r="I54" s="48"/>
      <c r="J54" s="78"/>
      <c r="K54" s="51"/>
      <c r="L54" s="124"/>
      <c r="M54" s="65"/>
      <c r="N54" s="66"/>
      <c r="O54" s="53"/>
      <c r="P54" s="125"/>
      <c r="Q54" s="126"/>
      <c r="R54" s="67"/>
      <c r="S54" s="4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44"/>
      <c r="B55" s="44"/>
      <c r="C55" s="45"/>
      <c r="D55" s="45"/>
      <c r="E55" s="23"/>
      <c r="F55" s="44"/>
      <c r="G55" s="48"/>
      <c r="H55" s="62"/>
      <c r="I55" s="48"/>
      <c r="J55" s="78"/>
      <c r="K55" s="136"/>
      <c r="L55" s="124"/>
      <c r="M55" s="114"/>
      <c r="N55" s="115"/>
      <c r="O55" s="53"/>
      <c r="P55" s="125"/>
      <c r="Q55" s="126"/>
      <c r="R55" s="116"/>
      <c r="S55" s="4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44"/>
      <c r="B56" s="44"/>
      <c r="C56" s="45"/>
      <c r="D56" s="45"/>
      <c r="E56" s="23"/>
      <c r="F56" s="44"/>
      <c r="G56" s="48"/>
      <c r="H56" s="62"/>
      <c r="I56" s="48"/>
      <c r="J56" s="78"/>
      <c r="K56" s="137"/>
      <c r="L56" s="124"/>
      <c r="M56" s="114"/>
      <c r="N56" s="115"/>
      <c r="O56" s="53"/>
      <c r="P56" s="125"/>
      <c r="Q56" s="126"/>
      <c r="R56" s="116"/>
      <c r="S56" s="4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44"/>
      <c r="B57" s="44"/>
      <c r="C57" s="45"/>
      <c r="D57" s="45"/>
      <c r="E57" s="23"/>
      <c r="F57" s="44"/>
      <c r="G57" s="48"/>
      <c r="H57" s="62"/>
      <c r="I57" s="48"/>
      <c r="J57" s="78"/>
      <c r="K57" s="136"/>
      <c r="L57" s="138"/>
      <c r="M57" s="65"/>
      <c r="N57" s="66"/>
      <c r="O57" s="53"/>
      <c r="P57" s="139"/>
      <c r="Q57" s="140"/>
      <c r="R57" s="67"/>
      <c r="S57" s="4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44"/>
      <c r="B58" s="44"/>
      <c r="C58" s="45"/>
      <c r="D58" s="101"/>
      <c r="E58" s="23"/>
      <c r="F58" s="44"/>
      <c r="G58" s="48"/>
      <c r="H58" s="62"/>
      <c r="I58" s="48"/>
      <c r="J58" s="78"/>
      <c r="K58" s="136"/>
      <c r="L58" s="124"/>
      <c r="M58" s="85"/>
      <c r="N58" s="86"/>
      <c r="O58" s="53"/>
      <c r="P58" s="125"/>
      <c r="Q58" s="126"/>
      <c r="R58" s="89"/>
      <c r="S58" s="4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44"/>
      <c r="B59" s="44"/>
      <c r="C59" s="70"/>
      <c r="D59" s="45"/>
      <c r="E59" s="23"/>
      <c r="F59" s="44"/>
      <c r="G59" s="48"/>
      <c r="H59" s="62"/>
      <c r="I59" s="48"/>
      <c r="J59" s="78"/>
      <c r="K59" s="136"/>
      <c r="L59" s="124"/>
      <c r="M59" s="85"/>
      <c r="N59" s="86"/>
      <c r="O59" s="53"/>
      <c r="P59" s="125"/>
      <c r="Q59" s="126"/>
      <c r="R59" s="89"/>
      <c r="S59" s="4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44"/>
      <c r="B60" s="44"/>
      <c r="C60" s="45"/>
      <c r="D60" s="45"/>
      <c r="E60" s="23"/>
      <c r="F60" s="44"/>
      <c r="G60" s="48"/>
      <c r="H60" s="62"/>
      <c r="I60" s="48"/>
      <c r="J60" s="78"/>
      <c r="K60" s="136"/>
      <c r="L60" s="124"/>
      <c r="M60" s="85"/>
      <c r="N60" s="86"/>
      <c r="O60" s="53"/>
      <c r="P60" s="125"/>
      <c r="Q60" s="126"/>
      <c r="R60" s="89"/>
      <c r="S60" s="4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44"/>
      <c r="B61" s="44"/>
      <c r="C61" s="45"/>
      <c r="D61" s="45"/>
      <c r="E61" s="23"/>
      <c r="F61" s="44"/>
      <c r="G61" s="48"/>
      <c r="H61" s="62"/>
      <c r="I61" s="48"/>
      <c r="J61" s="78"/>
      <c r="K61" s="136"/>
      <c r="L61" s="124"/>
      <c r="M61" s="85"/>
      <c r="N61" s="86"/>
      <c r="O61" s="53"/>
      <c r="P61" s="125"/>
      <c r="Q61" s="126"/>
      <c r="R61" s="89"/>
      <c r="S61" s="4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44"/>
      <c r="B62" s="44"/>
      <c r="C62" s="45"/>
      <c r="D62" s="45"/>
      <c r="E62" s="23"/>
      <c r="F62" s="44"/>
      <c r="G62" s="48"/>
      <c r="H62" s="62"/>
      <c r="I62" s="48"/>
      <c r="J62" s="78"/>
      <c r="K62" s="136"/>
      <c r="L62" s="129"/>
      <c r="M62" s="65"/>
      <c r="N62" s="66"/>
      <c r="O62" s="53"/>
      <c r="P62" s="130"/>
      <c r="Q62" s="131"/>
      <c r="R62" s="67"/>
      <c r="S62" s="4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44"/>
      <c r="B63" s="44"/>
      <c r="C63" s="45"/>
      <c r="D63" s="45"/>
      <c r="E63" s="23"/>
      <c r="F63" s="44"/>
      <c r="G63" s="48"/>
      <c r="H63" s="62"/>
      <c r="I63" s="48"/>
      <c r="J63" s="78"/>
      <c r="K63" s="136"/>
      <c r="L63" s="129"/>
      <c r="M63" s="85"/>
      <c r="N63" s="86"/>
      <c r="O63" s="53"/>
      <c r="P63" s="130"/>
      <c r="Q63" s="131"/>
      <c r="R63" s="89"/>
      <c r="S63" s="141"/>
      <c r="T63" s="7"/>
      <c r="U63" s="7"/>
      <c r="V63" s="7"/>
      <c r="W63" s="7"/>
      <c r="X63" s="7"/>
      <c r="Y63" s="7"/>
      <c r="Z63" s="7"/>
      <c r="AA63" s="7"/>
      <c r="AB63" s="7"/>
    </row>
    <row r="64">
      <c r="A64" s="44"/>
      <c r="B64" s="44"/>
      <c r="C64" s="45"/>
      <c r="D64" s="45"/>
      <c r="E64" s="23"/>
      <c r="F64" s="44"/>
      <c r="G64" s="48"/>
      <c r="H64" s="62"/>
      <c r="I64" s="48"/>
      <c r="J64" s="78"/>
      <c r="K64" s="137"/>
      <c r="L64" s="124"/>
      <c r="M64" s="65"/>
      <c r="N64" s="66"/>
      <c r="O64" s="53"/>
      <c r="P64" s="125"/>
      <c r="Q64" s="126"/>
      <c r="R64" s="67"/>
      <c r="S64" s="4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44"/>
      <c r="B65" s="44"/>
      <c r="C65" s="45"/>
      <c r="D65" s="45"/>
      <c r="E65" s="23"/>
      <c r="F65" s="44"/>
      <c r="G65" s="48"/>
      <c r="H65" s="62"/>
      <c r="I65" s="48"/>
      <c r="J65" s="78"/>
      <c r="K65" s="137"/>
      <c r="L65" s="129"/>
      <c r="M65" s="85"/>
      <c r="N65" s="86"/>
      <c r="O65" s="53"/>
      <c r="P65" s="130"/>
      <c r="Q65" s="131"/>
      <c r="R65" s="89"/>
      <c r="S65" s="4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44"/>
      <c r="B66" s="44"/>
      <c r="C66" s="45"/>
      <c r="D66" s="45"/>
      <c r="E66" s="23"/>
      <c r="F66" s="44"/>
      <c r="G66" s="48"/>
      <c r="H66" s="62"/>
      <c r="I66" s="48"/>
      <c r="J66" s="78"/>
      <c r="K66" s="136"/>
      <c r="L66" s="129"/>
      <c r="M66" s="85"/>
      <c r="N66" s="86"/>
      <c r="O66" s="53"/>
      <c r="P66" s="130"/>
      <c r="Q66" s="131"/>
      <c r="R66" s="89"/>
      <c r="S66" s="4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44"/>
      <c r="B67" s="44"/>
      <c r="C67" s="45"/>
      <c r="D67" s="45"/>
      <c r="E67" s="142"/>
      <c r="F67" s="44"/>
      <c r="G67" s="48"/>
      <c r="H67" s="62"/>
      <c r="I67" s="48"/>
      <c r="J67" s="78"/>
      <c r="K67" s="143"/>
      <c r="L67" s="124"/>
      <c r="M67" s="65"/>
      <c r="N67" s="66"/>
      <c r="O67" s="53"/>
      <c r="P67" s="125"/>
      <c r="Q67" s="126"/>
      <c r="R67" s="67"/>
      <c r="S67" s="4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44"/>
      <c r="B68" s="44"/>
      <c r="C68" s="45"/>
      <c r="D68" s="45"/>
      <c r="E68" s="142"/>
      <c r="F68" s="44"/>
      <c r="G68" s="48"/>
      <c r="H68" s="62"/>
      <c r="I68" s="48"/>
      <c r="J68" s="78"/>
      <c r="K68" s="144"/>
      <c r="L68" s="129"/>
      <c r="M68" s="85"/>
      <c r="N68" s="86"/>
      <c r="O68" s="53"/>
      <c r="P68" s="130"/>
      <c r="Q68" s="131"/>
      <c r="R68" s="89"/>
      <c r="S68" s="4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44"/>
      <c r="B69" s="44"/>
      <c r="C69" s="45"/>
      <c r="D69" s="45"/>
      <c r="E69" s="142"/>
      <c r="F69" s="44"/>
      <c r="G69" s="48"/>
      <c r="H69" s="62"/>
      <c r="I69" s="48"/>
      <c r="J69" s="78"/>
      <c r="K69" s="136"/>
      <c r="L69" s="145"/>
      <c r="M69" s="85"/>
      <c r="N69" s="86"/>
      <c r="O69" s="53"/>
      <c r="P69" s="146"/>
      <c r="Q69" s="147"/>
      <c r="R69" s="89"/>
      <c r="S69" s="5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44"/>
      <c r="B70" s="44"/>
      <c r="C70" s="45"/>
      <c r="D70" s="45"/>
      <c r="E70" s="142"/>
      <c r="F70" s="44"/>
      <c r="G70" s="48"/>
      <c r="H70" s="62"/>
      <c r="I70" s="48"/>
      <c r="J70" s="78"/>
      <c r="K70" s="143"/>
      <c r="L70" s="129"/>
      <c r="M70" s="85"/>
      <c r="N70" s="86"/>
      <c r="O70" s="53"/>
      <c r="P70" s="130"/>
      <c r="Q70" s="131"/>
      <c r="R70" s="89"/>
      <c r="S70" s="4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44"/>
      <c r="B71" s="44"/>
      <c r="C71" s="148"/>
      <c r="D71" s="149"/>
      <c r="E71" s="142"/>
      <c r="F71" s="44"/>
      <c r="G71" s="48"/>
      <c r="H71" s="62"/>
      <c r="I71" s="48"/>
      <c r="J71" s="78"/>
      <c r="K71" s="150"/>
      <c r="L71" s="151"/>
      <c r="M71" s="85"/>
      <c r="N71" s="86"/>
      <c r="O71" s="53"/>
      <c r="P71" s="152"/>
      <c r="Q71" s="153"/>
      <c r="R71" s="89"/>
      <c r="S71" s="4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44"/>
      <c r="B72" s="44"/>
      <c r="C72" s="148"/>
      <c r="D72" s="45"/>
      <c r="E72" s="142"/>
      <c r="F72" s="44"/>
      <c r="G72" s="48"/>
      <c r="H72" s="62"/>
      <c r="I72" s="48"/>
      <c r="J72" s="78"/>
      <c r="K72" s="154"/>
      <c r="L72" s="151"/>
      <c r="M72" s="114"/>
      <c r="N72" s="115"/>
      <c r="O72" s="53"/>
      <c r="P72" s="152"/>
      <c r="Q72" s="153"/>
      <c r="R72" s="116"/>
      <c r="S72" s="141"/>
      <c r="T72" s="7"/>
      <c r="U72" s="7"/>
      <c r="V72" s="7"/>
      <c r="W72" s="7"/>
      <c r="X72" s="7"/>
      <c r="Y72" s="7"/>
      <c r="Z72" s="7"/>
      <c r="AA72" s="7"/>
      <c r="AB72" s="7"/>
    </row>
    <row r="73">
      <c r="A73" s="44"/>
      <c r="B73" s="44"/>
      <c r="C73" s="148"/>
      <c r="D73" s="60"/>
      <c r="E73" s="142"/>
      <c r="F73" s="44"/>
      <c r="G73" s="48"/>
      <c r="H73" s="62"/>
      <c r="I73" s="62"/>
      <c r="J73" s="78"/>
      <c r="K73" s="150"/>
      <c r="L73" s="155"/>
      <c r="M73" s="85"/>
      <c r="N73" s="86"/>
      <c r="O73" s="53"/>
      <c r="P73" s="156"/>
      <c r="Q73" s="157"/>
      <c r="R73" s="89"/>
      <c r="S73" s="141"/>
      <c r="T73" s="7"/>
      <c r="U73" s="7"/>
      <c r="V73" s="7"/>
      <c r="W73" s="7"/>
      <c r="X73" s="7"/>
      <c r="Y73" s="7"/>
      <c r="Z73" s="7"/>
      <c r="AA73" s="7"/>
      <c r="AB73" s="7"/>
    </row>
    <row r="74">
      <c r="A74" s="44"/>
      <c r="B74" s="44"/>
      <c r="C74" s="148"/>
      <c r="D74" s="45"/>
      <c r="E74" s="142"/>
      <c r="F74" s="44"/>
      <c r="G74" s="48"/>
      <c r="H74" s="62"/>
      <c r="I74" s="62"/>
      <c r="J74" s="78"/>
      <c r="K74" s="150"/>
      <c r="L74" s="151"/>
      <c r="M74" s="85"/>
      <c r="N74" s="86"/>
      <c r="O74" s="53"/>
      <c r="P74" s="152"/>
      <c r="Q74" s="153"/>
      <c r="R74" s="89"/>
      <c r="S74" s="141"/>
      <c r="T74" s="7"/>
      <c r="U74" s="7"/>
      <c r="V74" s="7"/>
      <c r="W74" s="7"/>
      <c r="X74" s="7"/>
      <c r="Y74" s="7"/>
      <c r="Z74" s="7"/>
      <c r="AA74" s="7"/>
      <c r="AB74" s="7"/>
    </row>
    <row r="75">
      <c r="A75" s="44"/>
      <c r="B75" s="44"/>
      <c r="C75" s="148"/>
      <c r="D75" s="45"/>
      <c r="E75" s="142"/>
      <c r="F75" s="44"/>
      <c r="G75" s="48"/>
      <c r="H75" s="62"/>
      <c r="I75" s="62"/>
      <c r="J75" s="78"/>
      <c r="K75" s="154"/>
      <c r="L75" s="151"/>
      <c r="M75" s="85"/>
      <c r="N75" s="86"/>
      <c r="O75" s="53"/>
      <c r="P75" s="152"/>
      <c r="Q75" s="153"/>
      <c r="R75" s="89"/>
      <c r="S75" s="141"/>
      <c r="T75" s="7"/>
      <c r="U75" s="7"/>
      <c r="V75" s="7"/>
      <c r="W75" s="7"/>
      <c r="X75" s="7"/>
      <c r="Y75" s="7"/>
      <c r="Z75" s="7"/>
      <c r="AA75" s="7"/>
      <c r="AB75" s="7"/>
    </row>
    <row r="76">
      <c r="A76" s="44"/>
      <c r="B76" s="44"/>
      <c r="C76" s="148"/>
      <c r="D76" s="45"/>
      <c r="E76" s="23"/>
      <c r="F76" s="44"/>
      <c r="G76" s="48"/>
      <c r="H76" s="62"/>
      <c r="I76" s="62"/>
      <c r="J76" s="78"/>
      <c r="K76" s="154"/>
      <c r="L76" s="151"/>
      <c r="M76" s="85"/>
      <c r="N76" s="86"/>
      <c r="O76" s="53"/>
      <c r="P76" s="152"/>
      <c r="Q76" s="153"/>
      <c r="R76" s="89"/>
      <c r="S76" s="158"/>
      <c r="T76" s="7"/>
      <c r="U76" s="7"/>
      <c r="V76" s="7"/>
      <c r="W76" s="7"/>
      <c r="X76" s="7"/>
      <c r="Y76" s="7"/>
      <c r="Z76" s="7"/>
      <c r="AA76" s="7"/>
      <c r="AB76" s="7"/>
    </row>
    <row r="77">
      <c r="A77" s="44"/>
      <c r="B77" s="44"/>
      <c r="C77" s="148"/>
      <c r="D77" s="45"/>
      <c r="E77" s="23"/>
      <c r="F77" s="44"/>
      <c r="G77" s="48"/>
      <c r="H77" s="62"/>
      <c r="I77" s="62"/>
      <c r="J77" s="78"/>
      <c r="K77" s="154"/>
      <c r="L77" s="151"/>
      <c r="M77" s="85"/>
      <c r="N77" s="86"/>
      <c r="O77" s="53"/>
      <c r="P77" s="152"/>
      <c r="Q77" s="153"/>
      <c r="R77" s="89"/>
      <c r="S77" s="141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8"/>
      <c r="B78" s="44"/>
      <c r="C78" s="148"/>
      <c r="D78" s="45"/>
      <c r="E78" s="23"/>
      <c r="F78" s="44"/>
      <c r="G78" s="159"/>
      <c r="H78" s="160"/>
      <c r="I78" s="160"/>
      <c r="J78" s="78"/>
      <c r="K78" s="150"/>
      <c r="L78" s="151"/>
      <c r="M78" s="85"/>
      <c r="N78" s="86"/>
      <c r="O78" s="53"/>
      <c r="P78" s="152"/>
      <c r="Q78" s="153"/>
      <c r="R78" s="89"/>
      <c r="S78" s="161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8"/>
      <c r="B79" s="44"/>
      <c r="C79" s="148"/>
      <c r="D79" s="45"/>
      <c r="E79" s="23"/>
      <c r="F79" s="44"/>
      <c r="G79" s="159"/>
      <c r="H79" s="160"/>
      <c r="I79" s="160"/>
      <c r="J79" s="78"/>
      <c r="K79" s="150"/>
      <c r="L79" s="151"/>
      <c r="M79" s="85"/>
      <c r="N79" s="86"/>
      <c r="O79" s="53"/>
      <c r="P79" s="152"/>
      <c r="Q79" s="153"/>
      <c r="R79" s="89"/>
      <c r="S79" s="162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8"/>
      <c r="B80" s="44"/>
      <c r="C80" s="148"/>
      <c r="D80" s="45"/>
      <c r="E80" s="23"/>
      <c r="F80" s="44"/>
      <c r="G80" s="159"/>
      <c r="H80" s="160"/>
      <c r="I80" s="160"/>
      <c r="J80" s="78"/>
      <c r="K80" s="150"/>
      <c r="L80" s="151"/>
      <c r="M80" s="85"/>
      <c r="N80" s="86"/>
      <c r="O80" s="53"/>
      <c r="P80" s="152"/>
      <c r="Q80" s="153"/>
      <c r="R80" s="89"/>
      <c r="S80" s="162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8"/>
      <c r="B81" s="44"/>
      <c r="C81" s="148"/>
      <c r="D81" s="45"/>
      <c r="E81" s="23"/>
      <c r="F81" s="44"/>
      <c r="G81" s="159"/>
      <c r="H81" s="160"/>
      <c r="I81" s="160"/>
      <c r="J81" s="78"/>
      <c r="K81" s="163"/>
      <c r="L81" s="164"/>
      <c r="M81" s="165"/>
      <c r="N81" s="166"/>
      <c r="O81" s="53"/>
      <c r="P81" s="167"/>
      <c r="Q81" s="168"/>
      <c r="R81" s="169"/>
      <c r="S81" s="162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8"/>
      <c r="B82" s="44"/>
      <c r="C82" s="148"/>
      <c r="D82" s="45"/>
      <c r="E82" s="23"/>
      <c r="F82" s="44"/>
      <c r="G82" s="159"/>
      <c r="H82" s="160"/>
      <c r="I82" s="160"/>
      <c r="J82" s="78"/>
      <c r="K82" s="163"/>
      <c r="L82" s="164"/>
      <c r="M82" s="165"/>
      <c r="N82" s="166"/>
      <c r="O82" s="53"/>
      <c r="P82" s="167"/>
      <c r="Q82" s="168"/>
      <c r="R82" s="169"/>
      <c r="S82" s="162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8"/>
      <c r="B83" s="44"/>
      <c r="C83" s="148"/>
      <c r="D83" s="45"/>
      <c r="E83" s="23"/>
      <c r="F83" s="44"/>
      <c r="G83" s="159"/>
      <c r="H83" s="160"/>
      <c r="I83" s="160"/>
      <c r="J83" s="78"/>
      <c r="K83" s="163"/>
      <c r="L83" s="164"/>
      <c r="M83" s="165"/>
      <c r="N83" s="166"/>
      <c r="O83" s="53"/>
      <c r="P83" s="167"/>
      <c r="Q83" s="168"/>
      <c r="R83" s="169"/>
      <c r="S83" s="162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8"/>
      <c r="B84" s="44"/>
      <c r="C84" s="148"/>
      <c r="D84" s="45"/>
      <c r="E84" s="23"/>
      <c r="F84" s="44"/>
      <c r="G84" s="159"/>
      <c r="H84" s="160"/>
      <c r="I84" s="160"/>
      <c r="J84" s="78"/>
      <c r="K84" s="170"/>
      <c r="L84" s="171"/>
      <c r="M84" s="172"/>
      <c r="N84" s="173"/>
      <c r="O84" s="53"/>
      <c r="P84" s="174"/>
      <c r="Q84" s="175"/>
      <c r="R84" s="176"/>
      <c r="S84" s="162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8"/>
      <c r="B85" s="44"/>
      <c r="C85" s="148"/>
      <c r="D85" s="45"/>
      <c r="E85" s="142"/>
      <c r="F85" s="44"/>
      <c r="G85" s="159"/>
      <c r="H85" s="160"/>
      <c r="I85" s="160"/>
      <c r="J85" s="78"/>
      <c r="K85" s="163"/>
      <c r="L85" s="164"/>
      <c r="M85" s="177"/>
      <c r="N85" s="178"/>
      <c r="O85" s="53"/>
      <c r="P85" s="167"/>
      <c r="Q85" s="168"/>
      <c r="R85" s="179"/>
      <c r="S85" s="162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8"/>
      <c r="B86" s="44"/>
      <c r="C86" s="148"/>
      <c r="D86" s="45"/>
      <c r="E86" s="142"/>
      <c r="F86" s="44"/>
      <c r="G86" s="159"/>
      <c r="H86" s="160"/>
      <c r="I86" s="160"/>
      <c r="J86" s="78"/>
      <c r="K86" s="163"/>
      <c r="L86" s="164"/>
      <c r="M86" s="177"/>
      <c r="N86" s="178"/>
      <c r="O86" s="53"/>
      <c r="P86" s="167"/>
      <c r="Q86" s="168"/>
      <c r="R86" s="179"/>
      <c r="S86" s="162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8"/>
      <c r="B87" s="44"/>
      <c r="C87" s="148"/>
      <c r="D87" s="45"/>
      <c r="E87" s="142"/>
      <c r="F87" s="44"/>
      <c r="G87" s="159"/>
      <c r="H87" s="160"/>
      <c r="I87" s="160"/>
      <c r="J87" s="78"/>
      <c r="K87" s="163"/>
      <c r="L87" s="164"/>
      <c r="M87" s="177"/>
      <c r="N87" s="178"/>
      <c r="O87" s="53"/>
      <c r="P87" s="167"/>
      <c r="Q87" s="168"/>
      <c r="R87" s="179"/>
      <c r="S87" s="162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8"/>
      <c r="B88" s="44"/>
      <c r="C88" s="148"/>
      <c r="D88" s="45"/>
      <c r="E88" s="142"/>
      <c r="F88" s="44"/>
      <c r="G88" s="159"/>
      <c r="H88" s="160"/>
      <c r="I88" s="160"/>
      <c r="J88" s="78"/>
      <c r="K88" s="163"/>
      <c r="L88" s="164"/>
      <c r="M88" s="177"/>
      <c r="N88" s="178"/>
      <c r="O88" s="53"/>
      <c r="P88" s="167"/>
      <c r="Q88" s="168"/>
      <c r="R88" s="179"/>
      <c r="S88" s="162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8"/>
      <c r="B89" s="44"/>
      <c r="C89" s="148"/>
      <c r="D89" s="45"/>
      <c r="E89" s="142"/>
      <c r="F89" s="44"/>
      <c r="G89" s="159"/>
      <c r="H89" s="160"/>
      <c r="I89" s="160"/>
      <c r="J89" s="78"/>
      <c r="K89" s="163"/>
      <c r="L89" s="164"/>
      <c r="M89" s="177"/>
      <c r="N89" s="178"/>
      <c r="O89" s="53"/>
      <c r="P89" s="167"/>
      <c r="Q89" s="168"/>
      <c r="R89" s="179"/>
      <c r="S89" s="162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8"/>
      <c r="B90" s="44"/>
      <c r="C90" s="148"/>
      <c r="D90" s="45"/>
      <c r="E90" s="142"/>
      <c r="F90" s="44"/>
      <c r="G90" s="159"/>
      <c r="H90" s="160"/>
      <c r="I90" s="160"/>
      <c r="J90" s="78"/>
      <c r="K90" s="163"/>
      <c r="L90" s="164"/>
      <c r="M90" s="177"/>
      <c r="N90" s="178"/>
      <c r="O90" s="53"/>
      <c r="P90" s="167"/>
      <c r="Q90" s="168"/>
      <c r="R90" s="179"/>
      <c r="S90" s="162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8"/>
      <c r="B91" s="44"/>
      <c r="C91" s="148"/>
      <c r="D91" s="45"/>
      <c r="E91" s="142"/>
      <c r="F91" s="44"/>
      <c r="G91" s="159"/>
      <c r="H91" s="160"/>
      <c r="I91" s="160"/>
      <c r="J91" s="78"/>
      <c r="K91" s="163"/>
      <c r="L91" s="164"/>
      <c r="M91" s="177"/>
      <c r="N91" s="178"/>
      <c r="O91" s="53"/>
      <c r="P91" s="167"/>
      <c r="Q91" s="168"/>
      <c r="R91" s="179"/>
      <c r="S91" s="162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8"/>
      <c r="B92" s="44"/>
      <c r="C92" s="148"/>
      <c r="D92" s="45"/>
      <c r="E92" s="142"/>
      <c r="F92" s="44"/>
      <c r="G92" s="159"/>
      <c r="H92" s="160"/>
      <c r="I92" s="160"/>
      <c r="J92" s="78"/>
      <c r="K92" s="163"/>
      <c r="L92" s="164"/>
      <c r="M92" s="177"/>
      <c r="N92" s="180"/>
      <c r="O92" s="53"/>
      <c r="P92" s="167"/>
      <c r="Q92" s="168"/>
      <c r="R92" s="179"/>
      <c r="S92" s="162"/>
      <c r="T92" s="7"/>
      <c r="U92" s="7"/>
      <c r="V92" s="7"/>
      <c r="W92" s="7"/>
      <c r="X92" s="7"/>
      <c r="Y92" s="7"/>
      <c r="Z92" s="7"/>
      <c r="AA92" s="7"/>
      <c r="AB92" s="7"/>
    </row>
    <row r="93">
      <c r="A93" s="4"/>
      <c r="B93" s="4"/>
      <c r="C93" s="3"/>
      <c r="D93" s="181"/>
      <c r="E93" s="182"/>
      <c r="F93" s="4"/>
      <c r="G93" s="183"/>
      <c r="H93" s="184"/>
      <c r="I93" s="185"/>
      <c r="J93" s="4"/>
      <c r="K93" s="186"/>
      <c r="L93" s="186"/>
      <c r="M93" s="186"/>
      <c r="N93" s="186"/>
      <c r="O93" s="187"/>
      <c r="P93" s="187"/>
      <c r="Q93" s="187"/>
      <c r="R93" s="188"/>
      <c r="S93" s="189">
        <f>SUM(S7:S92)</f>
        <v>2862</v>
      </c>
      <c r="T93" s="7"/>
      <c r="U93" s="7"/>
      <c r="V93" s="7"/>
      <c r="W93" s="7"/>
      <c r="X93" s="7"/>
      <c r="Y93" s="7"/>
      <c r="Z93" s="7"/>
      <c r="AA93" s="7"/>
      <c r="AB93" s="7"/>
    </row>
    <row r="94">
      <c r="A94" s="4"/>
      <c r="B94" s="4"/>
      <c r="C94" s="3"/>
      <c r="D94" s="190"/>
      <c r="E94" s="191"/>
      <c r="F94" s="2"/>
      <c r="G94" s="192"/>
      <c r="H94" s="193"/>
      <c r="I94" s="194"/>
      <c r="J94" s="2"/>
      <c r="K94" s="35" t="s">
        <v>10</v>
      </c>
      <c r="L94" s="195"/>
      <c r="M94" s="195"/>
      <c r="N94" s="195"/>
      <c r="O94" s="196"/>
      <c r="P94" s="196"/>
      <c r="Q94" s="196"/>
      <c r="R94" s="19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4"/>
      <c r="B95" s="4"/>
      <c r="C95" s="198"/>
      <c r="D95" s="16"/>
      <c r="E95" s="199"/>
      <c r="F95" s="200"/>
      <c r="G95" s="183"/>
      <c r="H95" s="5"/>
      <c r="I95" s="5"/>
      <c r="J95" s="2"/>
      <c r="K95" s="149">
        <f>SUM(K7:K92)</f>
        <v>2738</v>
      </c>
      <c r="L95" s="201" t="s">
        <v>23</v>
      </c>
      <c r="O95" s="202" t="s">
        <v>24</v>
      </c>
      <c r="Q95" s="203"/>
      <c r="R95" s="204" t="s">
        <v>25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"/>
      <c r="B96" s="2"/>
      <c r="C96" s="3"/>
      <c r="D96" s="16"/>
      <c r="E96" s="2"/>
      <c r="F96" s="2"/>
      <c r="G96" s="183"/>
      <c r="H96" s="5"/>
      <c r="I96" s="5"/>
      <c r="J96" s="2"/>
      <c r="K96" s="149">
        <f>SUM(K95*2%)</f>
        <v>54.76</v>
      </c>
      <c r="L96" s="36" t="s">
        <v>11</v>
      </c>
      <c r="M96" s="205"/>
      <c r="N96" s="205"/>
      <c r="O96" s="206"/>
      <c r="P96" s="207"/>
      <c r="Q96" s="203"/>
      <c r="R96" s="208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"/>
      <c r="B97" s="2"/>
      <c r="C97" s="3"/>
      <c r="D97" s="16"/>
      <c r="E97" s="2"/>
      <c r="F97" s="2"/>
      <c r="G97" s="4"/>
      <c r="H97" s="5"/>
      <c r="I97" s="5"/>
      <c r="J97" s="2"/>
      <c r="K97" s="209"/>
      <c r="L97" s="210">
        <f>SUM(L6:L91)</f>
        <v>297</v>
      </c>
      <c r="M97" s="37" t="s">
        <v>12</v>
      </c>
      <c r="N97" s="205"/>
      <c r="O97" s="206"/>
      <c r="P97" s="206"/>
      <c r="Q97" s="206"/>
      <c r="R97" s="208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"/>
      <c r="B98" s="2"/>
      <c r="C98" s="3"/>
      <c r="D98" s="16"/>
      <c r="E98" s="2"/>
      <c r="F98" s="2"/>
      <c r="G98" s="211" t="s">
        <v>26</v>
      </c>
      <c r="H98" s="212">
        <f>SUM(K95,L97,M98,N99)</f>
        <v>9485</v>
      </c>
      <c r="I98" s="5"/>
      <c r="J98" s="2"/>
      <c r="K98" s="7"/>
      <c r="L98" s="60">
        <f>SUM(L97*1%)</f>
        <v>2.97</v>
      </c>
      <c r="M98" s="16">
        <f>SUM(M6:M91)</f>
        <v>3400</v>
      </c>
      <c r="N98" s="38" t="s">
        <v>13</v>
      </c>
      <c r="O98" s="206"/>
      <c r="P98" s="206"/>
      <c r="Q98" s="206"/>
      <c r="R98" s="188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2"/>
      <c r="B99" s="2"/>
      <c r="C99" s="3"/>
      <c r="D99" s="16"/>
      <c r="E99" s="2"/>
      <c r="F99" s="213"/>
      <c r="G99" s="214" t="s">
        <v>27</v>
      </c>
      <c r="H99" s="212">
        <f>SUM(O100,P103,Q104)</f>
        <v>4894</v>
      </c>
      <c r="I99" s="5"/>
      <c r="J99" s="2"/>
      <c r="K99" s="7"/>
      <c r="L99" s="17"/>
      <c r="M99" s="60">
        <f>SUM(M98*2%)</f>
        <v>68</v>
      </c>
      <c r="N99" s="16">
        <f>SUM(N6:N92)</f>
        <v>3050</v>
      </c>
      <c r="O99" s="39" t="s">
        <v>14</v>
      </c>
      <c r="P99" s="206"/>
      <c r="Q99" s="206"/>
      <c r="R99" s="215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2"/>
      <c r="B100" s="2"/>
      <c r="C100" s="3"/>
      <c r="D100" s="16"/>
      <c r="E100" s="2"/>
      <c r="F100" s="213"/>
      <c r="G100" s="216" t="s">
        <v>28</v>
      </c>
      <c r="H100" s="212">
        <f>SUM(R105)</f>
        <v>280</v>
      </c>
      <c r="I100" s="5"/>
      <c r="J100" s="2"/>
      <c r="K100" s="7"/>
      <c r="L100" s="2"/>
      <c r="M100" s="2"/>
      <c r="N100" s="60">
        <f>SUM(N99*2%)</f>
        <v>61</v>
      </c>
      <c r="O100" s="16">
        <f>SUM(O6:O93)</f>
        <v>1694</v>
      </c>
      <c r="P100" s="206"/>
      <c r="Q100" s="206"/>
      <c r="R100" s="215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2"/>
      <c r="B101" s="2"/>
      <c r="C101" s="3"/>
      <c r="D101" s="16"/>
      <c r="E101" s="2"/>
      <c r="F101" s="2"/>
      <c r="G101" s="4"/>
      <c r="H101" s="5"/>
      <c r="I101" s="5"/>
      <c r="J101" s="2"/>
      <c r="K101" s="7"/>
      <c r="L101" s="2"/>
      <c r="M101" s="2"/>
      <c r="N101" s="2"/>
      <c r="O101" s="60">
        <f>SUM(O100*1%)</f>
        <v>16.94</v>
      </c>
      <c r="P101" s="206"/>
      <c r="Q101" s="206"/>
      <c r="R101" s="215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2"/>
      <c r="B102" s="2"/>
      <c r="C102" s="3"/>
      <c r="D102" s="16"/>
      <c r="E102" s="2"/>
      <c r="F102" s="2"/>
      <c r="G102" s="217" t="s">
        <v>29</v>
      </c>
      <c r="H102" s="251">
        <f>SUM(N9,K14,O16,N17,P18,P21,M22,Q23,P26,M28,O29,M37,O44,K49)</f>
        <v>4738</v>
      </c>
      <c r="I102" s="354">
        <f>SUM(P21,K49)</f>
        <v>644</v>
      </c>
      <c r="J102" s="2"/>
      <c r="K102" s="7"/>
      <c r="L102" s="2"/>
      <c r="M102" s="2"/>
      <c r="N102" s="2"/>
      <c r="O102" s="2"/>
      <c r="P102" s="40" t="s">
        <v>15</v>
      </c>
      <c r="Q102" s="206"/>
      <c r="R102" s="215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2"/>
      <c r="B103" s="2"/>
      <c r="C103" s="3"/>
      <c r="D103" s="16"/>
      <c r="E103" s="2"/>
      <c r="F103" s="2"/>
      <c r="G103" s="219" t="s">
        <v>30</v>
      </c>
      <c r="H103" s="218"/>
      <c r="I103" s="220"/>
      <c r="J103" s="2"/>
      <c r="K103" s="7"/>
      <c r="L103" s="2"/>
      <c r="M103" s="1"/>
      <c r="N103" s="2"/>
      <c r="O103" s="2"/>
      <c r="P103" s="16">
        <f>SUM(P6:P91)</f>
        <v>2150</v>
      </c>
      <c r="Q103" s="41" t="s">
        <v>16</v>
      </c>
      <c r="R103" s="215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2"/>
      <c r="B104" s="2"/>
      <c r="C104" s="3"/>
      <c r="D104" s="16"/>
      <c r="E104" s="2"/>
      <c r="F104" s="2"/>
      <c r="G104" s="221" t="s">
        <v>31</v>
      </c>
      <c r="H104" s="218"/>
      <c r="I104" s="220"/>
      <c r="J104" s="2"/>
      <c r="K104" s="7"/>
      <c r="L104" s="2"/>
      <c r="M104" s="2"/>
      <c r="N104" s="2"/>
      <c r="O104" s="2"/>
      <c r="P104" s="60">
        <f>SUM(P103*2%)</f>
        <v>43</v>
      </c>
      <c r="Q104" s="16">
        <f>SUM(Q6:Q91)</f>
        <v>1050</v>
      </c>
      <c r="R104" s="222" t="s">
        <v>17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2"/>
      <c r="B105" s="2"/>
      <c r="C105" s="3"/>
      <c r="D105" s="16"/>
      <c r="E105" s="2"/>
      <c r="F105" s="2"/>
      <c r="G105" s="213"/>
      <c r="H105" s="11"/>
      <c r="I105" s="220"/>
      <c r="J105" s="2"/>
      <c r="K105" s="7"/>
      <c r="L105" s="2"/>
      <c r="M105" s="2"/>
      <c r="N105" s="2"/>
      <c r="O105" s="2"/>
      <c r="P105" s="2"/>
      <c r="Q105" s="60">
        <f>SUM(Q104*1%)</f>
        <v>10.5</v>
      </c>
      <c r="R105" s="149">
        <f>SUM(R7:R93)</f>
        <v>280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2"/>
      <c r="B106" s="2"/>
      <c r="C106" s="107"/>
      <c r="D106" s="16"/>
      <c r="E106" s="2"/>
      <c r="F106" s="2"/>
      <c r="G106" s="223" t="s">
        <v>32</v>
      </c>
      <c r="H106" s="319">
        <f>SUM(N7,P21,O31,K49)</f>
        <v>1444</v>
      </c>
      <c r="I106" s="5"/>
      <c r="J106" s="2"/>
      <c r="K106" s="7"/>
      <c r="L106" s="2"/>
      <c r="M106" s="2"/>
      <c r="N106" s="2"/>
      <c r="O106" s="2"/>
      <c r="P106" s="2"/>
      <c r="Q106" s="2"/>
      <c r="R106" s="149">
        <f>SUM(R105*2%)</f>
        <v>5.6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2"/>
      <c r="B107" s="2"/>
      <c r="C107" s="107"/>
      <c r="D107" s="16"/>
      <c r="E107" s="2"/>
      <c r="F107" s="2"/>
      <c r="G107" s="225" t="s">
        <v>33</v>
      </c>
      <c r="H107" s="253">
        <f>SUM(N27,L34,K38)</f>
        <v>797</v>
      </c>
      <c r="I107" s="5"/>
      <c r="J107" s="2"/>
      <c r="K107" s="7"/>
      <c r="L107" s="2"/>
      <c r="M107" s="2"/>
      <c r="N107" s="2"/>
      <c r="O107" s="2"/>
      <c r="P107" s="2"/>
      <c r="Q107" s="2"/>
      <c r="R107" s="16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2"/>
      <c r="B108" s="2"/>
      <c r="C108" s="107"/>
      <c r="D108" s="16"/>
      <c r="E108" s="2"/>
      <c r="F108" s="2"/>
      <c r="G108" s="4"/>
      <c r="H108" s="5"/>
      <c r="I108" s="5"/>
      <c r="J108" s="2"/>
      <c r="K108" s="7"/>
      <c r="L108" s="2"/>
      <c r="M108" s="2"/>
      <c r="N108" s="2"/>
      <c r="O108" s="2"/>
      <c r="P108" s="2"/>
      <c r="Q108" s="2"/>
      <c r="R108" s="2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2"/>
      <c r="B109" s="2"/>
      <c r="C109" s="107"/>
      <c r="D109" s="16"/>
      <c r="E109" s="2"/>
      <c r="F109" s="2"/>
      <c r="G109" s="4"/>
      <c r="H109" s="5"/>
      <c r="I109" s="5"/>
      <c r="J109" s="2"/>
      <c r="K109" s="7"/>
      <c r="L109" s="2"/>
      <c r="M109" s="2"/>
      <c r="N109" s="2"/>
      <c r="O109" s="2"/>
      <c r="P109" s="2"/>
      <c r="Q109" s="2"/>
      <c r="R109" s="2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2"/>
      <c r="B110" s="2"/>
      <c r="C110" s="107"/>
      <c r="D110" s="16"/>
      <c r="E110" s="2"/>
      <c r="F110" s="2"/>
      <c r="G110" s="4"/>
      <c r="H110" s="5"/>
      <c r="I110" s="5"/>
      <c r="J110" s="2"/>
      <c r="K110" s="7"/>
      <c r="L110" s="2"/>
      <c r="M110" s="2"/>
      <c r="N110" s="2"/>
      <c r="O110" s="2"/>
      <c r="P110" s="2"/>
      <c r="Q110" s="2"/>
      <c r="R110" s="2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2"/>
      <c r="B111" s="2"/>
      <c r="C111" s="107"/>
      <c r="D111" s="16"/>
      <c r="E111" s="2"/>
      <c r="F111" s="2"/>
      <c r="G111" s="4"/>
      <c r="H111" s="5"/>
      <c r="I111" s="5"/>
      <c r="J111" s="2"/>
      <c r="K111" s="7"/>
      <c r="L111" s="2"/>
      <c r="M111" s="2"/>
      <c r="N111" s="2"/>
      <c r="O111" s="2"/>
      <c r="P111" s="2"/>
      <c r="Q111" s="2"/>
      <c r="R111" s="2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2"/>
      <c r="B112" s="2"/>
      <c r="C112" s="107"/>
      <c r="D112" s="16"/>
      <c r="E112" s="2"/>
      <c r="F112" s="2"/>
      <c r="G112" s="4"/>
      <c r="H112" s="5"/>
      <c r="I112" s="5"/>
      <c r="J112" s="2"/>
      <c r="K112" s="7"/>
      <c r="L112" s="2"/>
      <c r="M112" s="2"/>
      <c r="N112" s="2"/>
      <c r="O112" s="2"/>
      <c r="P112" s="2"/>
      <c r="Q112" s="2"/>
      <c r="R112" s="2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2"/>
      <c r="B113" s="2"/>
      <c r="C113" s="107"/>
      <c r="D113" s="16"/>
      <c r="E113" s="2"/>
      <c r="F113" s="2"/>
      <c r="G113" s="4"/>
      <c r="H113" s="5"/>
      <c r="I113" s="5"/>
      <c r="J113" s="2"/>
      <c r="K113" s="7"/>
      <c r="L113" s="2"/>
      <c r="M113" s="2"/>
      <c r="N113" s="2"/>
      <c r="O113" s="2"/>
      <c r="P113" s="2"/>
      <c r="Q113" s="2"/>
      <c r="R113" s="2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2"/>
      <c r="B114" s="2"/>
      <c r="C114" s="107"/>
      <c r="D114" s="16"/>
      <c r="E114" s="2"/>
      <c r="F114" s="2"/>
      <c r="G114" s="4"/>
      <c r="H114" s="5"/>
      <c r="I114" s="5"/>
      <c r="J114" s="2"/>
      <c r="K114" s="7"/>
      <c r="L114" s="2"/>
      <c r="M114" s="2"/>
      <c r="N114" s="2"/>
      <c r="O114" s="2"/>
      <c r="P114" s="2"/>
      <c r="Q114" s="2"/>
      <c r="R114" s="2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2"/>
      <c r="B115" s="2"/>
      <c r="C115" s="107"/>
      <c r="D115" s="16"/>
      <c r="E115" s="2"/>
      <c r="F115" s="2"/>
      <c r="G115" s="4"/>
      <c r="H115" s="5"/>
      <c r="I115" s="5"/>
      <c r="J115" s="2"/>
      <c r="K115" s="7"/>
      <c r="L115" s="2"/>
      <c r="M115" s="2"/>
      <c r="N115" s="2"/>
      <c r="O115" s="2"/>
      <c r="P115" s="2"/>
      <c r="Q115" s="2"/>
      <c r="R115" s="2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2"/>
      <c r="B116" s="2"/>
      <c r="C116" s="107"/>
      <c r="D116" s="16"/>
      <c r="E116" s="2"/>
      <c r="F116" s="2"/>
      <c r="G116" s="4"/>
      <c r="H116" s="5"/>
      <c r="I116" s="5"/>
      <c r="J116" s="2"/>
      <c r="K116" s="7"/>
      <c r="L116" s="2"/>
      <c r="M116" s="2"/>
      <c r="N116" s="2"/>
      <c r="O116" s="2"/>
      <c r="P116" s="2"/>
      <c r="Q116" s="2"/>
      <c r="R116" s="2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2"/>
      <c r="B117" s="2"/>
      <c r="C117" s="107"/>
      <c r="D117" s="16"/>
      <c r="E117" s="2"/>
      <c r="F117" s="2"/>
      <c r="G117" s="4"/>
      <c r="H117" s="5"/>
      <c r="I117" s="5"/>
      <c r="J117" s="2"/>
      <c r="K117" s="7"/>
      <c r="L117" s="2"/>
      <c r="M117" s="2"/>
      <c r="N117" s="2"/>
      <c r="O117" s="2"/>
      <c r="P117" s="2"/>
      <c r="Q117" s="2"/>
      <c r="R117" s="2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2"/>
      <c r="B118" s="2"/>
      <c r="C118" s="107"/>
      <c r="D118" s="16"/>
      <c r="E118" s="2"/>
      <c r="F118" s="2"/>
      <c r="G118" s="4"/>
      <c r="H118" s="5"/>
      <c r="I118" s="5"/>
      <c r="J118" s="2"/>
      <c r="K118" s="7"/>
      <c r="L118" s="2"/>
      <c r="M118" s="2"/>
      <c r="N118" s="2"/>
      <c r="O118" s="2"/>
      <c r="P118" s="2"/>
      <c r="Q118" s="2"/>
      <c r="R118" s="2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2"/>
      <c r="B119" s="2"/>
      <c r="C119" s="107"/>
      <c r="D119" s="16"/>
      <c r="E119" s="2"/>
      <c r="F119" s="2"/>
      <c r="G119" s="4"/>
      <c r="H119" s="5"/>
      <c r="I119" s="5"/>
      <c r="J119" s="2"/>
      <c r="K119" s="7"/>
      <c r="L119" s="2"/>
      <c r="M119" s="2"/>
      <c r="N119" s="2"/>
      <c r="O119" s="2"/>
      <c r="P119" s="2"/>
      <c r="Q119" s="2"/>
      <c r="R119" s="2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2"/>
      <c r="B120" s="2"/>
      <c r="C120" s="107"/>
      <c r="D120" s="16"/>
      <c r="E120" s="2"/>
      <c r="F120" s="2"/>
      <c r="G120" s="4"/>
      <c r="H120" s="5"/>
      <c r="I120" s="5"/>
      <c r="J120" s="2"/>
      <c r="K120" s="7"/>
      <c r="L120" s="2"/>
      <c r="M120" s="2"/>
      <c r="N120" s="2"/>
      <c r="O120" s="2"/>
      <c r="P120" s="2"/>
      <c r="Q120" s="2"/>
      <c r="R120" s="2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2"/>
      <c r="B121" s="2"/>
      <c r="C121" s="107"/>
      <c r="D121" s="16"/>
      <c r="E121" s="2"/>
      <c r="F121" s="2"/>
      <c r="G121" s="4"/>
      <c r="H121" s="5"/>
      <c r="I121" s="5"/>
      <c r="J121" s="2"/>
      <c r="K121" s="7"/>
      <c r="L121" s="2"/>
      <c r="M121" s="2"/>
      <c r="N121" s="2"/>
      <c r="O121" s="2"/>
      <c r="P121" s="2"/>
      <c r="Q121" s="2"/>
      <c r="R121" s="2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2"/>
      <c r="B122" s="2"/>
      <c r="C122" s="107"/>
      <c r="D122" s="16"/>
      <c r="E122" s="2"/>
      <c r="F122" s="2"/>
      <c r="G122" s="4"/>
      <c r="H122" s="5"/>
      <c r="I122" s="5"/>
      <c r="J122" s="2"/>
      <c r="K122" s="7"/>
      <c r="L122" s="2"/>
      <c r="M122" s="2"/>
      <c r="N122" s="2"/>
      <c r="O122" s="2"/>
      <c r="P122" s="2"/>
      <c r="Q122" s="2"/>
      <c r="R122" s="2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2"/>
      <c r="B123" s="2"/>
      <c r="C123" s="107"/>
      <c r="D123" s="16"/>
      <c r="E123" s="2"/>
      <c r="F123" s="2"/>
      <c r="G123" s="4"/>
      <c r="H123" s="5"/>
      <c r="I123" s="5"/>
      <c r="J123" s="2"/>
      <c r="K123" s="7"/>
      <c r="L123" s="2"/>
      <c r="M123" s="2"/>
      <c r="N123" s="2"/>
      <c r="O123" s="2"/>
      <c r="P123" s="2"/>
      <c r="Q123" s="2"/>
      <c r="R123" s="2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2"/>
      <c r="B124" s="2"/>
      <c r="C124" s="107"/>
      <c r="D124" s="16"/>
      <c r="E124" s="2"/>
      <c r="F124" s="2"/>
      <c r="G124" s="4"/>
      <c r="H124" s="5"/>
      <c r="I124" s="5"/>
      <c r="J124" s="2"/>
      <c r="K124" s="7"/>
      <c r="L124" s="2"/>
      <c r="M124" s="2"/>
      <c r="N124" s="2"/>
      <c r="O124" s="2"/>
      <c r="P124" s="2"/>
      <c r="Q124" s="2"/>
      <c r="R124" s="2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2"/>
      <c r="B125" s="2"/>
      <c r="C125" s="107"/>
      <c r="D125" s="16"/>
      <c r="E125" s="2"/>
      <c r="F125" s="2"/>
      <c r="G125" s="4"/>
      <c r="H125" s="5"/>
      <c r="I125" s="5"/>
      <c r="J125" s="2"/>
      <c r="K125" s="7"/>
      <c r="L125" s="2"/>
      <c r="M125" s="2"/>
      <c r="N125" s="2"/>
      <c r="O125" s="2"/>
      <c r="P125" s="2"/>
      <c r="Q125" s="2"/>
      <c r="R125" s="2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2"/>
      <c r="B126" s="2"/>
      <c r="C126" s="107"/>
      <c r="D126" s="16"/>
      <c r="E126" s="2"/>
      <c r="F126" s="2"/>
      <c r="G126" s="4"/>
      <c r="H126" s="5"/>
      <c r="I126" s="5"/>
      <c r="J126" s="2"/>
      <c r="K126" s="7"/>
      <c r="L126" s="2"/>
      <c r="M126" s="2"/>
      <c r="N126" s="2"/>
      <c r="O126" s="2"/>
      <c r="P126" s="2"/>
      <c r="Q126" s="2"/>
      <c r="R126" s="2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2"/>
      <c r="B127" s="2"/>
      <c r="C127" s="107"/>
      <c r="D127" s="16"/>
      <c r="E127" s="2"/>
      <c r="F127" s="2"/>
      <c r="G127" s="4"/>
      <c r="H127" s="5"/>
      <c r="I127" s="5"/>
      <c r="J127" s="2"/>
      <c r="K127" s="7"/>
      <c r="L127" s="2"/>
      <c r="M127" s="2"/>
      <c r="N127" s="2"/>
      <c r="O127" s="2"/>
      <c r="P127" s="2"/>
      <c r="Q127" s="2"/>
      <c r="R127" s="2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2"/>
      <c r="B128" s="2"/>
      <c r="C128" s="107"/>
      <c r="D128" s="16"/>
      <c r="E128" s="2"/>
      <c r="F128" s="2"/>
      <c r="G128" s="4"/>
      <c r="H128" s="5"/>
      <c r="I128" s="5"/>
      <c r="J128" s="2"/>
      <c r="K128" s="7"/>
      <c r="L128" s="2"/>
      <c r="M128" s="2"/>
      <c r="N128" s="2"/>
      <c r="O128" s="2"/>
      <c r="P128" s="2"/>
      <c r="Q128" s="2"/>
      <c r="R128" s="2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"/>
      <c r="B129" s="2"/>
      <c r="C129" s="107"/>
      <c r="D129" s="16"/>
      <c r="E129" s="2"/>
      <c r="F129" s="2"/>
      <c r="G129" s="4"/>
      <c r="H129" s="5"/>
      <c r="I129" s="5"/>
      <c r="J129" s="2"/>
      <c r="K129" s="7"/>
      <c r="L129" s="2"/>
      <c r="M129" s="2"/>
      <c r="N129" s="2"/>
      <c r="O129" s="2"/>
      <c r="P129" s="2"/>
      <c r="Q129" s="2"/>
      <c r="R129" s="2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2"/>
      <c r="B130" s="2"/>
      <c r="C130" s="107"/>
      <c r="D130" s="16"/>
      <c r="E130" s="2"/>
      <c r="F130" s="2"/>
      <c r="G130" s="4"/>
      <c r="H130" s="5"/>
      <c r="I130" s="5"/>
      <c r="J130" s="2"/>
      <c r="K130" s="7"/>
      <c r="L130" s="2"/>
      <c r="M130" s="2"/>
      <c r="N130" s="2"/>
      <c r="O130" s="2"/>
      <c r="P130" s="2"/>
      <c r="Q130" s="2"/>
      <c r="R130" s="2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2"/>
      <c r="B131" s="2"/>
      <c r="C131" s="107"/>
      <c r="D131" s="16"/>
      <c r="E131" s="2"/>
      <c r="F131" s="2"/>
      <c r="G131" s="4"/>
      <c r="H131" s="5"/>
      <c r="I131" s="5"/>
      <c r="J131" s="2"/>
      <c r="K131" s="7"/>
      <c r="L131" s="2"/>
      <c r="M131" s="2"/>
      <c r="N131" s="2"/>
      <c r="O131" s="2"/>
      <c r="P131" s="2"/>
      <c r="Q131" s="2"/>
      <c r="R131" s="2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2"/>
      <c r="B132" s="2"/>
      <c r="C132" s="107"/>
      <c r="D132" s="16"/>
      <c r="E132" s="2"/>
      <c r="F132" s="2"/>
      <c r="G132" s="4"/>
      <c r="H132" s="5"/>
      <c r="I132" s="5"/>
      <c r="J132" s="2"/>
      <c r="K132" s="7"/>
      <c r="L132" s="2"/>
      <c r="M132" s="2"/>
      <c r="N132" s="2"/>
      <c r="O132" s="2"/>
      <c r="P132" s="2"/>
      <c r="Q132" s="2"/>
      <c r="R132" s="2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2"/>
      <c r="B133" s="2"/>
      <c r="C133" s="107"/>
      <c r="D133" s="16"/>
      <c r="E133" s="2"/>
      <c r="F133" s="2"/>
      <c r="G133" s="4"/>
      <c r="H133" s="5"/>
      <c r="I133" s="5"/>
      <c r="J133" s="2"/>
      <c r="K133" s="7"/>
      <c r="L133" s="2"/>
      <c r="M133" s="2"/>
      <c r="N133" s="2"/>
      <c r="O133" s="2"/>
      <c r="P133" s="2"/>
      <c r="Q133" s="2"/>
      <c r="R133" s="2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2"/>
      <c r="B134" s="2"/>
      <c r="C134" s="107"/>
      <c r="D134" s="16"/>
      <c r="E134" s="2"/>
      <c r="F134" s="2"/>
      <c r="G134" s="4"/>
      <c r="H134" s="5"/>
      <c r="I134" s="5"/>
      <c r="J134" s="2"/>
      <c r="K134" s="7"/>
      <c r="L134" s="2"/>
      <c r="M134" s="2"/>
      <c r="N134" s="2"/>
      <c r="O134" s="2"/>
      <c r="P134" s="2"/>
      <c r="Q134" s="2"/>
      <c r="R134" s="2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2"/>
      <c r="B135" s="2"/>
      <c r="C135" s="107"/>
      <c r="D135" s="16"/>
      <c r="E135" s="2"/>
      <c r="F135" s="2"/>
      <c r="G135" s="4"/>
      <c r="H135" s="5"/>
      <c r="I135" s="5"/>
      <c r="J135" s="2"/>
      <c r="K135" s="7"/>
      <c r="L135" s="2"/>
      <c r="M135" s="2"/>
      <c r="N135" s="2"/>
      <c r="O135" s="2"/>
      <c r="P135" s="2"/>
      <c r="Q135" s="2"/>
      <c r="R135" s="2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2"/>
      <c r="B136" s="2"/>
      <c r="C136" s="107"/>
      <c r="D136" s="16"/>
      <c r="E136" s="2"/>
      <c r="F136" s="2"/>
      <c r="G136" s="4"/>
      <c r="H136" s="5"/>
      <c r="I136" s="5"/>
      <c r="J136" s="2"/>
      <c r="K136" s="7"/>
      <c r="L136" s="2"/>
      <c r="M136" s="2"/>
      <c r="N136" s="2"/>
      <c r="O136" s="2"/>
      <c r="P136" s="2"/>
      <c r="Q136" s="2"/>
      <c r="R136" s="2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2"/>
      <c r="B137" s="2"/>
      <c r="C137" s="107"/>
      <c r="D137" s="16"/>
      <c r="E137" s="2"/>
      <c r="F137" s="2"/>
      <c r="G137" s="4"/>
      <c r="H137" s="5"/>
      <c r="I137" s="5"/>
      <c r="J137" s="2"/>
      <c r="K137" s="7"/>
      <c r="L137" s="2"/>
      <c r="M137" s="2"/>
      <c r="N137" s="2"/>
      <c r="O137" s="2"/>
      <c r="P137" s="2"/>
      <c r="Q137" s="2"/>
      <c r="R137" s="2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2"/>
      <c r="B138" s="2"/>
      <c r="C138" s="107"/>
      <c r="D138" s="16"/>
      <c r="E138" s="2"/>
      <c r="F138" s="2"/>
      <c r="G138" s="4"/>
      <c r="H138" s="5"/>
      <c r="I138" s="5"/>
      <c r="J138" s="2"/>
      <c r="K138" s="7"/>
      <c r="L138" s="2"/>
      <c r="M138" s="2"/>
      <c r="N138" s="2"/>
      <c r="O138" s="2"/>
      <c r="P138" s="2"/>
      <c r="Q138" s="2"/>
      <c r="R138" s="2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2"/>
      <c r="B139" s="2"/>
      <c r="C139" s="107"/>
      <c r="D139" s="16"/>
      <c r="E139" s="2"/>
      <c r="F139" s="2"/>
      <c r="G139" s="4"/>
      <c r="H139" s="5"/>
      <c r="I139" s="5"/>
      <c r="J139" s="2"/>
      <c r="K139" s="7"/>
      <c r="L139" s="2"/>
      <c r="M139" s="2"/>
      <c r="N139" s="2"/>
      <c r="O139" s="2"/>
      <c r="P139" s="2"/>
      <c r="Q139" s="2"/>
      <c r="R139" s="2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"/>
      <c r="B140" s="2"/>
      <c r="C140" s="107"/>
      <c r="D140" s="16"/>
      <c r="E140" s="2"/>
      <c r="F140" s="2"/>
      <c r="G140" s="4"/>
      <c r="H140" s="5"/>
      <c r="I140" s="5"/>
      <c r="J140" s="2"/>
      <c r="K140" s="7"/>
      <c r="L140" s="2"/>
      <c r="M140" s="2"/>
      <c r="N140" s="2"/>
      <c r="O140" s="2"/>
      <c r="P140" s="2"/>
      <c r="Q140" s="2"/>
      <c r="R140" s="2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2"/>
      <c r="B141" s="2"/>
      <c r="C141" s="107"/>
      <c r="D141" s="16"/>
      <c r="E141" s="2"/>
      <c r="F141" s="2"/>
      <c r="G141" s="4"/>
      <c r="H141" s="5"/>
      <c r="I141" s="5"/>
      <c r="J141" s="2"/>
      <c r="K141" s="7"/>
      <c r="L141" s="2"/>
      <c r="M141" s="2"/>
      <c r="N141" s="2"/>
      <c r="O141" s="2"/>
      <c r="P141" s="2"/>
      <c r="Q141" s="2"/>
      <c r="R141" s="2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2"/>
      <c r="B142" s="2"/>
      <c r="C142" s="107"/>
      <c r="D142" s="16"/>
      <c r="E142" s="2"/>
      <c r="F142" s="2"/>
      <c r="G142" s="4"/>
      <c r="H142" s="5"/>
      <c r="I142" s="5"/>
      <c r="J142" s="2"/>
      <c r="K142" s="7"/>
      <c r="L142" s="2"/>
      <c r="M142" s="2"/>
      <c r="N142" s="2"/>
      <c r="O142" s="2"/>
      <c r="P142" s="2"/>
      <c r="Q142" s="2"/>
      <c r="R142" s="2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2"/>
      <c r="B143" s="2"/>
      <c r="C143" s="107"/>
      <c r="D143" s="16"/>
      <c r="E143" s="2"/>
      <c r="F143" s="2"/>
      <c r="G143" s="4"/>
      <c r="H143" s="5"/>
      <c r="I143" s="5"/>
      <c r="J143" s="2"/>
      <c r="K143" s="7"/>
      <c r="L143" s="2"/>
      <c r="M143" s="2"/>
      <c r="N143" s="2"/>
      <c r="O143" s="2"/>
      <c r="P143" s="2"/>
      <c r="Q143" s="2"/>
      <c r="R143" s="2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2"/>
      <c r="B144" s="2"/>
      <c r="C144" s="107"/>
      <c r="D144" s="16"/>
      <c r="E144" s="2"/>
      <c r="F144" s="2"/>
      <c r="G144" s="4"/>
      <c r="H144" s="5"/>
      <c r="I144" s="5"/>
      <c r="J144" s="2"/>
      <c r="K144" s="7"/>
      <c r="L144" s="2"/>
      <c r="M144" s="2"/>
      <c r="N144" s="2"/>
      <c r="O144" s="2"/>
      <c r="P144" s="2"/>
      <c r="Q144" s="2"/>
      <c r="R144" s="2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2"/>
      <c r="B145" s="2"/>
      <c r="C145" s="107"/>
      <c r="D145" s="16"/>
      <c r="E145" s="2"/>
      <c r="F145" s="2"/>
      <c r="G145" s="4"/>
      <c r="H145" s="5"/>
      <c r="I145" s="5"/>
      <c r="J145" s="2"/>
      <c r="K145" s="7"/>
      <c r="L145" s="2"/>
      <c r="M145" s="2"/>
      <c r="N145" s="2"/>
      <c r="O145" s="2"/>
      <c r="P145" s="2"/>
      <c r="Q145" s="2"/>
      <c r="R145" s="2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2"/>
      <c r="B146" s="2"/>
      <c r="C146" s="107"/>
      <c r="D146" s="16"/>
      <c r="E146" s="2"/>
      <c r="F146" s="2"/>
      <c r="G146" s="4"/>
      <c r="H146" s="5"/>
      <c r="I146" s="5"/>
      <c r="J146" s="2"/>
      <c r="K146" s="7"/>
      <c r="L146" s="2"/>
      <c r="M146" s="2"/>
      <c r="N146" s="2"/>
      <c r="O146" s="2"/>
      <c r="P146" s="2"/>
      <c r="Q146" s="2"/>
      <c r="R146" s="2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2"/>
      <c r="B147" s="2"/>
      <c r="C147" s="107"/>
      <c r="D147" s="16"/>
      <c r="E147" s="2"/>
      <c r="F147" s="2"/>
      <c r="G147" s="4"/>
      <c r="H147" s="5"/>
      <c r="I147" s="5"/>
      <c r="J147" s="2"/>
      <c r="K147" s="7"/>
      <c r="L147" s="2"/>
      <c r="M147" s="2"/>
      <c r="N147" s="2"/>
      <c r="O147" s="2"/>
      <c r="P147" s="2"/>
      <c r="Q147" s="2"/>
      <c r="R147" s="2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2"/>
      <c r="B148" s="2"/>
      <c r="C148" s="107"/>
      <c r="D148" s="16"/>
      <c r="E148" s="2"/>
      <c r="F148" s="2"/>
      <c r="G148" s="4"/>
      <c r="H148" s="5"/>
      <c r="I148" s="5"/>
      <c r="J148" s="2"/>
      <c r="K148" s="7"/>
      <c r="L148" s="2"/>
      <c r="M148" s="2"/>
      <c r="N148" s="2"/>
      <c r="O148" s="2"/>
      <c r="P148" s="2"/>
      <c r="Q148" s="2"/>
      <c r="R148" s="2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2"/>
      <c r="B149" s="2"/>
      <c r="C149" s="107"/>
      <c r="D149" s="16"/>
      <c r="E149" s="2"/>
      <c r="F149" s="2"/>
      <c r="G149" s="4"/>
      <c r="H149" s="5"/>
      <c r="I149" s="5"/>
      <c r="J149" s="2"/>
      <c r="K149" s="7"/>
      <c r="L149" s="2"/>
      <c r="M149" s="2"/>
      <c r="N149" s="2"/>
      <c r="O149" s="2"/>
      <c r="P149" s="2"/>
      <c r="Q149" s="2"/>
      <c r="R149" s="2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2"/>
      <c r="B150" s="2"/>
      <c r="C150" s="107"/>
      <c r="D150" s="16"/>
      <c r="E150" s="2"/>
      <c r="F150" s="2"/>
      <c r="G150" s="4"/>
      <c r="H150" s="5"/>
      <c r="I150" s="5"/>
      <c r="J150" s="2"/>
      <c r="K150" s="7"/>
      <c r="L150" s="2"/>
      <c r="M150" s="2"/>
      <c r="N150" s="2"/>
      <c r="O150" s="2"/>
      <c r="P150" s="2"/>
      <c r="Q150" s="2"/>
      <c r="R150" s="2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2"/>
      <c r="B151" s="2"/>
      <c r="C151" s="107"/>
      <c r="D151" s="16"/>
      <c r="E151" s="2"/>
      <c r="F151" s="2"/>
      <c r="G151" s="4"/>
      <c r="H151" s="5"/>
      <c r="I151" s="5"/>
      <c r="J151" s="2"/>
      <c r="K151" s="7"/>
      <c r="L151" s="2"/>
      <c r="M151" s="2"/>
      <c r="N151" s="2"/>
      <c r="O151" s="2"/>
      <c r="P151" s="2"/>
      <c r="Q151" s="2"/>
      <c r="R151" s="2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2"/>
      <c r="B152" s="2"/>
      <c r="C152" s="107"/>
      <c r="D152" s="16"/>
      <c r="E152" s="2"/>
      <c r="F152" s="2"/>
      <c r="G152" s="4"/>
      <c r="H152" s="5"/>
      <c r="I152" s="5"/>
      <c r="J152" s="2"/>
      <c r="K152" s="7"/>
      <c r="L152" s="2"/>
      <c r="M152" s="2"/>
      <c r="N152" s="2"/>
      <c r="O152" s="2"/>
      <c r="P152" s="2"/>
      <c r="Q152" s="2"/>
      <c r="R152" s="2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2"/>
      <c r="B153" s="2"/>
      <c r="C153" s="107"/>
      <c r="D153" s="16"/>
      <c r="E153" s="2"/>
      <c r="F153" s="2"/>
      <c r="G153" s="4"/>
      <c r="H153" s="5"/>
      <c r="I153" s="5"/>
      <c r="J153" s="2"/>
      <c r="K153" s="7"/>
      <c r="L153" s="2"/>
      <c r="M153" s="2"/>
      <c r="N153" s="2"/>
      <c r="O153" s="2"/>
      <c r="P153" s="2"/>
      <c r="Q153" s="2"/>
      <c r="R153" s="2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2"/>
      <c r="B154" s="2"/>
      <c r="C154" s="107"/>
      <c r="D154" s="16"/>
      <c r="E154" s="2"/>
      <c r="F154" s="2"/>
      <c r="G154" s="4"/>
      <c r="H154" s="5"/>
      <c r="I154" s="5"/>
      <c r="J154" s="2"/>
      <c r="K154" s="7"/>
      <c r="L154" s="2"/>
      <c r="M154" s="2"/>
      <c r="N154" s="2"/>
      <c r="O154" s="2"/>
      <c r="P154" s="2"/>
      <c r="Q154" s="2"/>
      <c r="R154" s="2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2"/>
      <c r="B155" s="2"/>
      <c r="C155" s="107"/>
      <c r="D155" s="16"/>
      <c r="E155" s="2"/>
      <c r="F155" s="2"/>
      <c r="G155" s="4"/>
      <c r="H155" s="5"/>
      <c r="I155" s="5"/>
      <c r="J155" s="2"/>
      <c r="K155" s="7"/>
      <c r="L155" s="2"/>
      <c r="M155" s="2"/>
      <c r="N155" s="2"/>
      <c r="O155" s="2"/>
      <c r="P155" s="2"/>
      <c r="Q155" s="2"/>
      <c r="R155" s="2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2"/>
      <c r="B156" s="2"/>
      <c r="C156" s="107"/>
      <c r="D156" s="16"/>
      <c r="E156" s="2"/>
      <c r="F156" s="2"/>
      <c r="G156" s="4"/>
      <c r="H156" s="5"/>
      <c r="I156" s="5"/>
      <c r="J156" s="2"/>
      <c r="K156" s="7"/>
      <c r="L156" s="2"/>
      <c r="M156" s="2"/>
      <c r="N156" s="2"/>
      <c r="O156" s="2"/>
      <c r="P156" s="2"/>
      <c r="Q156" s="2"/>
      <c r="R156" s="2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"/>
      <c r="B157" s="2"/>
      <c r="C157" s="107"/>
      <c r="D157" s="16"/>
      <c r="E157" s="2"/>
      <c r="F157" s="2"/>
      <c r="G157" s="4"/>
      <c r="H157" s="5"/>
      <c r="I157" s="5"/>
      <c r="J157" s="2"/>
      <c r="K157" s="7"/>
      <c r="L157" s="2"/>
      <c r="M157" s="2"/>
      <c r="N157" s="2"/>
      <c r="O157" s="2"/>
      <c r="P157" s="2"/>
      <c r="Q157" s="2"/>
      <c r="R157" s="2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2"/>
      <c r="B158" s="2"/>
      <c r="C158" s="107"/>
      <c r="D158" s="16"/>
      <c r="E158" s="2"/>
      <c r="F158" s="2"/>
      <c r="G158" s="4"/>
      <c r="H158" s="5"/>
      <c r="I158" s="5"/>
      <c r="J158" s="2"/>
      <c r="K158" s="7"/>
      <c r="L158" s="2"/>
      <c r="M158" s="2"/>
      <c r="N158" s="2"/>
      <c r="O158" s="2"/>
      <c r="P158" s="2"/>
      <c r="Q158" s="2"/>
      <c r="R158" s="2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2"/>
      <c r="B159" s="2"/>
      <c r="C159" s="107"/>
      <c r="D159" s="16"/>
      <c r="E159" s="2"/>
      <c r="F159" s="2"/>
      <c r="G159" s="4"/>
      <c r="H159" s="5"/>
      <c r="I159" s="5"/>
      <c r="J159" s="2"/>
      <c r="K159" s="7"/>
      <c r="L159" s="2"/>
      <c r="M159" s="2"/>
      <c r="N159" s="2"/>
      <c r="O159" s="2"/>
      <c r="P159" s="2"/>
      <c r="Q159" s="2"/>
      <c r="R159" s="2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2"/>
      <c r="B160" s="2"/>
      <c r="C160" s="107"/>
      <c r="D160" s="16"/>
      <c r="E160" s="2"/>
      <c r="F160" s="2"/>
      <c r="G160" s="4"/>
      <c r="H160" s="5"/>
      <c r="I160" s="5"/>
      <c r="J160" s="2"/>
      <c r="K160" s="7"/>
      <c r="L160" s="2"/>
      <c r="M160" s="2"/>
      <c r="N160" s="2"/>
      <c r="O160" s="2"/>
      <c r="P160" s="2"/>
      <c r="Q160" s="2"/>
      <c r="R160" s="2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2"/>
      <c r="B161" s="2"/>
      <c r="C161" s="107"/>
      <c r="D161" s="16"/>
      <c r="E161" s="2"/>
      <c r="F161" s="2"/>
      <c r="G161" s="4"/>
      <c r="H161" s="5"/>
      <c r="I161" s="5"/>
      <c r="J161" s="2"/>
      <c r="K161" s="7"/>
      <c r="L161" s="2"/>
      <c r="M161" s="2"/>
      <c r="N161" s="2"/>
      <c r="O161" s="2"/>
      <c r="P161" s="2"/>
      <c r="Q161" s="2"/>
      <c r="R161" s="2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2"/>
      <c r="B162" s="2"/>
      <c r="C162" s="107"/>
      <c r="D162" s="16"/>
      <c r="E162" s="2"/>
      <c r="F162" s="2"/>
      <c r="G162" s="4"/>
      <c r="H162" s="5"/>
      <c r="I162" s="5"/>
      <c r="J162" s="2"/>
      <c r="K162" s="7"/>
      <c r="L162" s="2"/>
      <c r="M162" s="2"/>
      <c r="N162" s="2"/>
      <c r="O162" s="2"/>
      <c r="P162" s="2"/>
      <c r="Q162" s="2"/>
      <c r="R162" s="2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2"/>
      <c r="B163" s="2"/>
      <c r="C163" s="107"/>
      <c r="D163" s="16"/>
      <c r="E163" s="2"/>
      <c r="F163" s="2"/>
      <c r="G163" s="4"/>
      <c r="H163" s="5"/>
      <c r="I163" s="5"/>
      <c r="J163" s="2"/>
      <c r="K163" s="7"/>
      <c r="L163" s="2"/>
      <c r="M163" s="2"/>
      <c r="N163" s="2"/>
      <c r="O163" s="2"/>
      <c r="P163" s="2"/>
      <c r="Q163" s="2"/>
      <c r="R163" s="2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2"/>
      <c r="B164" s="2"/>
      <c r="C164" s="107"/>
      <c r="D164" s="16"/>
      <c r="E164" s="2"/>
      <c r="F164" s="2"/>
      <c r="G164" s="4"/>
      <c r="H164" s="5"/>
      <c r="I164" s="5"/>
      <c r="J164" s="2"/>
      <c r="K164" s="7"/>
      <c r="L164" s="2"/>
      <c r="M164" s="2"/>
      <c r="N164" s="2"/>
      <c r="O164" s="2"/>
      <c r="P164" s="2"/>
      <c r="Q164" s="2"/>
      <c r="R164" s="2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2"/>
      <c r="B165" s="2"/>
      <c r="C165" s="107"/>
      <c r="D165" s="16"/>
      <c r="E165" s="2"/>
      <c r="F165" s="2"/>
      <c r="G165" s="4"/>
      <c r="H165" s="5"/>
      <c r="I165" s="5"/>
      <c r="J165" s="2"/>
      <c r="K165" s="7"/>
      <c r="L165" s="2"/>
      <c r="M165" s="2"/>
      <c r="N165" s="2"/>
      <c r="O165" s="2"/>
      <c r="P165" s="2"/>
      <c r="Q165" s="2"/>
      <c r="R165" s="2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2"/>
      <c r="B166" s="2"/>
      <c r="C166" s="107"/>
      <c r="D166" s="16"/>
      <c r="E166" s="2"/>
      <c r="F166" s="2"/>
      <c r="G166" s="4"/>
      <c r="H166" s="5"/>
      <c r="I166" s="5"/>
      <c r="J166" s="2"/>
      <c r="K166" s="7"/>
      <c r="L166" s="2"/>
      <c r="M166" s="2"/>
      <c r="N166" s="2"/>
      <c r="O166" s="2"/>
      <c r="P166" s="2"/>
      <c r="Q166" s="2"/>
      <c r="R166" s="2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2"/>
      <c r="B167" s="2"/>
      <c r="C167" s="107"/>
      <c r="D167" s="16"/>
      <c r="E167" s="2"/>
      <c r="F167" s="2"/>
      <c r="G167" s="4"/>
      <c r="H167" s="5"/>
      <c r="I167" s="5"/>
      <c r="J167" s="2"/>
      <c r="K167" s="7"/>
      <c r="L167" s="2"/>
      <c r="M167" s="2"/>
      <c r="N167" s="2"/>
      <c r="O167" s="2"/>
      <c r="P167" s="2"/>
      <c r="Q167" s="2"/>
      <c r="R167" s="2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2"/>
      <c r="B168" s="2"/>
      <c r="C168" s="107"/>
      <c r="D168" s="16"/>
      <c r="E168" s="2"/>
      <c r="F168" s="2"/>
      <c r="G168" s="4"/>
      <c r="H168" s="5"/>
      <c r="I168" s="5"/>
      <c r="J168" s="2"/>
      <c r="K168" s="7"/>
      <c r="L168" s="2"/>
      <c r="M168" s="2"/>
      <c r="N168" s="2"/>
      <c r="O168" s="2"/>
      <c r="P168" s="2"/>
      <c r="Q168" s="2"/>
      <c r="R168" s="2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"/>
      <c r="B169" s="2"/>
      <c r="C169" s="107"/>
      <c r="D169" s="16"/>
      <c r="E169" s="2"/>
      <c r="F169" s="2"/>
      <c r="G169" s="4"/>
      <c r="H169" s="5"/>
      <c r="I169" s="5"/>
      <c r="J169" s="2"/>
      <c r="K169" s="7"/>
      <c r="L169" s="2"/>
      <c r="M169" s="2"/>
      <c r="N169" s="2"/>
      <c r="O169" s="2"/>
      <c r="P169" s="2"/>
      <c r="Q169" s="2"/>
      <c r="R169" s="2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2"/>
      <c r="B170" s="2"/>
      <c r="C170" s="107"/>
      <c r="D170" s="16"/>
      <c r="E170" s="2"/>
      <c r="F170" s="2"/>
      <c r="G170" s="4"/>
      <c r="H170" s="5"/>
      <c r="I170" s="5"/>
      <c r="J170" s="2"/>
      <c r="K170" s="7"/>
      <c r="L170" s="2"/>
      <c r="M170" s="2"/>
      <c r="N170" s="2"/>
      <c r="O170" s="2"/>
      <c r="P170" s="2"/>
      <c r="Q170" s="2"/>
      <c r="R170" s="2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2"/>
      <c r="B171" s="2"/>
      <c r="C171" s="107"/>
      <c r="D171" s="16"/>
      <c r="E171" s="2"/>
      <c r="F171" s="2"/>
      <c r="G171" s="4"/>
      <c r="H171" s="5"/>
      <c r="I171" s="5"/>
      <c r="J171" s="2"/>
      <c r="K171" s="7"/>
      <c r="L171" s="2"/>
      <c r="M171" s="2"/>
      <c r="N171" s="2"/>
      <c r="O171" s="2"/>
      <c r="P171" s="2"/>
      <c r="Q171" s="2"/>
      <c r="R171" s="2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2"/>
      <c r="B172" s="2"/>
      <c r="C172" s="107"/>
      <c r="D172" s="16"/>
      <c r="E172" s="2"/>
      <c r="F172" s="2"/>
      <c r="G172" s="4"/>
      <c r="H172" s="5"/>
      <c r="I172" s="5"/>
      <c r="J172" s="2"/>
      <c r="K172" s="7"/>
      <c r="L172" s="2"/>
      <c r="M172" s="2"/>
      <c r="N172" s="2"/>
      <c r="O172" s="2"/>
      <c r="P172" s="2"/>
      <c r="Q172" s="2"/>
      <c r="R172" s="2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2"/>
      <c r="B173" s="2"/>
      <c r="C173" s="107"/>
      <c r="D173" s="16"/>
      <c r="E173" s="2"/>
      <c r="F173" s="2"/>
      <c r="G173" s="4"/>
      <c r="H173" s="5"/>
      <c r="I173" s="5"/>
      <c r="J173" s="2"/>
      <c r="K173" s="7"/>
      <c r="L173" s="2"/>
      <c r="M173" s="2"/>
      <c r="N173" s="2"/>
      <c r="O173" s="2"/>
      <c r="P173" s="2"/>
      <c r="Q173" s="2"/>
      <c r="R173" s="2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2"/>
      <c r="B174" s="2"/>
      <c r="C174" s="107"/>
      <c r="D174" s="16"/>
      <c r="E174" s="2"/>
      <c r="F174" s="2"/>
      <c r="G174" s="4"/>
      <c r="H174" s="5"/>
      <c r="I174" s="5"/>
      <c r="J174" s="2"/>
      <c r="K174" s="7"/>
      <c r="L174" s="2"/>
      <c r="M174" s="2"/>
      <c r="N174" s="2"/>
      <c r="O174" s="2"/>
      <c r="P174" s="2"/>
      <c r="Q174" s="2"/>
      <c r="R174" s="2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2"/>
      <c r="B175" s="2"/>
      <c r="C175" s="107"/>
      <c r="D175" s="16"/>
      <c r="E175" s="2"/>
      <c r="F175" s="2"/>
      <c r="G175" s="4"/>
      <c r="H175" s="5"/>
      <c r="I175" s="5"/>
      <c r="J175" s="2"/>
      <c r="K175" s="7"/>
      <c r="L175" s="2"/>
      <c r="M175" s="2"/>
      <c r="N175" s="2"/>
      <c r="O175" s="2"/>
      <c r="P175" s="2"/>
      <c r="Q175" s="2"/>
      <c r="R175" s="2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2"/>
      <c r="B176" s="2"/>
      <c r="C176" s="107"/>
      <c r="D176" s="16"/>
      <c r="E176" s="2"/>
      <c r="F176" s="2"/>
      <c r="G176" s="4"/>
      <c r="H176" s="5"/>
      <c r="I176" s="5"/>
      <c r="J176" s="2"/>
      <c r="K176" s="7"/>
      <c r="L176" s="2"/>
      <c r="M176" s="2"/>
      <c r="N176" s="2"/>
      <c r="O176" s="2"/>
      <c r="P176" s="2"/>
      <c r="Q176" s="2"/>
      <c r="R176" s="2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2"/>
      <c r="B177" s="2"/>
      <c r="C177" s="107"/>
      <c r="D177" s="16"/>
      <c r="E177" s="2"/>
      <c r="F177" s="2"/>
      <c r="G177" s="4"/>
      <c r="H177" s="5"/>
      <c r="I177" s="5"/>
      <c r="J177" s="2"/>
      <c r="K177" s="7"/>
      <c r="L177" s="2"/>
      <c r="M177" s="2"/>
      <c r="N177" s="2"/>
      <c r="O177" s="2"/>
      <c r="P177" s="2"/>
      <c r="Q177" s="2"/>
      <c r="R177" s="2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2"/>
      <c r="B178" s="2"/>
      <c r="C178" s="107"/>
      <c r="D178" s="16"/>
      <c r="E178" s="2"/>
      <c r="F178" s="2"/>
      <c r="G178" s="4"/>
      <c r="H178" s="5"/>
      <c r="I178" s="5"/>
      <c r="J178" s="2"/>
      <c r="K178" s="7"/>
      <c r="L178" s="2"/>
      <c r="M178" s="2"/>
      <c r="N178" s="2"/>
      <c r="O178" s="2"/>
      <c r="P178" s="2"/>
      <c r="Q178" s="2"/>
      <c r="R178" s="2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2"/>
      <c r="B179" s="2"/>
      <c r="C179" s="107"/>
      <c r="D179" s="16"/>
      <c r="E179" s="2"/>
      <c r="F179" s="2"/>
      <c r="G179" s="4"/>
      <c r="H179" s="5"/>
      <c r="I179" s="5"/>
      <c r="J179" s="2"/>
      <c r="K179" s="7"/>
      <c r="L179" s="2"/>
      <c r="M179" s="2"/>
      <c r="N179" s="2"/>
      <c r="O179" s="2"/>
      <c r="P179" s="2"/>
      <c r="Q179" s="2"/>
      <c r="R179" s="2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2"/>
      <c r="B180" s="2"/>
      <c r="C180" s="107"/>
      <c r="D180" s="16"/>
      <c r="E180" s="2"/>
      <c r="F180" s="2"/>
      <c r="G180" s="4"/>
      <c r="H180" s="5"/>
      <c r="I180" s="5"/>
      <c r="J180" s="2"/>
      <c r="K180" s="7"/>
      <c r="L180" s="2"/>
      <c r="M180" s="2"/>
      <c r="N180" s="2"/>
      <c r="O180" s="2"/>
      <c r="P180" s="2"/>
      <c r="Q180" s="2"/>
      <c r="R180" s="2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2"/>
      <c r="B181" s="2"/>
      <c r="C181" s="107"/>
      <c r="D181" s="16"/>
      <c r="E181" s="2"/>
      <c r="F181" s="2"/>
      <c r="G181" s="4"/>
      <c r="H181" s="5"/>
      <c r="I181" s="5"/>
      <c r="J181" s="2"/>
      <c r="K181" s="7"/>
      <c r="L181" s="2"/>
      <c r="M181" s="2"/>
      <c r="N181" s="2"/>
      <c r="O181" s="2"/>
      <c r="P181" s="2"/>
      <c r="Q181" s="2"/>
      <c r="R181" s="2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2"/>
      <c r="B182" s="2"/>
      <c r="C182" s="107"/>
      <c r="D182" s="16"/>
      <c r="E182" s="2"/>
      <c r="F182" s="2"/>
      <c r="G182" s="4"/>
      <c r="H182" s="5"/>
      <c r="I182" s="5"/>
      <c r="J182" s="2"/>
      <c r="K182" s="7"/>
      <c r="L182" s="2"/>
      <c r="M182" s="2"/>
      <c r="N182" s="2"/>
      <c r="O182" s="2"/>
      <c r="P182" s="2"/>
      <c r="Q182" s="2"/>
      <c r="R182" s="2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2"/>
      <c r="B183" s="2"/>
      <c r="C183" s="107"/>
      <c r="D183" s="16"/>
      <c r="E183" s="2"/>
      <c r="F183" s="2"/>
      <c r="G183" s="4"/>
      <c r="H183" s="5"/>
      <c r="I183" s="5"/>
      <c r="J183" s="2"/>
      <c r="K183" s="7"/>
      <c r="L183" s="2"/>
      <c r="M183" s="2"/>
      <c r="N183" s="2"/>
      <c r="O183" s="2"/>
      <c r="P183" s="2"/>
      <c r="Q183" s="2"/>
      <c r="R183" s="2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2"/>
      <c r="B184" s="2"/>
      <c r="C184" s="107"/>
      <c r="D184" s="16"/>
      <c r="E184" s="2"/>
      <c r="F184" s="2"/>
      <c r="G184" s="4"/>
      <c r="H184" s="5"/>
      <c r="I184" s="5"/>
      <c r="J184" s="2"/>
      <c r="K184" s="7"/>
      <c r="L184" s="2"/>
      <c r="M184" s="2"/>
      <c r="N184" s="2"/>
      <c r="O184" s="2"/>
      <c r="P184" s="2"/>
      <c r="Q184" s="2"/>
      <c r="R184" s="2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"/>
      <c r="B185" s="2"/>
      <c r="C185" s="107"/>
      <c r="D185" s="16"/>
      <c r="E185" s="2"/>
      <c r="F185" s="2"/>
      <c r="G185" s="4"/>
      <c r="H185" s="5"/>
      <c r="I185" s="5"/>
      <c r="J185" s="2"/>
      <c r="K185" s="7"/>
      <c r="L185" s="2"/>
      <c r="M185" s="2"/>
      <c r="N185" s="2"/>
      <c r="O185" s="2"/>
      <c r="P185" s="2"/>
      <c r="Q185" s="2"/>
      <c r="R185" s="2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2"/>
      <c r="B186" s="2"/>
      <c r="C186" s="107"/>
      <c r="D186" s="16"/>
      <c r="E186" s="2"/>
      <c r="F186" s="2"/>
      <c r="G186" s="4"/>
      <c r="H186" s="5"/>
      <c r="I186" s="5"/>
      <c r="J186" s="2"/>
      <c r="K186" s="7"/>
      <c r="L186" s="2"/>
      <c r="M186" s="2"/>
      <c r="N186" s="2"/>
      <c r="O186" s="2"/>
      <c r="P186" s="2"/>
      <c r="Q186" s="2"/>
      <c r="R186" s="2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2"/>
      <c r="B187" s="2"/>
      <c r="C187" s="107"/>
      <c r="D187" s="16"/>
      <c r="E187" s="2"/>
      <c r="F187" s="2"/>
      <c r="G187" s="4"/>
      <c r="H187" s="5"/>
      <c r="I187" s="5"/>
      <c r="J187" s="2"/>
      <c r="K187" s="7"/>
      <c r="L187" s="2"/>
      <c r="M187" s="2"/>
      <c r="N187" s="2"/>
      <c r="O187" s="2"/>
      <c r="P187" s="2"/>
      <c r="Q187" s="2"/>
      <c r="R187" s="2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2"/>
      <c r="B188" s="2"/>
      <c r="C188" s="107"/>
      <c r="D188" s="16"/>
      <c r="E188" s="2"/>
      <c r="F188" s="2"/>
      <c r="G188" s="4"/>
      <c r="H188" s="5"/>
      <c r="I188" s="5"/>
      <c r="J188" s="2"/>
      <c r="K188" s="7"/>
      <c r="L188" s="2"/>
      <c r="M188" s="2"/>
      <c r="N188" s="2"/>
      <c r="O188" s="2"/>
      <c r="P188" s="2"/>
      <c r="Q188" s="2"/>
      <c r="R188" s="2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2"/>
      <c r="B189" s="2"/>
      <c r="C189" s="107"/>
      <c r="D189" s="16"/>
      <c r="E189" s="2"/>
      <c r="F189" s="2"/>
      <c r="G189" s="4"/>
      <c r="H189" s="5"/>
      <c r="I189" s="5"/>
      <c r="J189" s="2"/>
      <c r="K189" s="7"/>
      <c r="L189" s="2"/>
      <c r="M189" s="2"/>
      <c r="N189" s="2"/>
      <c r="O189" s="2"/>
      <c r="P189" s="2"/>
      <c r="Q189" s="2"/>
      <c r="R189" s="2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2"/>
      <c r="B190" s="2"/>
      <c r="C190" s="107"/>
      <c r="D190" s="16"/>
      <c r="E190" s="2"/>
      <c r="F190" s="2"/>
      <c r="G190" s="4"/>
      <c r="H190" s="5"/>
      <c r="I190" s="5"/>
      <c r="J190" s="2"/>
      <c r="K190" s="7"/>
      <c r="L190" s="2"/>
      <c r="M190" s="2"/>
      <c r="N190" s="2"/>
      <c r="O190" s="2"/>
      <c r="P190" s="2"/>
      <c r="Q190" s="2"/>
      <c r="R190" s="2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2"/>
      <c r="B191" s="2"/>
      <c r="C191" s="107"/>
      <c r="D191" s="16"/>
      <c r="E191" s="2"/>
      <c r="F191" s="2"/>
      <c r="G191" s="4"/>
      <c r="H191" s="5"/>
      <c r="I191" s="5"/>
      <c r="J191" s="2"/>
      <c r="K191" s="7"/>
      <c r="L191" s="2"/>
      <c r="M191" s="2"/>
      <c r="N191" s="2"/>
      <c r="O191" s="2"/>
      <c r="P191" s="2"/>
      <c r="Q191" s="2"/>
      <c r="R191" s="2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2"/>
      <c r="B192" s="2"/>
      <c r="C192" s="107"/>
      <c r="D192" s="16"/>
      <c r="E192" s="2"/>
      <c r="F192" s="2"/>
      <c r="G192" s="4"/>
      <c r="H192" s="5"/>
      <c r="I192" s="5"/>
      <c r="J192" s="2"/>
      <c r="K192" s="7"/>
      <c r="L192" s="2"/>
      <c r="M192" s="2"/>
      <c r="N192" s="2"/>
      <c r="O192" s="2"/>
      <c r="P192" s="2"/>
      <c r="Q192" s="2"/>
      <c r="R192" s="2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2"/>
      <c r="B193" s="2"/>
      <c r="C193" s="107"/>
      <c r="D193" s="16"/>
      <c r="E193" s="2"/>
      <c r="F193" s="2"/>
      <c r="G193" s="4"/>
      <c r="H193" s="5"/>
      <c r="I193" s="5"/>
      <c r="J193" s="2"/>
      <c r="K193" s="7"/>
      <c r="L193" s="2"/>
      <c r="M193" s="2"/>
      <c r="N193" s="2"/>
      <c r="O193" s="2"/>
      <c r="P193" s="2"/>
      <c r="Q193" s="2"/>
      <c r="R193" s="2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2"/>
      <c r="B194" s="2"/>
      <c r="C194" s="107"/>
      <c r="D194" s="16"/>
      <c r="E194" s="2"/>
      <c r="F194" s="2"/>
      <c r="G194" s="4"/>
      <c r="H194" s="5"/>
      <c r="I194" s="5"/>
      <c r="J194" s="2"/>
      <c r="K194" s="7"/>
      <c r="L194" s="2"/>
      <c r="M194" s="2"/>
      <c r="N194" s="2"/>
      <c r="O194" s="2"/>
      <c r="P194" s="2"/>
      <c r="Q194" s="2"/>
      <c r="R194" s="2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2"/>
      <c r="B195" s="2"/>
      <c r="C195" s="107"/>
      <c r="D195" s="16"/>
      <c r="E195" s="2"/>
      <c r="F195" s="2"/>
      <c r="G195" s="4"/>
      <c r="H195" s="5"/>
      <c r="I195" s="5"/>
      <c r="J195" s="2"/>
      <c r="K195" s="7"/>
      <c r="L195" s="2"/>
      <c r="M195" s="2"/>
      <c r="N195" s="2"/>
      <c r="O195" s="2"/>
      <c r="P195" s="2"/>
      <c r="Q195" s="2"/>
      <c r="R195" s="2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2"/>
      <c r="B196" s="2"/>
      <c r="C196" s="107"/>
      <c r="D196" s="16"/>
      <c r="E196" s="2"/>
      <c r="F196" s="2"/>
      <c r="G196" s="4"/>
      <c r="H196" s="5"/>
      <c r="I196" s="5"/>
      <c r="J196" s="2"/>
      <c r="K196" s="7"/>
      <c r="L196" s="2"/>
      <c r="M196" s="2"/>
      <c r="N196" s="2"/>
      <c r="O196" s="2"/>
      <c r="P196" s="2"/>
      <c r="Q196" s="2"/>
      <c r="R196" s="2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2"/>
      <c r="B197" s="2"/>
      <c r="C197" s="107"/>
      <c r="D197" s="16"/>
      <c r="E197" s="2"/>
      <c r="F197" s="2"/>
      <c r="G197" s="4"/>
      <c r="H197" s="5"/>
      <c r="I197" s="5"/>
      <c r="J197" s="2"/>
      <c r="K197" s="7"/>
      <c r="L197" s="2"/>
      <c r="M197" s="2"/>
      <c r="N197" s="2"/>
      <c r="O197" s="2"/>
      <c r="P197" s="2"/>
      <c r="Q197" s="2"/>
      <c r="R197" s="2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2"/>
      <c r="B198" s="2"/>
      <c r="C198" s="107"/>
      <c r="D198" s="16"/>
      <c r="E198" s="2"/>
      <c r="F198" s="2"/>
      <c r="G198" s="4"/>
      <c r="H198" s="5"/>
      <c r="I198" s="5"/>
      <c r="J198" s="2"/>
      <c r="K198" s="7"/>
      <c r="L198" s="2"/>
      <c r="M198" s="2"/>
      <c r="N198" s="2"/>
      <c r="O198" s="2"/>
      <c r="P198" s="2"/>
      <c r="Q198" s="2"/>
      <c r="R198" s="2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2"/>
      <c r="B199" s="2"/>
      <c r="C199" s="107"/>
      <c r="D199" s="16"/>
      <c r="E199" s="2"/>
      <c r="F199" s="2"/>
      <c r="G199" s="4"/>
      <c r="H199" s="5"/>
      <c r="I199" s="5"/>
      <c r="J199" s="2"/>
      <c r="K199" s="7"/>
      <c r="L199" s="2"/>
      <c r="M199" s="2"/>
      <c r="N199" s="2"/>
      <c r="O199" s="2"/>
      <c r="P199" s="2"/>
      <c r="Q199" s="2"/>
      <c r="R199" s="2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2"/>
      <c r="B200" s="2"/>
      <c r="C200" s="107"/>
      <c r="D200" s="16"/>
      <c r="E200" s="2"/>
      <c r="F200" s="2"/>
      <c r="G200" s="4"/>
      <c r="H200" s="5"/>
      <c r="I200" s="5"/>
      <c r="J200" s="2"/>
      <c r="K200" s="7"/>
      <c r="L200" s="2"/>
      <c r="M200" s="2"/>
      <c r="N200" s="2"/>
      <c r="O200" s="2"/>
      <c r="P200" s="2"/>
      <c r="Q200" s="2"/>
      <c r="R200" s="2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2"/>
      <c r="B201" s="2"/>
      <c r="C201" s="107"/>
      <c r="D201" s="16"/>
      <c r="E201" s="2"/>
      <c r="F201" s="2"/>
      <c r="G201" s="4"/>
      <c r="H201" s="5"/>
      <c r="I201" s="5"/>
      <c r="J201" s="2"/>
      <c r="K201" s="7"/>
      <c r="L201" s="2"/>
      <c r="M201" s="2"/>
      <c r="N201" s="2"/>
      <c r="O201" s="2"/>
      <c r="P201" s="2"/>
      <c r="Q201" s="2"/>
      <c r="R201" s="2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2"/>
      <c r="B202" s="2"/>
      <c r="C202" s="107"/>
      <c r="D202" s="16"/>
      <c r="E202" s="2"/>
      <c r="F202" s="2"/>
      <c r="G202" s="4"/>
      <c r="H202" s="5"/>
      <c r="I202" s="5"/>
      <c r="J202" s="2"/>
      <c r="K202" s="7"/>
      <c r="L202" s="2"/>
      <c r="M202" s="2"/>
      <c r="N202" s="2"/>
      <c r="O202" s="2"/>
      <c r="P202" s="2"/>
      <c r="Q202" s="2"/>
      <c r="R202" s="2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2"/>
      <c r="B203" s="2"/>
      <c r="C203" s="107"/>
      <c r="D203" s="16"/>
      <c r="E203" s="2"/>
      <c r="F203" s="2"/>
      <c r="G203" s="4"/>
      <c r="H203" s="5"/>
      <c r="I203" s="5"/>
      <c r="J203" s="2"/>
      <c r="K203" s="7"/>
      <c r="L203" s="2"/>
      <c r="M203" s="2"/>
      <c r="N203" s="2"/>
      <c r="O203" s="2"/>
      <c r="P203" s="2"/>
      <c r="Q203" s="2"/>
      <c r="R203" s="2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2"/>
      <c r="B204" s="2"/>
      <c r="C204" s="107"/>
      <c r="D204" s="16"/>
      <c r="E204" s="2"/>
      <c r="F204" s="2"/>
      <c r="G204" s="4"/>
      <c r="H204" s="5"/>
      <c r="I204" s="5"/>
      <c r="J204" s="2"/>
      <c r="K204" s="7"/>
      <c r="L204" s="2"/>
      <c r="M204" s="2"/>
      <c r="N204" s="2"/>
      <c r="O204" s="2"/>
      <c r="P204" s="2"/>
      <c r="Q204" s="2"/>
      <c r="R204" s="2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2"/>
      <c r="B205" s="2"/>
      <c r="C205" s="107"/>
      <c r="D205" s="16"/>
      <c r="E205" s="2"/>
      <c r="F205" s="2"/>
      <c r="G205" s="4"/>
      <c r="H205" s="5"/>
      <c r="I205" s="5"/>
      <c r="J205" s="2"/>
      <c r="K205" s="7"/>
      <c r="L205" s="2"/>
      <c r="M205" s="2"/>
      <c r="N205" s="2"/>
      <c r="O205" s="2"/>
      <c r="P205" s="2"/>
      <c r="Q205" s="2"/>
      <c r="R205" s="2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2"/>
      <c r="B206" s="2"/>
      <c r="C206" s="107"/>
      <c r="D206" s="16"/>
      <c r="E206" s="2"/>
      <c r="F206" s="2"/>
      <c r="G206" s="4"/>
      <c r="H206" s="5"/>
      <c r="I206" s="5"/>
      <c r="J206" s="2"/>
      <c r="K206" s="7"/>
      <c r="L206" s="2"/>
      <c r="M206" s="2"/>
      <c r="N206" s="2"/>
      <c r="O206" s="2"/>
      <c r="P206" s="2"/>
      <c r="Q206" s="2"/>
      <c r="R206" s="2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2"/>
      <c r="B207" s="2"/>
      <c r="C207" s="107"/>
      <c r="D207" s="16"/>
      <c r="E207" s="2"/>
      <c r="F207" s="2"/>
      <c r="G207" s="4"/>
      <c r="H207" s="5"/>
      <c r="I207" s="5"/>
      <c r="J207" s="2"/>
      <c r="K207" s="7"/>
      <c r="L207" s="2"/>
      <c r="M207" s="2"/>
      <c r="N207" s="2"/>
      <c r="O207" s="2"/>
      <c r="P207" s="2"/>
      <c r="Q207" s="2"/>
      <c r="R207" s="2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2"/>
      <c r="B208" s="2"/>
      <c r="C208" s="107"/>
      <c r="D208" s="16"/>
      <c r="E208" s="2"/>
      <c r="F208" s="2"/>
      <c r="G208" s="4"/>
      <c r="H208" s="5"/>
      <c r="I208" s="5"/>
      <c r="J208" s="2"/>
      <c r="K208" s="7"/>
      <c r="L208" s="2"/>
      <c r="M208" s="2"/>
      <c r="N208" s="2"/>
      <c r="O208" s="2"/>
      <c r="P208" s="2"/>
      <c r="Q208" s="2"/>
      <c r="R208" s="2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2"/>
      <c r="B209" s="2"/>
      <c r="C209" s="107"/>
      <c r="D209" s="16"/>
      <c r="E209" s="2"/>
      <c r="F209" s="2"/>
      <c r="G209" s="4"/>
      <c r="H209" s="5"/>
      <c r="I209" s="5"/>
      <c r="J209" s="2"/>
      <c r="K209" s="7"/>
      <c r="L209" s="2"/>
      <c r="M209" s="2"/>
      <c r="N209" s="2"/>
      <c r="O209" s="2"/>
      <c r="P209" s="2"/>
      <c r="Q209" s="2"/>
      <c r="R209" s="2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2"/>
      <c r="B210" s="2"/>
      <c r="C210" s="107"/>
      <c r="D210" s="16"/>
      <c r="E210" s="2"/>
      <c r="F210" s="2"/>
      <c r="G210" s="4"/>
      <c r="H210" s="5"/>
      <c r="I210" s="5"/>
      <c r="J210" s="2"/>
      <c r="K210" s="7"/>
      <c r="L210" s="2"/>
      <c r="M210" s="2"/>
      <c r="N210" s="2"/>
      <c r="O210" s="2"/>
      <c r="P210" s="2"/>
      <c r="Q210" s="2"/>
      <c r="R210" s="2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2"/>
      <c r="B211" s="2"/>
      <c r="C211" s="107"/>
      <c r="D211" s="16"/>
      <c r="E211" s="2"/>
      <c r="F211" s="2"/>
      <c r="G211" s="4"/>
      <c r="H211" s="5"/>
      <c r="I211" s="5"/>
      <c r="J211" s="2"/>
      <c r="K211" s="7"/>
      <c r="L211" s="2"/>
      <c r="M211" s="2"/>
      <c r="N211" s="2"/>
      <c r="O211" s="2"/>
      <c r="P211" s="2"/>
      <c r="Q211" s="2"/>
      <c r="R211" s="2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2"/>
      <c r="B212" s="2"/>
      <c r="C212" s="107"/>
      <c r="D212" s="16"/>
      <c r="E212" s="2"/>
      <c r="F212" s="2"/>
      <c r="G212" s="4"/>
      <c r="H212" s="5"/>
      <c r="I212" s="5"/>
      <c r="J212" s="2"/>
      <c r="K212" s="7"/>
      <c r="L212" s="2"/>
      <c r="M212" s="2"/>
      <c r="N212" s="2"/>
      <c r="O212" s="2"/>
      <c r="P212" s="2"/>
      <c r="Q212" s="2"/>
      <c r="R212" s="2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2"/>
      <c r="B213" s="2"/>
      <c r="C213" s="107"/>
      <c r="D213" s="16"/>
      <c r="E213" s="2"/>
      <c r="F213" s="2"/>
      <c r="G213" s="4"/>
      <c r="H213" s="5"/>
      <c r="I213" s="5"/>
      <c r="J213" s="2"/>
      <c r="K213" s="7"/>
      <c r="L213" s="2"/>
      <c r="M213" s="2"/>
      <c r="N213" s="2"/>
      <c r="O213" s="2"/>
      <c r="P213" s="2"/>
      <c r="Q213" s="2"/>
      <c r="R213" s="2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2"/>
      <c r="B214" s="2"/>
      <c r="C214" s="107"/>
      <c r="D214" s="16"/>
      <c r="E214" s="2"/>
      <c r="F214" s="2"/>
      <c r="G214" s="4"/>
      <c r="H214" s="5"/>
      <c r="I214" s="5"/>
      <c r="J214" s="2"/>
      <c r="K214" s="7"/>
      <c r="L214" s="2"/>
      <c r="M214" s="2"/>
      <c r="N214" s="2"/>
      <c r="O214" s="2"/>
      <c r="P214" s="2"/>
      <c r="Q214" s="2"/>
      <c r="R214" s="2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2"/>
      <c r="B215" s="2"/>
      <c r="C215" s="107"/>
      <c r="D215" s="16"/>
      <c r="E215" s="2"/>
      <c r="F215" s="2"/>
      <c r="G215" s="4"/>
      <c r="H215" s="5"/>
      <c r="I215" s="5"/>
      <c r="J215" s="2"/>
      <c r="K215" s="7"/>
      <c r="L215" s="2"/>
      <c r="M215" s="2"/>
      <c r="N215" s="2"/>
      <c r="O215" s="2"/>
      <c r="P215" s="2"/>
      <c r="Q215" s="2"/>
      <c r="R215" s="2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2"/>
      <c r="B216" s="2"/>
      <c r="C216" s="107"/>
      <c r="D216" s="16"/>
      <c r="E216" s="2"/>
      <c r="F216" s="2"/>
      <c r="G216" s="4"/>
      <c r="H216" s="5"/>
      <c r="I216" s="5"/>
      <c r="J216" s="2"/>
      <c r="K216" s="7"/>
      <c r="L216" s="2"/>
      <c r="M216" s="2"/>
      <c r="N216" s="2"/>
      <c r="O216" s="2"/>
      <c r="P216" s="2"/>
      <c r="Q216" s="2"/>
      <c r="R216" s="2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2"/>
      <c r="B217" s="2"/>
      <c r="C217" s="107"/>
      <c r="D217" s="16"/>
      <c r="E217" s="2"/>
      <c r="F217" s="2"/>
      <c r="G217" s="4"/>
      <c r="H217" s="5"/>
      <c r="I217" s="5"/>
      <c r="J217" s="2"/>
      <c r="K217" s="7"/>
      <c r="L217" s="2"/>
      <c r="M217" s="2"/>
      <c r="N217" s="2"/>
      <c r="O217" s="2"/>
      <c r="P217" s="2"/>
      <c r="Q217" s="2"/>
      <c r="R217" s="2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2"/>
      <c r="B218" s="2"/>
      <c r="C218" s="107"/>
      <c r="D218" s="16"/>
      <c r="E218" s="2"/>
      <c r="F218" s="2"/>
      <c r="G218" s="4"/>
      <c r="H218" s="5"/>
      <c r="I218" s="5"/>
      <c r="J218" s="2"/>
      <c r="K218" s="7"/>
      <c r="L218" s="2"/>
      <c r="M218" s="2"/>
      <c r="N218" s="2"/>
      <c r="O218" s="2"/>
      <c r="P218" s="2"/>
      <c r="Q218" s="2"/>
      <c r="R218" s="2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2"/>
      <c r="B219" s="2"/>
      <c r="C219" s="107"/>
      <c r="D219" s="16"/>
      <c r="E219" s="2"/>
      <c r="F219" s="2"/>
      <c r="G219" s="4"/>
      <c r="H219" s="5"/>
      <c r="I219" s="5"/>
      <c r="J219" s="2"/>
      <c r="K219" s="7"/>
      <c r="L219" s="2"/>
      <c r="M219" s="2"/>
      <c r="N219" s="2"/>
      <c r="O219" s="2"/>
      <c r="P219" s="2"/>
      <c r="Q219" s="2"/>
      <c r="R219" s="2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2"/>
      <c r="B220" s="2"/>
      <c r="C220" s="107"/>
      <c r="D220" s="16"/>
      <c r="E220" s="2"/>
      <c r="F220" s="2"/>
      <c r="G220" s="4"/>
      <c r="H220" s="5"/>
      <c r="I220" s="5"/>
      <c r="J220" s="2"/>
      <c r="K220" s="7"/>
      <c r="L220" s="2"/>
      <c r="M220" s="2"/>
      <c r="N220" s="2"/>
      <c r="O220" s="2"/>
      <c r="P220" s="2"/>
      <c r="Q220" s="2"/>
      <c r="R220" s="2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2"/>
      <c r="B221" s="2"/>
      <c r="C221" s="107"/>
      <c r="D221" s="16"/>
      <c r="E221" s="2"/>
      <c r="F221" s="2"/>
      <c r="G221" s="4"/>
      <c r="H221" s="5"/>
      <c r="I221" s="5"/>
      <c r="J221" s="2"/>
      <c r="K221" s="7"/>
      <c r="L221" s="2"/>
      <c r="M221" s="2"/>
      <c r="N221" s="2"/>
      <c r="O221" s="2"/>
      <c r="P221" s="2"/>
      <c r="Q221" s="2"/>
      <c r="R221" s="2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2"/>
      <c r="B222" s="2"/>
      <c r="C222" s="107"/>
      <c r="D222" s="16"/>
      <c r="E222" s="2"/>
      <c r="F222" s="2"/>
      <c r="G222" s="4"/>
      <c r="H222" s="5"/>
      <c r="I222" s="5"/>
      <c r="J222" s="2"/>
      <c r="K222" s="7"/>
      <c r="L222" s="2"/>
      <c r="M222" s="2"/>
      <c r="N222" s="2"/>
      <c r="O222" s="2"/>
      <c r="P222" s="2"/>
      <c r="Q222" s="2"/>
      <c r="R222" s="2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2"/>
      <c r="B223" s="2"/>
      <c r="C223" s="107"/>
      <c r="D223" s="16"/>
      <c r="E223" s="2"/>
      <c r="F223" s="2"/>
      <c r="G223" s="4"/>
      <c r="H223" s="5"/>
      <c r="I223" s="5"/>
      <c r="J223" s="2"/>
      <c r="K223" s="7"/>
      <c r="L223" s="2"/>
      <c r="M223" s="2"/>
      <c r="N223" s="2"/>
      <c r="O223" s="2"/>
      <c r="P223" s="2"/>
      <c r="Q223" s="2"/>
      <c r="R223" s="2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2"/>
      <c r="B224" s="2"/>
      <c r="C224" s="107"/>
      <c r="D224" s="16"/>
      <c r="E224" s="2"/>
      <c r="F224" s="2"/>
      <c r="G224" s="4"/>
      <c r="H224" s="5"/>
      <c r="I224" s="5"/>
      <c r="J224" s="2"/>
      <c r="K224" s="7"/>
      <c r="L224" s="2"/>
      <c r="M224" s="2"/>
      <c r="N224" s="2"/>
      <c r="O224" s="2"/>
      <c r="P224" s="2"/>
      <c r="Q224" s="2"/>
      <c r="R224" s="2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2"/>
      <c r="B225" s="2"/>
      <c r="C225" s="107"/>
      <c r="D225" s="16"/>
      <c r="E225" s="2"/>
      <c r="F225" s="2"/>
      <c r="G225" s="4"/>
      <c r="H225" s="5"/>
      <c r="I225" s="5"/>
      <c r="J225" s="2"/>
      <c r="K225" s="7"/>
      <c r="L225" s="2"/>
      <c r="M225" s="2"/>
      <c r="N225" s="2"/>
      <c r="O225" s="2"/>
      <c r="P225" s="2"/>
      <c r="Q225" s="2"/>
      <c r="R225" s="2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2"/>
      <c r="B226" s="2"/>
      <c r="C226" s="227"/>
      <c r="D226" s="227"/>
      <c r="E226" s="2"/>
      <c r="F226" s="2"/>
      <c r="G226" s="4"/>
      <c r="H226" s="5"/>
      <c r="I226" s="5"/>
      <c r="J226" s="2"/>
      <c r="K226" s="7"/>
      <c r="L226" s="2"/>
      <c r="M226" s="2"/>
      <c r="N226" s="2"/>
      <c r="O226" s="2"/>
      <c r="P226" s="2"/>
      <c r="Q226" s="2"/>
      <c r="R226" s="2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2"/>
      <c r="B227" s="2"/>
      <c r="C227" s="227"/>
      <c r="D227" s="227"/>
      <c r="E227" s="2"/>
      <c r="F227" s="2"/>
      <c r="G227" s="4"/>
      <c r="H227" s="5"/>
      <c r="I227" s="5"/>
      <c r="J227" s="2"/>
      <c r="K227" s="7"/>
      <c r="L227" s="2"/>
      <c r="M227" s="2"/>
      <c r="N227" s="2"/>
      <c r="O227" s="2"/>
      <c r="P227" s="2"/>
      <c r="Q227" s="2"/>
      <c r="R227" s="2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2"/>
      <c r="B228" s="2"/>
      <c r="C228" s="227"/>
      <c r="D228" s="227"/>
      <c r="E228" s="2"/>
      <c r="F228" s="2"/>
      <c r="G228" s="4"/>
      <c r="H228" s="5"/>
      <c r="I228" s="5"/>
      <c r="J228" s="2"/>
      <c r="K228" s="7"/>
      <c r="L228" s="2"/>
      <c r="M228" s="2"/>
      <c r="N228" s="2"/>
      <c r="O228" s="2"/>
      <c r="P228" s="2"/>
      <c r="Q228" s="2"/>
      <c r="R228" s="2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2"/>
      <c r="B229" s="2"/>
      <c r="C229" s="227"/>
      <c r="D229" s="227"/>
      <c r="E229" s="2"/>
      <c r="F229" s="2"/>
      <c r="G229" s="4"/>
      <c r="H229" s="5"/>
      <c r="I229" s="5"/>
      <c r="J229" s="2"/>
      <c r="K229" s="7"/>
      <c r="L229" s="2"/>
      <c r="M229" s="2"/>
      <c r="N229" s="2"/>
      <c r="O229" s="2"/>
      <c r="P229" s="2"/>
      <c r="Q229" s="2"/>
      <c r="R229" s="2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2"/>
      <c r="B230" s="2"/>
      <c r="C230" s="227"/>
      <c r="D230" s="227"/>
      <c r="E230" s="2"/>
      <c r="F230" s="2"/>
      <c r="G230" s="4"/>
      <c r="H230" s="5"/>
      <c r="I230" s="5"/>
      <c r="J230" s="2"/>
      <c r="K230" s="7"/>
      <c r="L230" s="2"/>
      <c r="M230" s="2"/>
      <c r="N230" s="2"/>
      <c r="O230" s="2"/>
      <c r="P230" s="2"/>
      <c r="Q230" s="2"/>
      <c r="R230" s="2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2"/>
      <c r="B231" s="2"/>
      <c r="C231" s="227"/>
      <c r="D231" s="227"/>
      <c r="E231" s="2"/>
      <c r="F231" s="2"/>
      <c r="G231" s="4"/>
      <c r="H231" s="5"/>
      <c r="I231" s="5"/>
      <c r="J231" s="2"/>
      <c r="K231" s="7"/>
      <c r="L231" s="2"/>
      <c r="M231" s="2"/>
      <c r="N231" s="2"/>
      <c r="O231" s="2"/>
      <c r="P231" s="2"/>
      <c r="Q231" s="2"/>
      <c r="R231" s="2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2"/>
      <c r="B232" s="2"/>
      <c r="C232" s="227"/>
      <c r="D232" s="227"/>
      <c r="E232" s="2"/>
      <c r="F232" s="2"/>
      <c r="G232" s="4"/>
      <c r="H232" s="5"/>
      <c r="I232" s="5"/>
      <c r="J232" s="2"/>
      <c r="K232" s="7"/>
      <c r="L232" s="2"/>
      <c r="M232" s="2"/>
      <c r="N232" s="2"/>
      <c r="O232" s="2"/>
      <c r="P232" s="2"/>
      <c r="Q232" s="2"/>
      <c r="R232" s="2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2"/>
      <c r="B233" s="2"/>
      <c r="C233" s="227"/>
      <c r="D233" s="227"/>
      <c r="E233" s="2"/>
      <c r="F233" s="2"/>
      <c r="G233" s="4"/>
      <c r="H233" s="5"/>
      <c r="I233" s="5"/>
      <c r="J233" s="2"/>
      <c r="K233" s="7"/>
      <c r="L233" s="2"/>
      <c r="M233" s="2"/>
      <c r="N233" s="2"/>
      <c r="O233" s="2"/>
      <c r="P233" s="2"/>
      <c r="Q233" s="2"/>
      <c r="R233" s="2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2"/>
      <c r="B234" s="2"/>
      <c r="C234" s="227"/>
      <c r="D234" s="227"/>
      <c r="E234" s="2"/>
      <c r="F234" s="2"/>
      <c r="G234" s="4"/>
      <c r="H234" s="5"/>
      <c r="I234" s="5"/>
      <c r="J234" s="2"/>
      <c r="K234" s="7"/>
      <c r="L234" s="2"/>
      <c r="M234" s="2"/>
      <c r="N234" s="2"/>
      <c r="O234" s="2"/>
      <c r="P234" s="2"/>
      <c r="Q234" s="2"/>
      <c r="R234" s="2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2"/>
      <c r="B235" s="2"/>
      <c r="C235" s="227"/>
      <c r="D235" s="227"/>
      <c r="E235" s="2"/>
      <c r="F235" s="2"/>
      <c r="G235" s="4"/>
      <c r="H235" s="5"/>
      <c r="I235" s="5"/>
      <c r="J235" s="2"/>
      <c r="K235" s="7"/>
      <c r="L235" s="2"/>
      <c r="M235" s="2"/>
      <c r="N235" s="2"/>
      <c r="O235" s="2"/>
      <c r="P235" s="2"/>
      <c r="Q235" s="2"/>
      <c r="R235" s="2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2"/>
      <c r="B236" s="2"/>
      <c r="C236" s="227"/>
      <c r="D236" s="227"/>
      <c r="E236" s="2"/>
      <c r="F236" s="2"/>
      <c r="G236" s="4"/>
      <c r="H236" s="5"/>
      <c r="I236" s="5"/>
      <c r="J236" s="2"/>
      <c r="K236" s="7"/>
      <c r="L236" s="2"/>
      <c r="M236" s="2"/>
      <c r="N236" s="2"/>
      <c r="O236" s="2"/>
      <c r="P236" s="2"/>
      <c r="Q236" s="2"/>
      <c r="R236" s="2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2"/>
      <c r="B237" s="2"/>
      <c r="C237" s="227"/>
      <c r="D237" s="227"/>
      <c r="E237" s="2"/>
      <c r="F237" s="2"/>
      <c r="G237" s="4"/>
      <c r="H237" s="5"/>
      <c r="I237" s="5"/>
      <c r="J237" s="2"/>
      <c r="K237" s="7"/>
      <c r="L237" s="2"/>
      <c r="M237" s="2"/>
      <c r="N237" s="2"/>
      <c r="O237" s="2"/>
      <c r="P237" s="2"/>
      <c r="Q237" s="2"/>
      <c r="R237" s="2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2"/>
      <c r="B238" s="2"/>
      <c r="C238" s="227"/>
      <c r="D238" s="227"/>
      <c r="E238" s="2"/>
      <c r="F238" s="2"/>
      <c r="G238" s="4"/>
      <c r="H238" s="5"/>
      <c r="I238" s="5"/>
      <c r="J238" s="2"/>
      <c r="K238" s="7"/>
      <c r="L238" s="2"/>
      <c r="M238" s="2"/>
      <c r="N238" s="2"/>
      <c r="O238" s="2"/>
      <c r="P238" s="2"/>
      <c r="Q238" s="2"/>
      <c r="R238" s="2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2"/>
      <c r="B239" s="2"/>
      <c r="C239" s="227"/>
      <c r="D239" s="227"/>
      <c r="E239" s="2"/>
      <c r="F239" s="2"/>
      <c r="G239" s="4"/>
      <c r="H239" s="5"/>
      <c r="I239" s="5"/>
      <c r="J239" s="2"/>
      <c r="K239" s="7"/>
      <c r="L239" s="2"/>
      <c r="M239" s="2"/>
      <c r="N239" s="2"/>
      <c r="O239" s="2"/>
      <c r="P239" s="2"/>
      <c r="Q239" s="2"/>
      <c r="R239" s="2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2"/>
      <c r="B240" s="2"/>
      <c r="C240" s="227"/>
      <c r="D240" s="227"/>
      <c r="E240" s="2"/>
      <c r="F240" s="2"/>
      <c r="G240" s="4"/>
      <c r="H240" s="5"/>
      <c r="I240" s="5"/>
      <c r="J240" s="2"/>
      <c r="K240" s="7"/>
      <c r="L240" s="2"/>
      <c r="M240" s="2"/>
      <c r="N240" s="2"/>
      <c r="O240" s="2"/>
      <c r="P240" s="2"/>
      <c r="Q240" s="2"/>
      <c r="R240" s="2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2"/>
      <c r="B241" s="2"/>
      <c r="C241" s="227"/>
      <c r="D241" s="227"/>
      <c r="E241" s="2"/>
      <c r="F241" s="2"/>
      <c r="G241" s="4"/>
      <c r="H241" s="5"/>
      <c r="I241" s="5"/>
      <c r="J241" s="2"/>
      <c r="K241" s="7"/>
      <c r="L241" s="2"/>
      <c r="M241" s="2"/>
      <c r="N241" s="2"/>
      <c r="O241" s="2"/>
      <c r="P241" s="2"/>
      <c r="Q241" s="2"/>
      <c r="R241" s="2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2"/>
      <c r="B242" s="2"/>
      <c r="C242" s="227"/>
      <c r="D242" s="227"/>
      <c r="E242" s="2"/>
      <c r="F242" s="2"/>
      <c r="G242" s="4"/>
      <c r="H242" s="5"/>
      <c r="I242" s="5"/>
      <c r="J242" s="2"/>
      <c r="K242" s="7"/>
      <c r="L242" s="2"/>
      <c r="M242" s="2"/>
      <c r="N242" s="2"/>
      <c r="O242" s="2"/>
      <c r="P242" s="2"/>
      <c r="Q242" s="2"/>
      <c r="R242" s="2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2"/>
      <c r="B243" s="2"/>
      <c r="C243" s="227"/>
      <c r="D243" s="227"/>
      <c r="E243" s="2"/>
      <c r="F243" s="2"/>
      <c r="G243" s="4"/>
      <c r="H243" s="5"/>
      <c r="I243" s="5"/>
      <c r="J243" s="2"/>
      <c r="K243" s="7"/>
      <c r="L243" s="2"/>
      <c r="M243" s="2"/>
      <c r="N243" s="2"/>
      <c r="O243" s="2"/>
      <c r="P243" s="2"/>
      <c r="Q243" s="2"/>
      <c r="R243" s="2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2"/>
      <c r="B244" s="2"/>
      <c r="C244" s="227"/>
      <c r="D244" s="227"/>
      <c r="E244" s="2"/>
      <c r="F244" s="2"/>
      <c r="G244" s="4"/>
      <c r="H244" s="5"/>
      <c r="I244" s="5"/>
      <c r="J244" s="2"/>
      <c r="K244" s="7"/>
      <c r="L244" s="2"/>
      <c r="M244" s="2"/>
      <c r="N244" s="2"/>
      <c r="O244" s="2"/>
      <c r="P244" s="2"/>
      <c r="Q244" s="2"/>
      <c r="R244" s="2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2"/>
      <c r="B245" s="2"/>
      <c r="C245" s="227"/>
      <c r="D245" s="227"/>
      <c r="E245" s="2"/>
      <c r="F245" s="2"/>
      <c r="G245" s="4"/>
      <c r="H245" s="5"/>
      <c r="I245" s="5"/>
      <c r="J245" s="2"/>
      <c r="K245" s="7"/>
      <c r="L245" s="2"/>
      <c r="M245" s="2"/>
      <c r="N245" s="2"/>
      <c r="O245" s="2"/>
      <c r="P245" s="2"/>
      <c r="Q245" s="2"/>
      <c r="R245" s="2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2"/>
      <c r="B246" s="2"/>
      <c r="C246" s="227"/>
      <c r="D246" s="227"/>
      <c r="E246" s="2"/>
      <c r="F246" s="2"/>
      <c r="G246" s="4"/>
      <c r="H246" s="5"/>
      <c r="I246" s="5"/>
      <c r="J246" s="2"/>
      <c r="K246" s="7"/>
      <c r="L246" s="2"/>
      <c r="M246" s="2"/>
      <c r="N246" s="2"/>
      <c r="O246" s="2"/>
      <c r="P246" s="2"/>
      <c r="Q246" s="2"/>
      <c r="R246" s="2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2"/>
      <c r="B247" s="2"/>
      <c r="C247" s="227"/>
      <c r="D247" s="227"/>
      <c r="E247" s="2"/>
      <c r="F247" s="2"/>
      <c r="G247" s="4"/>
      <c r="H247" s="5"/>
      <c r="I247" s="5"/>
      <c r="J247" s="2"/>
      <c r="K247" s="7"/>
      <c r="L247" s="2"/>
      <c r="M247" s="2"/>
      <c r="N247" s="2"/>
      <c r="O247" s="2"/>
      <c r="P247" s="2"/>
      <c r="Q247" s="2"/>
      <c r="R247" s="2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2"/>
      <c r="B248" s="2"/>
      <c r="C248" s="227"/>
      <c r="D248" s="227"/>
      <c r="E248" s="2"/>
      <c r="F248" s="2"/>
      <c r="G248" s="4"/>
      <c r="H248" s="5"/>
      <c r="I248" s="5"/>
      <c r="J248" s="2"/>
      <c r="K248" s="7"/>
      <c r="L248" s="2"/>
      <c r="M248" s="2"/>
      <c r="N248" s="2"/>
      <c r="O248" s="2"/>
      <c r="P248" s="2"/>
      <c r="Q248" s="2"/>
      <c r="R248" s="2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2"/>
      <c r="B249" s="2"/>
      <c r="C249" s="227"/>
      <c r="D249" s="227"/>
      <c r="E249" s="2"/>
      <c r="F249" s="2"/>
      <c r="G249" s="4"/>
      <c r="H249" s="5"/>
      <c r="I249" s="5"/>
      <c r="J249" s="2"/>
      <c r="K249" s="7"/>
      <c r="L249" s="2"/>
      <c r="M249" s="2"/>
      <c r="N249" s="2"/>
      <c r="O249" s="2"/>
      <c r="P249" s="2"/>
      <c r="Q249" s="2"/>
      <c r="R249" s="2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2"/>
      <c r="B250" s="2"/>
      <c r="C250" s="227"/>
      <c r="D250" s="227"/>
      <c r="E250" s="2"/>
      <c r="F250" s="2"/>
      <c r="G250" s="4"/>
      <c r="H250" s="5"/>
      <c r="I250" s="5"/>
      <c r="J250" s="2"/>
      <c r="K250" s="7"/>
      <c r="L250" s="2"/>
      <c r="M250" s="2"/>
      <c r="N250" s="2"/>
      <c r="O250" s="2"/>
      <c r="P250" s="2"/>
      <c r="Q250" s="2"/>
      <c r="R250" s="2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2"/>
      <c r="B251" s="2"/>
      <c r="C251" s="227"/>
      <c r="D251" s="227"/>
      <c r="E251" s="2"/>
      <c r="F251" s="2"/>
      <c r="G251" s="4"/>
      <c r="H251" s="5"/>
      <c r="I251" s="5"/>
      <c r="J251" s="2"/>
      <c r="K251" s="7"/>
      <c r="L251" s="2"/>
      <c r="M251" s="2"/>
      <c r="N251" s="2"/>
      <c r="O251" s="2"/>
      <c r="P251" s="2"/>
      <c r="Q251" s="2"/>
      <c r="R251" s="2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2"/>
      <c r="B252" s="2"/>
      <c r="C252" s="227"/>
      <c r="D252" s="227"/>
      <c r="E252" s="2"/>
      <c r="F252" s="2"/>
      <c r="G252" s="4"/>
      <c r="H252" s="5"/>
      <c r="I252" s="5"/>
      <c r="J252" s="2"/>
      <c r="K252" s="7"/>
      <c r="L252" s="2"/>
      <c r="M252" s="2"/>
      <c r="N252" s="2"/>
      <c r="O252" s="2"/>
      <c r="P252" s="2"/>
      <c r="Q252" s="2"/>
      <c r="R252" s="2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2"/>
      <c r="B253" s="2"/>
      <c r="C253" s="227"/>
      <c r="D253" s="227"/>
      <c r="E253" s="2"/>
      <c r="F253" s="2"/>
      <c r="G253" s="4"/>
      <c r="H253" s="5"/>
      <c r="I253" s="5"/>
      <c r="J253" s="2"/>
      <c r="K253" s="7"/>
      <c r="L253" s="2"/>
      <c r="M253" s="2"/>
      <c r="N253" s="2"/>
      <c r="O253" s="2"/>
      <c r="P253" s="2"/>
      <c r="Q253" s="2"/>
      <c r="R253" s="2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2"/>
      <c r="B254" s="2"/>
      <c r="C254" s="227"/>
      <c r="D254" s="227"/>
      <c r="E254" s="2"/>
      <c r="F254" s="2"/>
      <c r="G254" s="4"/>
      <c r="H254" s="5"/>
      <c r="I254" s="5"/>
      <c r="J254" s="2"/>
      <c r="K254" s="7"/>
      <c r="L254" s="2"/>
      <c r="M254" s="2"/>
      <c r="N254" s="2"/>
      <c r="O254" s="2"/>
      <c r="P254" s="2"/>
      <c r="Q254" s="2"/>
      <c r="R254" s="2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2"/>
      <c r="B255" s="2"/>
      <c r="C255" s="227"/>
      <c r="D255" s="227"/>
      <c r="E255" s="2"/>
      <c r="F255" s="2"/>
      <c r="G255" s="4"/>
      <c r="H255" s="5"/>
      <c r="I255" s="5"/>
      <c r="J255" s="2"/>
      <c r="K255" s="7"/>
      <c r="L255" s="2"/>
      <c r="M255" s="2"/>
      <c r="N255" s="2"/>
      <c r="O255" s="2"/>
      <c r="P255" s="2"/>
      <c r="Q255" s="2"/>
      <c r="R255" s="2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2"/>
      <c r="B256" s="2"/>
      <c r="C256" s="227"/>
      <c r="D256" s="227"/>
      <c r="E256" s="2"/>
      <c r="F256" s="2"/>
      <c r="G256" s="4"/>
      <c r="H256" s="5"/>
      <c r="I256" s="5"/>
      <c r="J256" s="2"/>
      <c r="K256" s="7"/>
      <c r="L256" s="2"/>
      <c r="M256" s="2"/>
      <c r="N256" s="2"/>
      <c r="O256" s="2"/>
      <c r="P256" s="2"/>
      <c r="Q256" s="2"/>
      <c r="R256" s="2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2"/>
      <c r="B257" s="2"/>
      <c r="C257" s="227"/>
      <c r="D257" s="227"/>
      <c r="E257" s="2"/>
      <c r="F257" s="2"/>
      <c r="G257" s="4"/>
      <c r="H257" s="5"/>
      <c r="I257" s="5"/>
      <c r="J257" s="2"/>
      <c r="K257" s="7"/>
      <c r="L257" s="2"/>
      <c r="M257" s="2"/>
      <c r="N257" s="2"/>
      <c r="O257" s="2"/>
      <c r="P257" s="2"/>
      <c r="Q257" s="2"/>
      <c r="R257" s="2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2"/>
      <c r="B258" s="2"/>
      <c r="C258" s="227"/>
      <c r="D258" s="227"/>
      <c r="E258" s="2"/>
      <c r="F258" s="2"/>
      <c r="G258" s="4"/>
      <c r="H258" s="5"/>
      <c r="I258" s="5"/>
      <c r="J258" s="2"/>
      <c r="K258" s="7"/>
      <c r="L258" s="2"/>
      <c r="M258" s="2"/>
      <c r="N258" s="2"/>
      <c r="O258" s="2"/>
      <c r="P258" s="2"/>
      <c r="Q258" s="2"/>
      <c r="R258" s="2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2"/>
      <c r="B259" s="2"/>
      <c r="C259" s="227"/>
      <c r="D259" s="227"/>
      <c r="E259" s="2"/>
      <c r="F259" s="2"/>
      <c r="G259" s="4"/>
      <c r="H259" s="5"/>
      <c r="I259" s="5"/>
      <c r="J259" s="2"/>
      <c r="K259" s="7"/>
      <c r="L259" s="2"/>
      <c r="M259" s="2"/>
      <c r="N259" s="2"/>
      <c r="O259" s="2"/>
      <c r="P259" s="2"/>
      <c r="Q259" s="2"/>
      <c r="R259" s="2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2"/>
      <c r="B260" s="2"/>
      <c r="C260" s="227"/>
      <c r="D260" s="227"/>
      <c r="E260" s="2"/>
      <c r="F260" s="2"/>
      <c r="G260" s="4"/>
      <c r="H260" s="5"/>
      <c r="I260" s="5"/>
      <c r="J260" s="2"/>
      <c r="K260" s="7"/>
      <c r="L260" s="2"/>
      <c r="M260" s="2"/>
      <c r="N260" s="2"/>
      <c r="O260" s="2"/>
      <c r="P260" s="2"/>
      <c r="Q260" s="2"/>
      <c r="R260" s="2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2"/>
      <c r="B261" s="2"/>
      <c r="C261" s="227"/>
      <c r="D261" s="227"/>
      <c r="E261" s="2"/>
      <c r="F261" s="2"/>
      <c r="G261" s="4"/>
      <c r="H261" s="5"/>
      <c r="I261" s="5"/>
      <c r="J261" s="2"/>
      <c r="K261" s="7"/>
      <c r="L261" s="2"/>
      <c r="M261" s="2"/>
      <c r="N261" s="2"/>
      <c r="O261" s="2"/>
      <c r="P261" s="2"/>
      <c r="Q261" s="2"/>
      <c r="R261" s="2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2"/>
      <c r="B262" s="2"/>
      <c r="C262" s="227"/>
      <c r="D262" s="227"/>
      <c r="E262" s="2"/>
      <c r="F262" s="2"/>
      <c r="G262" s="4"/>
      <c r="H262" s="5"/>
      <c r="I262" s="5"/>
      <c r="J262" s="2"/>
      <c r="K262" s="7"/>
      <c r="L262" s="2"/>
      <c r="M262" s="2"/>
      <c r="N262" s="2"/>
      <c r="O262" s="2"/>
      <c r="P262" s="2"/>
      <c r="Q262" s="2"/>
      <c r="R262" s="2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2"/>
      <c r="B263" s="2"/>
      <c r="C263" s="227"/>
      <c r="D263" s="227"/>
      <c r="E263" s="2"/>
      <c r="F263" s="2"/>
      <c r="G263" s="4"/>
      <c r="H263" s="5"/>
      <c r="I263" s="5"/>
      <c r="J263" s="2"/>
      <c r="K263" s="7"/>
      <c r="L263" s="2"/>
      <c r="M263" s="2"/>
      <c r="N263" s="2"/>
      <c r="O263" s="2"/>
      <c r="P263" s="2"/>
      <c r="Q263" s="2"/>
      <c r="R263" s="2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2"/>
      <c r="B264" s="2"/>
      <c r="C264" s="227"/>
      <c r="D264" s="227"/>
      <c r="E264" s="2"/>
      <c r="F264" s="2"/>
      <c r="G264" s="4"/>
      <c r="H264" s="5"/>
      <c r="I264" s="5"/>
      <c r="J264" s="2"/>
      <c r="K264" s="7"/>
      <c r="L264" s="2"/>
      <c r="M264" s="2"/>
      <c r="N264" s="2"/>
      <c r="O264" s="2"/>
      <c r="P264" s="2"/>
      <c r="Q264" s="2"/>
      <c r="R264" s="2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2"/>
      <c r="B265" s="2"/>
      <c r="C265" s="227"/>
      <c r="D265" s="227"/>
      <c r="E265" s="2"/>
      <c r="F265" s="2"/>
      <c r="G265" s="4"/>
      <c r="H265" s="5"/>
      <c r="I265" s="5"/>
      <c r="J265" s="2"/>
      <c r="K265" s="7"/>
      <c r="L265" s="2"/>
      <c r="M265" s="2"/>
      <c r="N265" s="2"/>
      <c r="O265" s="2"/>
      <c r="P265" s="2"/>
      <c r="Q265" s="2"/>
      <c r="R265" s="2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2"/>
      <c r="B266" s="2"/>
      <c r="C266" s="227"/>
      <c r="D266" s="227"/>
      <c r="E266" s="2"/>
      <c r="F266" s="2"/>
      <c r="G266" s="4"/>
      <c r="H266" s="5"/>
      <c r="I266" s="5"/>
      <c r="J266" s="2"/>
      <c r="K266" s="7"/>
      <c r="L266" s="2"/>
      <c r="M266" s="2"/>
      <c r="N266" s="2"/>
      <c r="O266" s="2"/>
      <c r="P266" s="2"/>
      <c r="Q266" s="2"/>
      <c r="R266" s="2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2"/>
      <c r="B267" s="2"/>
      <c r="C267" s="227"/>
      <c r="D267" s="227"/>
      <c r="E267" s="2"/>
      <c r="F267" s="2"/>
      <c r="G267" s="4"/>
      <c r="H267" s="5"/>
      <c r="I267" s="5"/>
      <c r="J267" s="2"/>
      <c r="K267" s="7"/>
      <c r="L267" s="2"/>
      <c r="M267" s="2"/>
      <c r="N267" s="2"/>
      <c r="O267" s="2"/>
      <c r="P267" s="2"/>
      <c r="Q267" s="2"/>
      <c r="R267" s="2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2"/>
      <c r="B268" s="2"/>
      <c r="C268" s="227"/>
      <c r="D268" s="227"/>
      <c r="E268" s="2"/>
      <c r="F268" s="2"/>
      <c r="G268" s="4"/>
      <c r="H268" s="5"/>
      <c r="I268" s="5"/>
      <c r="J268" s="2"/>
      <c r="K268" s="7"/>
      <c r="L268" s="2"/>
      <c r="M268" s="2"/>
      <c r="N268" s="2"/>
      <c r="O268" s="2"/>
      <c r="P268" s="2"/>
      <c r="Q268" s="2"/>
      <c r="R268" s="2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2"/>
      <c r="B269" s="2"/>
      <c r="C269" s="227"/>
      <c r="D269" s="227"/>
      <c r="E269" s="2"/>
      <c r="F269" s="2"/>
      <c r="G269" s="4"/>
      <c r="H269" s="5"/>
      <c r="I269" s="5"/>
      <c r="J269" s="2"/>
      <c r="K269" s="7"/>
      <c r="L269" s="2"/>
      <c r="M269" s="2"/>
      <c r="N269" s="2"/>
      <c r="O269" s="2"/>
      <c r="P269" s="2"/>
      <c r="Q269" s="2"/>
      <c r="R269" s="2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2"/>
      <c r="B270" s="2"/>
      <c r="C270" s="227"/>
      <c r="D270" s="227"/>
      <c r="E270" s="2"/>
      <c r="F270" s="2"/>
      <c r="G270" s="4"/>
      <c r="H270" s="5"/>
      <c r="I270" s="5"/>
      <c r="J270" s="2"/>
      <c r="K270" s="7"/>
      <c r="L270" s="2"/>
      <c r="M270" s="2"/>
      <c r="N270" s="2"/>
      <c r="O270" s="2"/>
      <c r="P270" s="2"/>
      <c r="Q270" s="2"/>
      <c r="R270" s="2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2"/>
      <c r="B271" s="2"/>
      <c r="C271" s="227"/>
      <c r="D271" s="227"/>
      <c r="E271" s="2"/>
      <c r="F271" s="2"/>
      <c r="G271" s="4"/>
      <c r="H271" s="5"/>
      <c r="I271" s="5"/>
      <c r="J271" s="2"/>
      <c r="K271" s="7"/>
      <c r="L271" s="2"/>
      <c r="M271" s="2"/>
      <c r="N271" s="2"/>
      <c r="O271" s="2"/>
      <c r="P271" s="2"/>
      <c r="Q271" s="2"/>
      <c r="R271" s="2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2"/>
      <c r="B272" s="2"/>
      <c r="C272" s="227"/>
      <c r="D272" s="227"/>
      <c r="E272" s="2"/>
      <c r="F272" s="2"/>
      <c r="G272" s="4"/>
      <c r="H272" s="5"/>
      <c r="I272" s="5"/>
      <c r="J272" s="2"/>
      <c r="K272" s="7"/>
      <c r="L272" s="2"/>
      <c r="M272" s="2"/>
      <c r="N272" s="2"/>
      <c r="O272" s="2"/>
      <c r="P272" s="2"/>
      <c r="Q272" s="2"/>
      <c r="R272" s="2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2"/>
      <c r="B273" s="2"/>
      <c r="C273" s="227"/>
      <c r="D273" s="227"/>
      <c r="E273" s="2"/>
      <c r="F273" s="2"/>
      <c r="G273" s="4"/>
      <c r="H273" s="5"/>
      <c r="I273" s="5"/>
      <c r="J273" s="2"/>
      <c r="K273" s="7"/>
      <c r="L273" s="2"/>
      <c r="M273" s="2"/>
      <c r="N273" s="2"/>
      <c r="O273" s="2"/>
      <c r="P273" s="2"/>
      <c r="Q273" s="2"/>
      <c r="R273" s="2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2"/>
      <c r="B274" s="2"/>
      <c r="C274" s="227"/>
      <c r="D274" s="227"/>
      <c r="E274" s="2"/>
      <c r="F274" s="2"/>
      <c r="G274" s="4"/>
      <c r="H274" s="5"/>
      <c r="I274" s="5"/>
      <c r="J274" s="2"/>
      <c r="K274" s="7"/>
      <c r="L274" s="2"/>
      <c r="M274" s="2"/>
      <c r="N274" s="2"/>
      <c r="O274" s="2"/>
      <c r="P274" s="2"/>
      <c r="Q274" s="2"/>
      <c r="R274" s="2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2"/>
      <c r="B275" s="2"/>
      <c r="C275" s="227"/>
      <c r="D275" s="227"/>
      <c r="E275" s="2"/>
      <c r="F275" s="2"/>
      <c r="G275" s="4"/>
      <c r="H275" s="5"/>
      <c r="I275" s="5"/>
      <c r="J275" s="2"/>
      <c r="K275" s="7"/>
      <c r="L275" s="2"/>
      <c r="M275" s="2"/>
      <c r="N275" s="2"/>
      <c r="O275" s="2"/>
      <c r="P275" s="2"/>
      <c r="Q275" s="2"/>
      <c r="R275" s="2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2"/>
      <c r="B276" s="2"/>
      <c r="C276" s="227"/>
      <c r="D276" s="227"/>
      <c r="E276" s="2"/>
      <c r="F276" s="2"/>
      <c r="G276" s="4"/>
      <c r="H276" s="5"/>
      <c r="I276" s="5"/>
      <c r="J276" s="2"/>
      <c r="K276" s="7"/>
      <c r="L276" s="2"/>
      <c r="M276" s="2"/>
      <c r="N276" s="2"/>
      <c r="O276" s="2"/>
      <c r="P276" s="2"/>
      <c r="Q276" s="2"/>
      <c r="R276" s="2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2"/>
      <c r="B277" s="2"/>
      <c r="C277" s="227"/>
      <c r="D277" s="227"/>
      <c r="E277" s="2"/>
      <c r="F277" s="2"/>
      <c r="G277" s="4"/>
      <c r="H277" s="5"/>
      <c r="I277" s="5"/>
      <c r="J277" s="2"/>
      <c r="K277" s="7"/>
      <c r="L277" s="2"/>
      <c r="M277" s="2"/>
      <c r="N277" s="2"/>
      <c r="O277" s="2"/>
      <c r="P277" s="2"/>
      <c r="Q277" s="2"/>
      <c r="R277" s="2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2"/>
      <c r="B278" s="2"/>
      <c r="C278" s="227"/>
      <c r="D278" s="227"/>
      <c r="E278" s="2"/>
      <c r="F278" s="2"/>
      <c r="G278" s="4"/>
      <c r="H278" s="5"/>
      <c r="I278" s="5"/>
      <c r="J278" s="2"/>
      <c r="K278" s="7"/>
      <c r="L278" s="2"/>
      <c r="M278" s="2"/>
      <c r="N278" s="2"/>
      <c r="O278" s="2"/>
      <c r="P278" s="2"/>
      <c r="Q278" s="2"/>
      <c r="R278" s="2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2"/>
      <c r="B279" s="2"/>
      <c r="C279" s="227"/>
      <c r="D279" s="227"/>
      <c r="E279" s="2"/>
      <c r="F279" s="2"/>
      <c r="G279" s="4"/>
      <c r="H279" s="5"/>
      <c r="I279" s="5"/>
      <c r="J279" s="2"/>
      <c r="K279" s="7"/>
      <c r="L279" s="2"/>
      <c r="M279" s="2"/>
      <c r="N279" s="2"/>
      <c r="O279" s="2"/>
      <c r="P279" s="2"/>
      <c r="Q279" s="2"/>
      <c r="R279" s="2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2"/>
      <c r="B280" s="2"/>
      <c r="C280" s="227"/>
      <c r="D280" s="227"/>
      <c r="E280" s="2"/>
      <c r="F280" s="2"/>
      <c r="G280" s="4"/>
      <c r="H280" s="5"/>
      <c r="I280" s="5"/>
      <c r="J280" s="2"/>
      <c r="K280" s="7"/>
      <c r="L280" s="2"/>
      <c r="M280" s="2"/>
      <c r="N280" s="2"/>
      <c r="O280" s="2"/>
      <c r="P280" s="2"/>
      <c r="Q280" s="2"/>
      <c r="R280" s="2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2"/>
      <c r="B281" s="2"/>
      <c r="C281" s="227"/>
      <c r="D281" s="227"/>
      <c r="E281" s="2"/>
      <c r="F281" s="2"/>
      <c r="G281" s="4"/>
      <c r="H281" s="5"/>
      <c r="I281" s="5"/>
      <c r="J281" s="2"/>
      <c r="K281" s="7"/>
      <c r="L281" s="2"/>
      <c r="M281" s="2"/>
      <c r="N281" s="2"/>
      <c r="O281" s="2"/>
      <c r="P281" s="2"/>
      <c r="Q281" s="2"/>
      <c r="R281" s="2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2"/>
      <c r="B282" s="2"/>
      <c r="C282" s="227"/>
      <c r="D282" s="227"/>
      <c r="E282" s="2"/>
      <c r="F282" s="2"/>
      <c r="G282" s="4"/>
      <c r="H282" s="5"/>
      <c r="I282" s="5"/>
      <c r="J282" s="2"/>
      <c r="K282" s="7"/>
      <c r="L282" s="2"/>
      <c r="M282" s="2"/>
      <c r="N282" s="2"/>
      <c r="O282" s="2"/>
      <c r="P282" s="2"/>
      <c r="Q282" s="2"/>
      <c r="R282" s="2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2"/>
      <c r="B283" s="2"/>
      <c r="C283" s="227"/>
      <c r="D283" s="227"/>
      <c r="E283" s="2"/>
      <c r="F283" s="2"/>
      <c r="G283" s="4"/>
      <c r="H283" s="5"/>
      <c r="I283" s="5"/>
      <c r="J283" s="2"/>
      <c r="K283" s="7"/>
      <c r="L283" s="2"/>
      <c r="M283" s="2"/>
      <c r="N283" s="2"/>
      <c r="O283" s="2"/>
      <c r="P283" s="2"/>
      <c r="Q283" s="2"/>
      <c r="R283" s="2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2"/>
      <c r="B284" s="2"/>
      <c r="C284" s="227"/>
      <c r="D284" s="227"/>
      <c r="E284" s="2"/>
      <c r="F284" s="2"/>
      <c r="G284" s="4"/>
      <c r="H284" s="5"/>
      <c r="I284" s="5"/>
      <c r="J284" s="2"/>
      <c r="K284" s="7"/>
      <c r="L284" s="2"/>
      <c r="M284" s="2"/>
      <c r="N284" s="2"/>
      <c r="O284" s="2"/>
      <c r="P284" s="2"/>
      <c r="Q284" s="2"/>
      <c r="R284" s="2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2"/>
      <c r="B285" s="2"/>
      <c r="C285" s="227"/>
      <c r="D285" s="227"/>
      <c r="E285" s="2"/>
      <c r="F285" s="2"/>
      <c r="G285" s="4"/>
      <c r="H285" s="5"/>
      <c r="I285" s="5"/>
      <c r="J285" s="2"/>
      <c r="K285" s="7"/>
      <c r="L285" s="2"/>
      <c r="M285" s="2"/>
      <c r="N285" s="2"/>
      <c r="O285" s="2"/>
      <c r="P285" s="2"/>
      <c r="Q285" s="2"/>
      <c r="R285" s="2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2"/>
      <c r="B286" s="2"/>
      <c r="C286" s="227"/>
      <c r="D286" s="227"/>
      <c r="E286" s="2"/>
      <c r="F286" s="2"/>
      <c r="G286" s="4"/>
      <c r="H286" s="5"/>
      <c r="I286" s="5"/>
      <c r="J286" s="2"/>
      <c r="K286" s="7"/>
      <c r="L286" s="2"/>
      <c r="M286" s="2"/>
      <c r="N286" s="2"/>
      <c r="O286" s="2"/>
      <c r="P286" s="2"/>
      <c r="Q286" s="2"/>
      <c r="R286" s="2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2"/>
      <c r="B287" s="2"/>
      <c r="C287" s="227"/>
      <c r="D287" s="227"/>
      <c r="E287" s="2"/>
      <c r="F287" s="2"/>
      <c r="G287" s="4"/>
      <c r="H287" s="5"/>
      <c r="I287" s="5"/>
      <c r="J287" s="2"/>
      <c r="K287" s="7"/>
      <c r="L287" s="2"/>
      <c r="M287" s="2"/>
      <c r="N287" s="2"/>
      <c r="O287" s="2"/>
      <c r="P287" s="2"/>
      <c r="Q287" s="2"/>
      <c r="R287" s="2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2"/>
      <c r="B288" s="2"/>
      <c r="C288" s="227"/>
      <c r="D288" s="227"/>
      <c r="E288" s="2"/>
      <c r="F288" s="2"/>
      <c r="G288" s="4"/>
      <c r="H288" s="5"/>
      <c r="I288" s="5"/>
      <c r="J288" s="2"/>
      <c r="K288" s="7"/>
      <c r="L288" s="2"/>
      <c r="M288" s="2"/>
      <c r="N288" s="2"/>
      <c r="O288" s="2"/>
      <c r="P288" s="2"/>
      <c r="Q288" s="2"/>
      <c r="R288" s="2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2"/>
      <c r="B289" s="2"/>
      <c r="C289" s="227"/>
      <c r="D289" s="227"/>
      <c r="E289" s="2"/>
      <c r="F289" s="2"/>
      <c r="G289" s="4"/>
      <c r="H289" s="5"/>
      <c r="I289" s="5"/>
      <c r="J289" s="2"/>
      <c r="K289" s="7"/>
      <c r="L289" s="2"/>
      <c r="M289" s="2"/>
      <c r="N289" s="2"/>
      <c r="O289" s="2"/>
      <c r="P289" s="2"/>
      <c r="Q289" s="2"/>
      <c r="R289" s="2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2"/>
      <c r="B290" s="2"/>
      <c r="C290" s="227"/>
      <c r="D290" s="227"/>
      <c r="E290" s="2"/>
      <c r="F290" s="2"/>
      <c r="G290" s="4"/>
      <c r="H290" s="5"/>
      <c r="I290" s="5"/>
      <c r="J290" s="2"/>
      <c r="K290" s="7"/>
      <c r="L290" s="2"/>
      <c r="M290" s="2"/>
      <c r="N290" s="2"/>
      <c r="O290" s="2"/>
      <c r="P290" s="2"/>
      <c r="Q290" s="2"/>
      <c r="R290" s="2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2"/>
      <c r="B291" s="2"/>
      <c r="C291" s="227"/>
      <c r="D291" s="227"/>
      <c r="E291" s="2"/>
      <c r="F291" s="2"/>
      <c r="G291" s="4"/>
      <c r="H291" s="5"/>
      <c r="I291" s="5"/>
      <c r="J291" s="2"/>
      <c r="K291" s="7"/>
      <c r="L291" s="2"/>
      <c r="M291" s="2"/>
      <c r="N291" s="2"/>
      <c r="O291" s="2"/>
      <c r="P291" s="2"/>
      <c r="Q291" s="2"/>
      <c r="R291" s="2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2"/>
      <c r="B292" s="2"/>
      <c r="C292" s="227"/>
      <c r="D292" s="227"/>
      <c r="E292" s="2"/>
      <c r="F292" s="2"/>
      <c r="G292" s="4"/>
      <c r="H292" s="5"/>
      <c r="I292" s="5"/>
      <c r="J292" s="2"/>
      <c r="K292" s="7"/>
      <c r="L292" s="2"/>
      <c r="M292" s="2"/>
      <c r="N292" s="2"/>
      <c r="O292" s="2"/>
      <c r="P292" s="2"/>
      <c r="Q292" s="2"/>
      <c r="R292" s="2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2"/>
      <c r="B293" s="2"/>
      <c r="C293" s="227"/>
      <c r="D293" s="227"/>
      <c r="E293" s="2"/>
      <c r="F293" s="2"/>
      <c r="G293" s="4"/>
      <c r="H293" s="5"/>
      <c r="I293" s="5"/>
      <c r="J293" s="2"/>
      <c r="K293" s="7"/>
      <c r="L293" s="2"/>
      <c r="M293" s="2"/>
      <c r="N293" s="2"/>
      <c r="O293" s="2"/>
      <c r="P293" s="2"/>
      <c r="Q293" s="2"/>
      <c r="R293" s="2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2"/>
      <c r="B294" s="2"/>
      <c r="C294" s="227"/>
      <c r="D294" s="227"/>
      <c r="E294" s="2"/>
      <c r="F294" s="2"/>
      <c r="G294" s="4"/>
      <c r="H294" s="5"/>
      <c r="I294" s="5"/>
      <c r="J294" s="2"/>
      <c r="K294" s="7"/>
      <c r="L294" s="2"/>
      <c r="M294" s="2"/>
      <c r="N294" s="2"/>
      <c r="O294" s="2"/>
      <c r="P294" s="2"/>
      <c r="Q294" s="2"/>
      <c r="R294" s="2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2"/>
      <c r="B295" s="2"/>
      <c r="C295" s="227"/>
      <c r="D295" s="227"/>
      <c r="E295" s="2"/>
      <c r="F295" s="2"/>
      <c r="G295" s="4"/>
      <c r="H295" s="5"/>
      <c r="I295" s="5"/>
      <c r="J295" s="2"/>
      <c r="K295" s="7"/>
      <c r="L295" s="2"/>
      <c r="M295" s="2"/>
      <c r="N295" s="2"/>
      <c r="O295" s="2"/>
      <c r="P295" s="2"/>
      <c r="Q295" s="2"/>
      <c r="R295" s="2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2"/>
      <c r="B296" s="2"/>
      <c r="C296" s="227"/>
      <c r="D296" s="227"/>
      <c r="E296" s="2"/>
      <c r="F296" s="2"/>
      <c r="G296" s="4"/>
      <c r="H296" s="5"/>
      <c r="I296" s="5"/>
      <c r="J296" s="2"/>
      <c r="K296" s="7"/>
      <c r="L296" s="2"/>
      <c r="M296" s="2"/>
      <c r="N296" s="2"/>
      <c r="O296" s="2"/>
      <c r="P296" s="2"/>
      <c r="Q296" s="2"/>
      <c r="R296" s="2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2"/>
      <c r="B297" s="2"/>
      <c r="C297" s="227"/>
      <c r="D297" s="227"/>
      <c r="E297" s="2"/>
      <c r="F297" s="2"/>
      <c r="G297" s="4"/>
      <c r="H297" s="5"/>
      <c r="I297" s="5"/>
      <c r="J297" s="2"/>
      <c r="K297" s="7"/>
      <c r="L297" s="2"/>
      <c r="M297" s="2"/>
      <c r="N297" s="2"/>
      <c r="O297" s="2"/>
      <c r="P297" s="2"/>
      <c r="Q297" s="2"/>
      <c r="R297" s="2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2"/>
      <c r="B298" s="2"/>
      <c r="C298" s="227"/>
      <c r="D298" s="227"/>
      <c r="E298" s="2"/>
      <c r="F298" s="2"/>
      <c r="G298" s="4"/>
      <c r="H298" s="5"/>
      <c r="I298" s="5"/>
      <c r="J298" s="2"/>
      <c r="K298" s="7"/>
      <c r="L298" s="2"/>
      <c r="M298" s="2"/>
      <c r="N298" s="2"/>
      <c r="O298" s="2"/>
      <c r="P298" s="2"/>
      <c r="Q298" s="2"/>
      <c r="R298" s="2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2"/>
      <c r="B299" s="2"/>
      <c r="C299" s="227"/>
      <c r="D299" s="227"/>
      <c r="E299" s="2"/>
      <c r="F299" s="2"/>
      <c r="G299" s="4"/>
      <c r="H299" s="5"/>
      <c r="I299" s="5"/>
      <c r="J299" s="2"/>
      <c r="K299" s="7"/>
      <c r="L299" s="2"/>
      <c r="M299" s="2"/>
      <c r="N299" s="2"/>
      <c r="O299" s="2"/>
      <c r="P299" s="2"/>
      <c r="Q299" s="2"/>
      <c r="R299" s="2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2"/>
      <c r="B300" s="2"/>
      <c r="C300" s="227"/>
      <c r="D300" s="227"/>
      <c r="E300" s="2"/>
      <c r="F300" s="2"/>
      <c r="G300" s="4"/>
      <c r="H300" s="5"/>
      <c r="I300" s="5"/>
      <c r="J300" s="2"/>
      <c r="K300" s="7"/>
      <c r="L300" s="2"/>
      <c r="M300" s="2"/>
      <c r="N300" s="2"/>
      <c r="O300" s="2"/>
      <c r="P300" s="2"/>
      <c r="Q300" s="2"/>
      <c r="R300" s="2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2"/>
      <c r="B301" s="2"/>
      <c r="C301" s="227"/>
      <c r="D301" s="227"/>
      <c r="E301" s="2"/>
      <c r="F301" s="2"/>
      <c r="G301" s="4"/>
      <c r="H301" s="5"/>
      <c r="I301" s="5"/>
      <c r="J301" s="2"/>
      <c r="K301" s="7"/>
      <c r="L301" s="2"/>
      <c r="M301" s="2"/>
      <c r="N301" s="2"/>
      <c r="O301" s="2"/>
      <c r="P301" s="2"/>
      <c r="Q301" s="2"/>
      <c r="R301" s="2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2"/>
      <c r="B302" s="2"/>
      <c r="C302" s="227"/>
      <c r="D302" s="227"/>
      <c r="E302" s="2"/>
      <c r="F302" s="2"/>
      <c r="G302" s="4"/>
      <c r="H302" s="5"/>
      <c r="I302" s="5"/>
      <c r="J302" s="2"/>
      <c r="K302" s="7"/>
      <c r="L302" s="2"/>
      <c r="M302" s="2"/>
      <c r="N302" s="2"/>
      <c r="O302" s="2"/>
      <c r="P302" s="2"/>
      <c r="Q302" s="2"/>
      <c r="R302" s="2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2"/>
      <c r="B303" s="2"/>
      <c r="C303" s="227"/>
      <c r="D303" s="227"/>
      <c r="E303" s="2"/>
      <c r="F303" s="2"/>
      <c r="G303" s="4"/>
      <c r="H303" s="5"/>
      <c r="I303" s="5"/>
      <c r="J303" s="2"/>
      <c r="K303" s="7"/>
      <c r="L303" s="2"/>
      <c r="M303" s="2"/>
      <c r="N303" s="2"/>
      <c r="O303" s="2"/>
      <c r="P303" s="2"/>
      <c r="Q303" s="2"/>
      <c r="R303" s="2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2"/>
      <c r="B304" s="2"/>
      <c r="C304" s="227"/>
      <c r="D304" s="227"/>
      <c r="E304" s="2"/>
      <c r="F304" s="2"/>
      <c r="G304" s="4"/>
      <c r="H304" s="5"/>
      <c r="I304" s="5"/>
      <c r="J304" s="2"/>
      <c r="K304" s="7"/>
      <c r="L304" s="2"/>
      <c r="M304" s="2"/>
      <c r="N304" s="2"/>
      <c r="O304" s="2"/>
      <c r="P304" s="2"/>
      <c r="Q304" s="2"/>
      <c r="R304" s="2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2"/>
      <c r="B305" s="2"/>
      <c r="C305" s="227"/>
      <c r="D305" s="227"/>
      <c r="E305" s="2"/>
      <c r="F305" s="2"/>
      <c r="G305" s="4"/>
      <c r="H305" s="5"/>
      <c r="I305" s="5"/>
      <c r="J305" s="2"/>
      <c r="K305" s="7"/>
      <c r="L305" s="2"/>
      <c r="M305" s="2"/>
      <c r="N305" s="2"/>
      <c r="O305" s="2"/>
      <c r="P305" s="2"/>
      <c r="Q305" s="2"/>
      <c r="R305" s="2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2"/>
      <c r="B306" s="2"/>
      <c r="C306" s="227"/>
      <c r="D306" s="227"/>
      <c r="E306" s="2"/>
      <c r="F306" s="2"/>
      <c r="G306" s="4"/>
      <c r="H306" s="5"/>
      <c r="I306" s="5"/>
      <c r="J306" s="2"/>
      <c r="K306" s="7"/>
      <c r="L306" s="2"/>
      <c r="M306" s="2"/>
      <c r="N306" s="2"/>
      <c r="O306" s="2"/>
      <c r="P306" s="2"/>
      <c r="Q306" s="2"/>
      <c r="R306" s="2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2"/>
      <c r="B307" s="2"/>
      <c r="C307" s="227"/>
      <c r="D307" s="227"/>
      <c r="E307" s="2"/>
      <c r="F307" s="2"/>
      <c r="G307" s="4"/>
      <c r="H307" s="5"/>
      <c r="I307" s="5"/>
      <c r="J307" s="2"/>
      <c r="K307" s="7"/>
      <c r="L307" s="2"/>
      <c r="M307" s="2"/>
      <c r="N307" s="2"/>
      <c r="O307" s="2"/>
      <c r="P307" s="2"/>
      <c r="Q307" s="2"/>
      <c r="R307" s="2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2"/>
      <c r="B308" s="2"/>
      <c r="C308" s="227"/>
      <c r="D308" s="227"/>
      <c r="E308" s="2"/>
      <c r="F308" s="2"/>
      <c r="G308" s="4"/>
      <c r="H308" s="5"/>
      <c r="I308" s="5"/>
      <c r="J308" s="2"/>
      <c r="K308" s="7"/>
      <c r="L308" s="2"/>
      <c r="M308" s="2"/>
      <c r="N308" s="2"/>
      <c r="O308" s="2"/>
      <c r="P308" s="2"/>
      <c r="Q308" s="2"/>
      <c r="R308" s="2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2"/>
      <c r="B309" s="2"/>
      <c r="C309" s="227"/>
      <c r="D309" s="227"/>
      <c r="E309" s="2"/>
      <c r="F309" s="2"/>
      <c r="G309" s="4"/>
      <c r="H309" s="5"/>
      <c r="I309" s="5"/>
      <c r="J309" s="2"/>
      <c r="K309" s="7"/>
      <c r="L309" s="2"/>
      <c r="M309" s="2"/>
      <c r="N309" s="2"/>
      <c r="O309" s="2"/>
      <c r="P309" s="2"/>
      <c r="Q309" s="2"/>
      <c r="R309" s="2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2"/>
      <c r="B310" s="2"/>
      <c r="C310" s="227"/>
      <c r="D310" s="227"/>
      <c r="E310" s="2"/>
      <c r="F310" s="2"/>
      <c r="G310" s="4"/>
      <c r="H310" s="5"/>
      <c r="I310" s="5"/>
      <c r="J310" s="2"/>
      <c r="K310" s="7"/>
      <c r="L310" s="2"/>
      <c r="M310" s="2"/>
      <c r="N310" s="2"/>
      <c r="O310" s="2"/>
      <c r="P310" s="2"/>
      <c r="Q310" s="2"/>
      <c r="R310" s="2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2"/>
      <c r="B311" s="2"/>
      <c r="C311" s="227"/>
      <c r="D311" s="227"/>
      <c r="E311" s="2"/>
      <c r="F311" s="2"/>
      <c r="G311" s="4"/>
      <c r="H311" s="5"/>
      <c r="I311" s="5"/>
      <c r="J311" s="2"/>
      <c r="K311" s="7"/>
      <c r="L311" s="2"/>
      <c r="M311" s="2"/>
      <c r="N311" s="2"/>
      <c r="O311" s="2"/>
      <c r="P311" s="2"/>
      <c r="Q311" s="2"/>
      <c r="R311" s="2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2"/>
      <c r="B312" s="2"/>
      <c r="C312" s="227"/>
      <c r="D312" s="227"/>
      <c r="E312" s="2"/>
      <c r="F312" s="2"/>
      <c r="G312" s="4"/>
      <c r="H312" s="5"/>
      <c r="I312" s="5"/>
      <c r="J312" s="2"/>
      <c r="K312" s="7"/>
      <c r="L312" s="2"/>
      <c r="M312" s="2"/>
      <c r="N312" s="2"/>
      <c r="O312" s="2"/>
      <c r="P312" s="2"/>
      <c r="Q312" s="2"/>
      <c r="R312" s="2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2"/>
      <c r="B313" s="2"/>
      <c r="C313" s="227"/>
      <c r="D313" s="227"/>
      <c r="E313" s="2"/>
      <c r="F313" s="2"/>
      <c r="G313" s="4"/>
      <c r="H313" s="5"/>
      <c r="I313" s="5"/>
      <c r="J313" s="2"/>
      <c r="K313" s="7"/>
      <c r="L313" s="2"/>
      <c r="M313" s="2"/>
      <c r="N313" s="2"/>
      <c r="O313" s="2"/>
      <c r="P313" s="2"/>
      <c r="Q313" s="2"/>
      <c r="R313" s="2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2"/>
      <c r="B314" s="2"/>
      <c r="C314" s="227"/>
      <c r="D314" s="227"/>
      <c r="E314" s="2"/>
      <c r="F314" s="2"/>
      <c r="G314" s="4"/>
      <c r="H314" s="5"/>
      <c r="I314" s="5"/>
      <c r="J314" s="2"/>
      <c r="K314" s="7"/>
      <c r="L314" s="2"/>
      <c r="M314" s="2"/>
      <c r="N314" s="2"/>
      <c r="O314" s="2"/>
      <c r="P314" s="2"/>
      <c r="Q314" s="2"/>
      <c r="R314" s="2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2"/>
      <c r="B315" s="2"/>
      <c r="C315" s="227"/>
      <c r="D315" s="227"/>
      <c r="E315" s="2"/>
      <c r="F315" s="2"/>
      <c r="G315" s="4"/>
      <c r="H315" s="5"/>
      <c r="I315" s="5"/>
      <c r="J315" s="2"/>
      <c r="K315" s="7"/>
      <c r="L315" s="2"/>
      <c r="M315" s="2"/>
      <c r="N315" s="2"/>
      <c r="O315" s="2"/>
      <c r="P315" s="2"/>
      <c r="Q315" s="2"/>
      <c r="R315" s="2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2"/>
      <c r="B316" s="2"/>
      <c r="C316" s="227"/>
      <c r="D316" s="227"/>
      <c r="E316" s="2"/>
      <c r="F316" s="2"/>
      <c r="G316" s="4"/>
      <c r="H316" s="5"/>
      <c r="I316" s="5"/>
      <c r="J316" s="2"/>
      <c r="K316" s="7"/>
      <c r="L316" s="2"/>
      <c r="M316" s="2"/>
      <c r="N316" s="2"/>
      <c r="O316" s="2"/>
      <c r="P316" s="2"/>
      <c r="Q316" s="2"/>
      <c r="R316" s="2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2"/>
      <c r="B317" s="2"/>
      <c r="C317" s="227"/>
      <c r="D317" s="227"/>
      <c r="E317" s="2"/>
      <c r="F317" s="2"/>
      <c r="G317" s="4"/>
      <c r="H317" s="5"/>
      <c r="I317" s="5"/>
      <c r="J317" s="2"/>
      <c r="K317" s="7"/>
      <c r="L317" s="2"/>
      <c r="M317" s="2"/>
      <c r="N317" s="2"/>
      <c r="O317" s="2"/>
      <c r="P317" s="2"/>
      <c r="Q317" s="2"/>
      <c r="R317" s="2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2"/>
      <c r="B318" s="2"/>
      <c r="C318" s="227"/>
      <c r="D318" s="227"/>
      <c r="E318" s="2"/>
      <c r="F318" s="2"/>
      <c r="G318" s="4"/>
      <c r="H318" s="5"/>
      <c r="I318" s="5"/>
      <c r="J318" s="2"/>
      <c r="K318" s="7"/>
      <c r="L318" s="2"/>
      <c r="M318" s="2"/>
      <c r="N318" s="2"/>
      <c r="O318" s="2"/>
      <c r="P318" s="2"/>
      <c r="Q318" s="2"/>
      <c r="R318" s="2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2"/>
      <c r="B319" s="2"/>
      <c r="C319" s="227"/>
      <c r="D319" s="227"/>
      <c r="E319" s="2"/>
      <c r="F319" s="2"/>
      <c r="G319" s="4"/>
      <c r="H319" s="5"/>
      <c r="I319" s="5"/>
      <c r="J319" s="2"/>
      <c r="K319" s="7"/>
      <c r="L319" s="2"/>
      <c r="M319" s="2"/>
      <c r="N319" s="2"/>
      <c r="O319" s="2"/>
      <c r="P319" s="2"/>
      <c r="Q319" s="2"/>
      <c r="R319" s="2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2"/>
      <c r="B320" s="2"/>
      <c r="C320" s="227"/>
      <c r="D320" s="227"/>
      <c r="E320" s="2"/>
      <c r="F320" s="2"/>
      <c r="G320" s="4"/>
      <c r="H320" s="5"/>
      <c r="I320" s="5"/>
      <c r="J320" s="2"/>
      <c r="K320" s="7"/>
      <c r="L320" s="2"/>
      <c r="M320" s="2"/>
      <c r="N320" s="2"/>
      <c r="O320" s="2"/>
      <c r="P320" s="2"/>
      <c r="Q320" s="2"/>
      <c r="R320" s="2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2"/>
      <c r="B321" s="2"/>
      <c r="C321" s="227"/>
      <c r="D321" s="227"/>
      <c r="E321" s="2"/>
      <c r="F321" s="2"/>
      <c r="G321" s="4"/>
      <c r="H321" s="5"/>
      <c r="I321" s="5"/>
      <c r="J321" s="2"/>
      <c r="K321" s="7"/>
      <c r="L321" s="2"/>
      <c r="M321" s="2"/>
      <c r="N321" s="2"/>
      <c r="O321" s="2"/>
      <c r="P321" s="2"/>
      <c r="Q321" s="2"/>
      <c r="R321" s="2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2"/>
      <c r="B322" s="2"/>
      <c r="C322" s="227"/>
      <c r="D322" s="227"/>
      <c r="E322" s="2"/>
      <c r="F322" s="2"/>
      <c r="G322" s="4"/>
      <c r="H322" s="5"/>
      <c r="I322" s="5"/>
      <c r="J322" s="2"/>
      <c r="K322" s="7"/>
      <c r="L322" s="2"/>
      <c r="M322" s="2"/>
      <c r="N322" s="2"/>
      <c r="O322" s="2"/>
      <c r="P322" s="2"/>
      <c r="Q322" s="2"/>
      <c r="R322" s="2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2"/>
      <c r="B323" s="2"/>
      <c r="C323" s="227"/>
      <c r="D323" s="227"/>
      <c r="E323" s="2"/>
      <c r="F323" s="2"/>
      <c r="G323" s="4"/>
      <c r="H323" s="5"/>
      <c r="I323" s="5"/>
      <c r="J323" s="2"/>
      <c r="K323" s="7"/>
      <c r="L323" s="2"/>
      <c r="M323" s="2"/>
      <c r="N323" s="2"/>
      <c r="O323" s="2"/>
      <c r="P323" s="2"/>
      <c r="Q323" s="2"/>
      <c r="R323" s="2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2"/>
      <c r="B324" s="2"/>
      <c r="C324" s="227"/>
      <c r="D324" s="227"/>
      <c r="E324" s="2"/>
      <c r="F324" s="2"/>
      <c r="G324" s="4"/>
      <c r="H324" s="5"/>
      <c r="I324" s="5"/>
      <c r="J324" s="2"/>
      <c r="K324" s="7"/>
      <c r="L324" s="2"/>
      <c r="M324" s="2"/>
      <c r="N324" s="2"/>
      <c r="O324" s="2"/>
      <c r="P324" s="2"/>
      <c r="Q324" s="2"/>
      <c r="R324" s="2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2"/>
      <c r="B325" s="2"/>
      <c r="C325" s="227"/>
      <c r="D325" s="227"/>
      <c r="E325" s="2"/>
      <c r="F325" s="2"/>
      <c r="G325" s="4"/>
      <c r="H325" s="5"/>
      <c r="I325" s="5"/>
      <c r="J325" s="2"/>
      <c r="K325" s="7"/>
      <c r="L325" s="2"/>
      <c r="M325" s="2"/>
      <c r="N325" s="2"/>
      <c r="O325" s="2"/>
      <c r="P325" s="2"/>
      <c r="Q325" s="2"/>
      <c r="R325" s="2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2"/>
      <c r="B326" s="2"/>
      <c r="C326" s="227"/>
      <c r="D326" s="227"/>
      <c r="E326" s="2"/>
      <c r="F326" s="2"/>
      <c r="G326" s="4"/>
      <c r="H326" s="5"/>
      <c r="I326" s="5"/>
      <c r="J326" s="2"/>
      <c r="K326" s="7"/>
      <c r="L326" s="2"/>
      <c r="M326" s="2"/>
      <c r="N326" s="2"/>
      <c r="O326" s="2"/>
      <c r="P326" s="2"/>
      <c r="Q326" s="2"/>
      <c r="R326" s="2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2"/>
      <c r="B327" s="2"/>
      <c r="C327" s="227"/>
      <c r="D327" s="227"/>
      <c r="E327" s="2"/>
      <c r="F327" s="2"/>
      <c r="G327" s="4"/>
      <c r="H327" s="5"/>
      <c r="I327" s="5"/>
      <c r="J327" s="2"/>
      <c r="K327" s="7"/>
      <c r="L327" s="2"/>
      <c r="M327" s="2"/>
      <c r="N327" s="2"/>
      <c r="O327" s="2"/>
      <c r="P327" s="2"/>
      <c r="Q327" s="2"/>
      <c r="R327" s="2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2"/>
      <c r="B328" s="2"/>
      <c r="C328" s="227"/>
      <c r="D328" s="227"/>
      <c r="E328" s="2"/>
      <c r="F328" s="2"/>
      <c r="G328" s="4"/>
      <c r="H328" s="5"/>
      <c r="I328" s="5"/>
      <c r="J328" s="2"/>
      <c r="K328" s="7"/>
      <c r="L328" s="2"/>
      <c r="M328" s="2"/>
      <c r="N328" s="2"/>
      <c r="O328" s="2"/>
      <c r="P328" s="2"/>
      <c r="Q328" s="2"/>
      <c r="R328" s="2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2"/>
      <c r="B329" s="2"/>
      <c r="C329" s="227"/>
      <c r="D329" s="227"/>
      <c r="E329" s="2"/>
      <c r="F329" s="2"/>
      <c r="G329" s="4"/>
      <c r="H329" s="5"/>
      <c r="I329" s="5"/>
      <c r="J329" s="2"/>
      <c r="K329" s="7"/>
      <c r="L329" s="2"/>
      <c r="M329" s="2"/>
      <c r="N329" s="2"/>
      <c r="O329" s="2"/>
      <c r="P329" s="2"/>
      <c r="Q329" s="2"/>
      <c r="R329" s="2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2"/>
      <c r="B330" s="2"/>
      <c r="C330" s="227"/>
      <c r="D330" s="227"/>
      <c r="E330" s="2"/>
      <c r="F330" s="2"/>
      <c r="G330" s="4"/>
      <c r="H330" s="5"/>
      <c r="I330" s="5"/>
      <c r="J330" s="2"/>
      <c r="K330" s="7"/>
      <c r="L330" s="2"/>
      <c r="M330" s="2"/>
      <c r="N330" s="2"/>
      <c r="O330" s="2"/>
      <c r="P330" s="2"/>
      <c r="Q330" s="2"/>
      <c r="R330" s="2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2"/>
      <c r="B331" s="2"/>
      <c r="C331" s="227"/>
      <c r="D331" s="227"/>
      <c r="E331" s="2"/>
      <c r="F331" s="2"/>
      <c r="G331" s="4"/>
      <c r="H331" s="5"/>
      <c r="I331" s="5"/>
      <c r="J331" s="2"/>
      <c r="K331" s="7"/>
      <c r="L331" s="2"/>
      <c r="M331" s="2"/>
      <c r="N331" s="2"/>
      <c r="O331" s="2"/>
      <c r="P331" s="2"/>
      <c r="Q331" s="2"/>
      <c r="R331" s="2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2"/>
      <c r="B332" s="2"/>
      <c r="C332" s="227"/>
      <c r="D332" s="227"/>
      <c r="E332" s="2"/>
      <c r="F332" s="2"/>
      <c r="G332" s="4"/>
      <c r="H332" s="5"/>
      <c r="I332" s="5"/>
      <c r="J332" s="2"/>
      <c r="K332" s="7"/>
      <c r="L332" s="2"/>
      <c r="M332" s="2"/>
      <c r="N332" s="2"/>
      <c r="O332" s="2"/>
      <c r="P332" s="2"/>
      <c r="Q332" s="2"/>
      <c r="R332" s="2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2"/>
      <c r="B333" s="2"/>
      <c r="C333" s="227"/>
      <c r="D333" s="227"/>
      <c r="E333" s="2"/>
      <c r="F333" s="2"/>
      <c r="G333" s="4"/>
      <c r="H333" s="5"/>
      <c r="I333" s="5"/>
      <c r="J333" s="2"/>
      <c r="K333" s="7"/>
      <c r="L333" s="2"/>
      <c r="M333" s="2"/>
      <c r="N333" s="2"/>
      <c r="O333" s="2"/>
      <c r="P333" s="2"/>
      <c r="Q333" s="2"/>
      <c r="R333" s="2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2"/>
      <c r="B334" s="2"/>
      <c r="C334" s="227"/>
      <c r="D334" s="227"/>
      <c r="E334" s="2"/>
      <c r="F334" s="2"/>
      <c r="G334" s="4"/>
      <c r="H334" s="5"/>
      <c r="I334" s="5"/>
      <c r="J334" s="2"/>
      <c r="K334" s="7"/>
      <c r="L334" s="2"/>
      <c r="M334" s="2"/>
      <c r="N334" s="2"/>
      <c r="O334" s="2"/>
      <c r="P334" s="2"/>
      <c r="Q334" s="2"/>
      <c r="R334" s="2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2"/>
      <c r="B335" s="2"/>
      <c r="C335" s="227"/>
      <c r="D335" s="227"/>
      <c r="E335" s="2"/>
      <c r="F335" s="2"/>
      <c r="G335" s="4"/>
      <c r="H335" s="5"/>
      <c r="I335" s="5"/>
      <c r="J335" s="2"/>
      <c r="K335" s="7"/>
      <c r="L335" s="2"/>
      <c r="M335" s="2"/>
      <c r="N335" s="2"/>
      <c r="O335" s="2"/>
      <c r="P335" s="2"/>
      <c r="Q335" s="2"/>
      <c r="R335" s="2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2"/>
      <c r="B336" s="2"/>
      <c r="C336" s="227"/>
      <c r="D336" s="227"/>
      <c r="E336" s="2"/>
      <c r="F336" s="2"/>
      <c r="G336" s="4"/>
      <c r="H336" s="5"/>
      <c r="I336" s="5"/>
      <c r="J336" s="2"/>
      <c r="K336" s="7"/>
      <c r="L336" s="2"/>
      <c r="M336" s="2"/>
      <c r="N336" s="2"/>
      <c r="O336" s="2"/>
      <c r="P336" s="2"/>
      <c r="Q336" s="2"/>
      <c r="R336" s="2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2"/>
      <c r="B337" s="2"/>
      <c r="C337" s="227"/>
      <c r="D337" s="227"/>
      <c r="E337" s="2"/>
      <c r="F337" s="2"/>
      <c r="G337" s="4"/>
      <c r="H337" s="5"/>
      <c r="I337" s="5"/>
      <c r="J337" s="2"/>
      <c r="K337" s="7"/>
      <c r="L337" s="2"/>
      <c r="M337" s="2"/>
      <c r="N337" s="2"/>
      <c r="O337" s="2"/>
      <c r="P337" s="2"/>
      <c r="Q337" s="2"/>
      <c r="R337" s="2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2"/>
      <c r="B338" s="2"/>
      <c r="C338" s="227"/>
      <c r="D338" s="227"/>
      <c r="E338" s="2"/>
      <c r="F338" s="2"/>
      <c r="G338" s="4"/>
      <c r="H338" s="5"/>
      <c r="I338" s="5"/>
      <c r="J338" s="2"/>
      <c r="K338" s="7"/>
      <c r="L338" s="2"/>
      <c r="M338" s="2"/>
      <c r="N338" s="2"/>
      <c r="O338" s="2"/>
      <c r="P338" s="2"/>
      <c r="Q338" s="2"/>
      <c r="R338" s="2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2"/>
      <c r="B339" s="2"/>
      <c r="C339" s="227"/>
      <c r="D339" s="227"/>
      <c r="E339" s="2"/>
      <c r="F339" s="2"/>
      <c r="G339" s="4"/>
      <c r="H339" s="5"/>
      <c r="I339" s="5"/>
      <c r="J339" s="2"/>
      <c r="K339" s="7"/>
      <c r="L339" s="2"/>
      <c r="M339" s="2"/>
      <c r="N339" s="2"/>
      <c r="O339" s="2"/>
      <c r="P339" s="2"/>
      <c r="Q339" s="2"/>
      <c r="R339" s="2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2"/>
      <c r="B340" s="2"/>
      <c r="C340" s="227"/>
      <c r="D340" s="227"/>
      <c r="E340" s="2"/>
      <c r="F340" s="2"/>
      <c r="G340" s="4"/>
      <c r="H340" s="5"/>
      <c r="I340" s="5"/>
      <c r="J340" s="2"/>
      <c r="K340" s="7"/>
      <c r="L340" s="2"/>
      <c r="M340" s="2"/>
      <c r="N340" s="2"/>
      <c r="O340" s="2"/>
      <c r="P340" s="2"/>
      <c r="Q340" s="2"/>
      <c r="R340" s="2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2"/>
      <c r="B341" s="2"/>
      <c r="C341" s="227"/>
      <c r="D341" s="227"/>
      <c r="E341" s="2"/>
      <c r="F341" s="2"/>
      <c r="G341" s="4"/>
      <c r="H341" s="5"/>
      <c r="I341" s="5"/>
      <c r="J341" s="2"/>
      <c r="K341" s="7"/>
      <c r="L341" s="2"/>
      <c r="M341" s="2"/>
      <c r="N341" s="2"/>
      <c r="O341" s="2"/>
      <c r="P341" s="2"/>
      <c r="Q341" s="2"/>
      <c r="R341" s="2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2"/>
      <c r="B342" s="2"/>
      <c r="C342" s="227"/>
      <c r="D342" s="227"/>
      <c r="E342" s="2"/>
      <c r="F342" s="2"/>
      <c r="G342" s="4"/>
      <c r="H342" s="5"/>
      <c r="I342" s="5"/>
      <c r="J342" s="2"/>
      <c r="K342" s="7"/>
      <c r="L342" s="2"/>
      <c r="M342" s="2"/>
      <c r="N342" s="2"/>
      <c r="O342" s="2"/>
      <c r="P342" s="2"/>
      <c r="Q342" s="2"/>
      <c r="R342" s="2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2"/>
      <c r="B343" s="2"/>
      <c r="C343" s="227"/>
      <c r="D343" s="227"/>
      <c r="E343" s="2"/>
      <c r="F343" s="2"/>
      <c r="G343" s="4"/>
      <c r="H343" s="5"/>
      <c r="I343" s="5"/>
      <c r="J343" s="2"/>
      <c r="K343" s="7"/>
      <c r="L343" s="2"/>
      <c r="M343" s="2"/>
      <c r="N343" s="2"/>
      <c r="O343" s="2"/>
      <c r="P343" s="2"/>
      <c r="Q343" s="2"/>
      <c r="R343" s="2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2"/>
      <c r="B344" s="2"/>
      <c r="C344" s="227"/>
      <c r="D344" s="227"/>
      <c r="E344" s="2"/>
      <c r="F344" s="2"/>
      <c r="G344" s="4"/>
      <c r="H344" s="5"/>
      <c r="I344" s="5"/>
      <c r="J344" s="2"/>
      <c r="K344" s="7"/>
      <c r="L344" s="2"/>
      <c r="M344" s="2"/>
      <c r="N344" s="2"/>
      <c r="O344" s="2"/>
      <c r="P344" s="2"/>
      <c r="Q344" s="2"/>
      <c r="R344" s="2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2"/>
      <c r="B345" s="2"/>
      <c r="C345" s="227"/>
      <c r="D345" s="227"/>
      <c r="E345" s="2"/>
      <c r="F345" s="2"/>
      <c r="G345" s="4"/>
      <c r="H345" s="5"/>
      <c r="I345" s="5"/>
      <c r="J345" s="2"/>
      <c r="K345" s="7"/>
      <c r="L345" s="2"/>
      <c r="M345" s="2"/>
      <c r="N345" s="2"/>
      <c r="O345" s="2"/>
      <c r="P345" s="2"/>
      <c r="Q345" s="2"/>
      <c r="R345" s="2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2"/>
      <c r="B346" s="2"/>
      <c r="C346" s="227"/>
      <c r="D346" s="227"/>
      <c r="E346" s="2"/>
      <c r="F346" s="2"/>
      <c r="G346" s="4"/>
      <c r="H346" s="5"/>
      <c r="I346" s="5"/>
      <c r="J346" s="2"/>
      <c r="K346" s="7"/>
      <c r="L346" s="2"/>
      <c r="M346" s="2"/>
      <c r="N346" s="2"/>
      <c r="O346" s="2"/>
      <c r="P346" s="2"/>
      <c r="Q346" s="2"/>
      <c r="R346" s="2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2"/>
      <c r="B347" s="2"/>
      <c r="C347" s="227"/>
      <c r="D347" s="227"/>
      <c r="E347" s="2"/>
      <c r="F347" s="2"/>
      <c r="G347" s="4"/>
      <c r="H347" s="5"/>
      <c r="I347" s="5"/>
      <c r="J347" s="2"/>
      <c r="K347" s="7"/>
      <c r="L347" s="2"/>
      <c r="M347" s="2"/>
      <c r="N347" s="2"/>
      <c r="O347" s="2"/>
      <c r="P347" s="2"/>
      <c r="Q347" s="2"/>
      <c r="R347" s="2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2"/>
      <c r="B348" s="2"/>
      <c r="C348" s="227"/>
      <c r="D348" s="227"/>
      <c r="E348" s="2"/>
      <c r="F348" s="2"/>
      <c r="G348" s="4"/>
      <c r="H348" s="5"/>
      <c r="I348" s="5"/>
      <c r="J348" s="2"/>
      <c r="K348" s="7"/>
      <c r="L348" s="2"/>
      <c r="M348" s="2"/>
      <c r="N348" s="2"/>
      <c r="O348" s="2"/>
      <c r="P348" s="2"/>
      <c r="Q348" s="2"/>
      <c r="R348" s="2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2"/>
      <c r="B349" s="2"/>
      <c r="C349" s="227"/>
      <c r="D349" s="227"/>
      <c r="E349" s="2"/>
      <c r="F349" s="2"/>
      <c r="G349" s="4"/>
      <c r="H349" s="5"/>
      <c r="I349" s="5"/>
      <c r="J349" s="2"/>
      <c r="K349" s="7"/>
      <c r="L349" s="2"/>
      <c r="M349" s="2"/>
      <c r="N349" s="2"/>
      <c r="O349" s="2"/>
      <c r="P349" s="2"/>
      <c r="Q349" s="2"/>
      <c r="R349" s="2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2"/>
      <c r="B350" s="2"/>
      <c r="C350" s="227"/>
      <c r="D350" s="227"/>
      <c r="E350" s="2"/>
      <c r="F350" s="2"/>
      <c r="G350" s="4"/>
      <c r="H350" s="5"/>
      <c r="I350" s="5"/>
      <c r="J350" s="2"/>
      <c r="K350" s="7"/>
      <c r="L350" s="2"/>
      <c r="M350" s="2"/>
      <c r="N350" s="2"/>
      <c r="O350" s="2"/>
      <c r="P350" s="2"/>
      <c r="Q350" s="2"/>
      <c r="R350" s="2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2"/>
      <c r="B351" s="2"/>
      <c r="C351" s="227"/>
      <c r="D351" s="227"/>
      <c r="E351" s="2"/>
      <c r="F351" s="2"/>
      <c r="G351" s="4"/>
      <c r="H351" s="5"/>
      <c r="I351" s="5"/>
      <c r="J351" s="2"/>
      <c r="K351" s="7"/>
      <c r="L351" s="2"/>
      <c r="M351" s="2"/>
      <c r="N351" s="2"/>
      <c r="O351" s="2"/>
      <c r="P351" s="2"/>
      <c r="Q351" s="2"/>
      <c r="R351" s="2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2"/>
      <c r="B352" s="2"/>
      <c r="C352" s="227"/>
      <c r="D352" s="227"/>
      <c r="E352" s="2"/>
      <c r="F352" s="2"/>
      <c r="G352" s="4"/>
      <c r="H352" s="5"/>
      <c r="I352" s="5"/>
      <c r="J352" s="2"/>
      <c r="K352" s="7"/>
      <c r="L352" s="2"/>
      <c r="M352" s="2"/>
      <c r="N352" s="2"/>
      <c r="O352" s="2"/>
      <c r="P352" s="2"/>
      <c r="Q352" s="2"/>
      <c r="R352" s="2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2"/>
      <c r="B353" s="2"/>
      <c r="C353" s="227"/>
      <c r="D353" s="227"/>
      <c r="E353" s="2"/>
      <c r="F353" s="2"/>
      <c r="G353" s="4"/>
      <c r="H353" s="5"/>
      <c r="I353" s="5"/>
      <c r="J353" s="2"/>
      <c r="K353" s="7"/>
      <c r="L353" s="2"/>
      <c r="M353" s="2"/>
      <c r="N353" s="2"/>
      <c r="O353" s="2"/>
      <c r="P353" s="2"/>
      <c r="Q353" s="2"/>
      <c r="R353" s="2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2"/>
      <c r="B354" s="2"/>
      <c r="C354" s="227"/>
      <c r="D354" s="227"/>
      <c r="E354" s="2"/>
      <c r="F354" s="2"/>
      <c r="G354" s="4"/>
      <c r="H354" s="5"/>
      <c r="I354" s="5"/>
      <c r="J354" s="2"/>
      <c r="K354" s="7"/>
      <c r="L354" s="2"/>
      <c r="M354" s="2"/>
      <c r="N354" s="2"/>
      <c r="O354" s="2"/>
      <c r="P354" s="2"/>
      <c r="Q354" s="2"/>
      <c r="R354" s="2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2"/>
      <c r="B355" s="2"/>
      <c r="C355" s="227"/>
      <c r="D355" s="227"/>
      <c r="E355" s="2"/>
      <c r="F355" s="2"/>
      <c r="G355" s="4"/>
      <c r="H355" s="5"/>
      <c r="I355" s="5"/>
      <c r="J355" s="2"/>
      <c r="K355" s="7"/>
      <c r="L355" s="2"/>
      <c r="M355" s="2"/>
      <c r="N355" s="2"/>
      <c r="O355" s="2"/>
      <c r="P355" s="2"/>
      <c r="Q355" s="2"/>
      <c r="R355" s="2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2"/>
      <c r="B356" s="2"/>
      <c r="C356" s="227"/>
      <c r="D356" s="227"/>
      <c r="E356" s="2"/>
      <c r="F356" s="2"/>
      <c r="G356" s="4"/>
      <c r="H356" s="5"/>
      <c r="I356" s="5"/>
      <c r="J356" s="2"/>
      <c r="K356" s="7"/>
      <c r="L356" s="2"/>
      <c r="M356" s="2"/>
      <c r="N356" s="2"/>
      <c r="O356" s="2"/>
      <c r="P356" s="2"/>
      <c r="Q356" s="2"/>
      <c r="R356" s="2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2"/>
      <c r="B357" s="2"/>
      <c r="C357" s="227"/>
      <c r="D357" s="227"/>
      <c r="E357" s="2"/>
      <c r="F357" s="2"/>
      <c r="G357" s="4"/>
      <c r="H357" s="5"/>
      <c r="I357" s="5"/>
      <c r="J357" s="2"/>
      <c r="K357" s="7"/>
      <c r="L357" s="2"/>
      <c r="M357" s="2"/>
      <c r="N357" s="2"/>
      <c r="O357" s="2"/>
      <c r="P357" s="2"/>
      <c r="Q357" s="2"/>
      <c r="R357" s="2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2"/>
      <c r="B358" s="2"/>
      <c r="C358" s="227"/>
      <c r="D358" s="227"/>
      <c r="E358" s="2"/>
      <c r="F358" s="2"/>
      <c r="G358" s="4"/>
      <c r="H358" s="5"/>
      <c r="I358" s="5"/>
      <c r="J358" s="2"/>
      <c r="K358" s="7"/>
      <c r="L358" s="2"/>
      <c r="M358" s="2"/>
      <c r="N358" s="2"/>
      <c r="O358" s="2"/>
      <c r="P358" s="2"/>
      <c r="Q358" s="2"/>
      <c r="R358" s="2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2"/>
      <c r="B359" s="2"/>
      <c r="C359" s="227"/>
      <c r="D359" s="227"/>
      <c r="E359" s="2"/>
      <c r="F359" s="2"/>
      <c r="G359" s="4"/>
      <c r="H359" s="5"/>
      <c r="I359" s="5"/>
      <c r="J359" s="2"/>
      <c r="K359" s="7"/>
      <c r="L359" s="2"/>
      <c r="M359" s="2"/>
      <c r="N359" s="2"/>
      <c r="O359" s="2"/>
      <c r="P359" s="2"/>
      <c r="Q359" s="2"/>
      <c r="R359" s="2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2"/>
      <c r="B360" s="2"/>
      <c r="C360" s="227"/>
      <c r="D360" s="227"/>
      <c r="E360" s="2"/>
      <c r="F360" s="2"/>
      <c r="G360" s="4"/>
      <c r="H360" s="5"/>
      <c r="I360" s="5"/>
      <c r="J360" s="2"/>
      <c r="K360" s="7"/>
      <c r="L360" s="2"/>
      <c r="M360" s="2"/>
      <c r="N360" s="2"/>
      <c r="O360" s="2"/>
      <c r="P360" s="2"/>
      <c r="Q360" s="2"/>
      <c r="R360" s="2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2"/>
      <c r="B361" s="2"/>
      <c r="C361" s="227"/>
      <c r="D361" s="227"/>
      <c r="E361" s="2"/>
      <c r="F361" s="2"/>
      <c r="G361" s="4"/>
      <c r="H361" s="5"/>
      <c r="I361" s="5"/>
      <c r="J361" s="2"/>
      <c r="K361" s="7"/>
      <c r="L361" s="2"/>
      <c r="M361" s="2"/>
      <c r="N361" s="2"/>
      <c r="O361" s="2"/>
      <c r="P361" s="2"/>
      <c r="Q361" s="2"/>
      <c r="R361" s="2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2"/>
      <c r="B362" s="2"/>
      <c r="C362" s="227"/>
      <c r="D362" s="227"/>
      <c r="E362" s="2"/>
      <c r="F362" s="2"/>
      <c r="G362" s="4"/>
      <c r="H362" s="5"/>
      <c r="I362" s="5"/>
      <c r="J362" s="2"/>
      <c r="K362" s="7"/>
      <c r="L362" s="2"/>
      <c r="M362" s="2"/>
      <c r="N362" s="2"/>
      <c r="O362" s="2"/>
      <c r="P362" s="2"/>
      <c r="Q362" s="2"/>
      <c r="R362" s="2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2"/>
      <c r="B363" s="2"/>
      <c r="C363" s="227"/>
      <c r="D363" s="227"/>
      <c r="E363" s="2"/>
      <c r="F363" s="2"/>
      <c r="G363" s="4"/>
      <c r="H363" s="5"/>
      <c r="I363" s="5"/>
      <c r="J363" s="2"/>
      <c r="K363" s="7"/>
      <c r="L363" s="2"/>
      <c r="M363" s="2"/>
      <c r="N363" s="2"/>
      <c r="O363" s="2"/>
      <c r="P363" s="2"/>
      <c r="Q363" s="2"/>
      <c r="R363" s="2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2"/>
      <c r="B364" s="2"/>
      <c r="C364" s="227"/>
      <c r="D364" s="227"/>
      <c r="E364" s="2"/>
      <c r="F364" s="2"/>
      <c r="G364" s="4"/>
      <c r="H364" s="5"/>
      <c r="I364" s="5"/>
      <c r="J364" s="2"/>
      <c r="K364" s="7"/>
      <c r="L364" s="2"/>
      <c r="M364" s="2"/>
      <c r="N364" s="2"/>
      <c r="O364" s="2"/>
      <c r="P364" s="2"/>
      <c r="Q364" s="2"/>
      <c r="R364" s="2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2"/>
      <c r="B365" s="2"/>
      <c r="C365" s="227"/>
      <c r="D365" s="227"/>
      <c r="E365" s="2"/>
      <c r="F365" s="2"/>
      <c r="G365" s="4"/>
      <c r="H365" s="5"/>
      <c r="I365" s="5"/>
      <c r="J365" s="2"/>
      <c r="K365" s="7"/>
      <c r="L365" s="2"/>
      <c r="M365" s="2"/>
      <c r="N365" s="2"/>
      <c r="O365" s="2"/>
      <c r="P365" s="2"/>
      <c r="Q365" s="2"/>
      <c r="R365" s="2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2"/>
      <c r="B366" s="2"/>
      <c r="C366" s="227"/>
      <c r="D366" s="227"/>
      <c r="E366" s="2"/>
      <c r="F366" s="2"/>
      <c r="G366" s="4"/>
      <c r="H366" s="5"/>
      <c r="I366" s="5"/>
      <c r="J366" s="2"/>
      <c r="K366" s="7"/>
      <c r="L366" s="2"/>
      <c r="M366" s="2"/>
      <c r="N366" s="2"/>
      <c r="O366" s="2"/>
      <c r="P366" s="2"/>
      <c r="Q366" s="2"/>
      <c r="R366" s="2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2"/>
      <c r="B367" s="2"/>
      <c r="C367" s="227"/>
      <c r="D367" s="227"/>
      <c r="E367" s="2"/>
      <c r="F367" s="2"/>
      <c r="G367" s="4"/>
      <c r="H367" s="5"/>
      <c r="I367" s="5"/>
      <c r="J367" s="2"/>
      <c r="K367" s="7"/>
      <c r="L367" s="2"/>
      <c r="M367" s="2"/>
      <c r="N367" s="2"/>
      <c r="O367" s="2"/>
      <c r="P367" s="2"/>
      <c r="Q367" s="2"/>
      <c r="R367" s="2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2"/>
      <c r="B368" s="2"/>
      <c r="C368" s="227"/>
      <c r="D368" s="227"/>
      <c r="E368" s="2"/>
      <c r="F368" s="2"/>
      <c r="G368" s="4"/>
      <c r="H368" s="5"/>
      <c r="I368" s="5"/>
      <c r="J368" s="2"/>
      <c r="K368" s="7"/>
      <c r="L368" s="2"/>
      <c r="M368" s="2"/>
      <c r="N368" s="2"/>
      <c r="O368" s="2"/>
      <c r="P368" s="2"/>
      <c r="Q368" s="2"/>
      <c r="R368" s="2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2"/>
      <c r="B369" s="2"/>
      <c r="C369" s="227"/>
      <c r="D369" s="227"/>
      <c r="E369" s="2"/>
      <c r="F369" s="2"/>
      <c r="G369" s="4"/>
      <c r="H369" s="5"/>
      <c r="I369" s="5"/>
      <c r="J369" s="2"/>
      <c r="K369" s="7"/>
      <c r="L369" s="2"/>
      <c r="M369" s="2"/>
      <c r="N369" s="2"/>
      <c r="O369" s="2"/>
      <c r="P369" s="2"/>
      <c r="Q369" s="2"/>
      <c r="R369" s="2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2"/>
      <c r="B370" s="2"/>
      <c r="C370" s="227"/>
      <c r="D370" s="227"/>
      <c r="E370" s="2"/>
      <c r="F370" s="2"/>
      <c r="G370" s="4"/>
      <c r="H370" s="5"/>
      <c r="I370" s="5"/>
      <c r="J370" s="2"/>
      <c r="K370" s="7"/>
      <c r="L370" s="2"/>
      <c r="M370" s="2"/>
      <c r="N370" s="2"/>
      <c r="O370" s="2"/>
      <c r="P370" s="2"/>
      <c r="Q370" s="2"/>
      <c r="R370" s="2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2"/>
      <c r="B371" s="2"/>
      <c r="C371" s="227"/>
      <c r="D371" s="227"/>
      <c r="E371" s="2"/>
      <c r="F371" s="2"/>
      <c r="G371" s="4"/>
      <c r="H371" s="5"/>
      <c r="I371" s="5"/>
      <c r="J371" s="2"/>
      <c r="K371" s="7"/>
      <c r="L371" s="2"/>
      <c r="M371" s="2"/>
      <c r="N371" s="2"/>
      <c r="O371" s="2"/>
      <c r="P371" s="2"/>
      <c r="Q371" s="2"/>
      <c r="R371" s="2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2"/>
      <c r="B372" s="2"/>
      <c r="C372" s="227"/>
      <c r="D372" s="227"/>
      <c r="E372" s="2"/>
      <c r="F372" s="2"/>
      <c r="G372" s="4"/>
      <c r="H372" s="5"/>
      <c r="I372" s="5"/>
      <c r="J372" s="2"/>
      <c r="K372" s="7"/>
      <c r="L372" s="2"/>
      <c r="M372" s="2"/>
      <c r="N372" s="2"/>
      <c r="O372" s="2"/>
      <c r="P372" s="2"/>
      <c r="Q372" s="2"/>
      <c r="R372" s="2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2"/>
      <c r="B373" s="2"/>
      <c r="C373" s="227"/>
      <c r="D373" s="227"/>
      <c r="E373" s="2"/>
      <c r="F373" s="2"/>
      <c r="G373" s="4"/>
      <c r="H373" s="5"/>
      <c r="I373" s="5"/>
      <c r="J373" s="2"/>
      <c r="K373" s="7"/>
      <c r="L373" s="2"/>
      <c r="M373" s="2"/>
      <c r="N373" s="2"/>
      <c r="O373" s="2"/>
      <c r="P373" s="2"/>
      <c r="Q373" s="2"/>
      <c r="R373" s="2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2"/>
      <c r="B374" s="2"/>
      <c r="C374" s="227"/>
      <c r="D374" s="227"/>
      <c r="E374" s="2"/>
      <c r="F374" s="2"/>
      <c r="G374" s="4"/>
      <c r="H374" s="5"/>
      <c r="I374" s="5"/>
      <c r="J374" s="2"/>
      <c r="K374" s="7"/>
      <c r="L374" s="2"/>
      <c r="M374" s="2"/>
      <c r="N374" s="2"/>
      <c r="O374" s="2"/>
      <c r="P374" s="2"/>
      <c r="Q374" s="2"/>
      <c r="R374" s="2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2"/>
      <c r="B375" s="2"/>
      <c r="C375" s="227"/>
      <c r="D375" s="227"/>
      <c r="E375" s="2"/>
      <c r="F375" s="2"/>
      <c r="G375" s="4"/>
      <c r="H375" s="5"/>
      <c r="I375" s="5"/>
      <c r="J375" s="2"/>
      <c r="K375" s="7"/>
      <c r="L375" s="2"/>
      <c r="M375" s="2"/>
      <c r="N375" s="2"/>
      <c r="O375" s="2"/>
      <c r="P375" s="2"/>
      <c r="Q375" s="2"/>
      <c r="R375" s="2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2"/>
      <c r="B376" s="2"/>
      <c r="C376" s="227"/>
      <c r="D376" s="227"/>
      <c r="E376" s="2"/>
      <c r="F376" s="2"/>
      <c r="G376" s="4"/>
      <c r="H376" s="5"/>
      <c r="I376" s="5"/>
      <c r="J376" s="2"/>
      <c r="K376" s="7"/>
      <c r="L376" s="2"/>
      <c r="M376" s="2"/>
      <c r="N376" s="2"/>
      <c r="O376" s="2"/>
      <c r="P376" s="2"/>
      <c r="Q376" s="2"/>
      <c r="R376" s="2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2"/>
      <c r="B377" s="2"/>
      <c r="C377" s="227"/>
      <c r="D377" s="227"/>
      <c r="E377" s="2"/>
      <c r="F377" s="2"/>
      <c r="G377" s="4"/>
      <c r="H377" s="5"/>
      <c r="I377" s="5"/>
      <c r="J377" s="2"/>
      <c r="K377" s="7"/>
      <c r="L377" s="2"/>
      <c r="M377" s="2"/>
      <c r="N377" s="2"/>
      <c r="O377" s="2"/>
      <c r="P377" s="2"/>
      <c r="Q377" s="2"/>
      <c r="R377" s="2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2"/>
      <c r="B378" s="2"/>
      <c r="C378" s="227"/>
      <c r="D378" s="227"/>
      <c r="E378" s="2"/>
      <c r="F378" s="2"/>
      <c r="G378" s="4"/>
      <c r="H378" s="5"/>
      <c r="I378" s="5"/>
      <c r="J378" s="2"/>
      <c r="K378" s="7"/>
      <c r="L378" s="2"/>
      <c r="M378" s="2"/>
      <c r="N378" s="2"/>
      <c r="O378" s="2"/>
      <c r="P378" s="2"/>
      <c r="Q378" s="2"/>
      <c r="R378" s="2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2"/>
      <c r="B379" s="2"/>
      <c r="C379" s="227"/>
      <c r="D379" s="227"/>
      <c r="E379" s="2"/>
      <c r="F379" s="2"/>
      <c r="G379" s="4"/>
      <c r="H379" s="5"/>
      <c r="I379" s="5"/>
      <c r="J379" s="2"/>
      <c r="K379" s="7"/>
      <c r="L379" s="2"/>
      <c r="M379" s="2"/>
      <c r="N379" s="2"/>
      <c r="O379" s="2"/>
      <c r="P379" s="2"/>
      <c r="Q379" s="2"/>
      <c r="R379" s="2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2"/>
      <c r="B380" s="2"/>
      <c r="C380" s="227"/>
      <c r="D380" s="227"/>
      <c r="E380" s="2"/>
      <c r="F380" s="2"/>
      <c r="G380" s="4"/>
      <c r="H380" s="5"/>
      <c r="I380" s="5"/>
      <c r="J380" s="2"/>
      <c r="K380" s="7"/>
      <c r="L380" s="2"/>
      <c r="M380" s="2"/>
      <c r="N380" s="2"/>
      <c r="O380" s="2"/>
      <c r="P380" s="2"/>
      <c r="Q380" s="2"/>
      <c r="R380" s="2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2"/>
      <c r="B381" s="2"/>
      <c r="C381" s="227"/>
      <c r="D381" s="227"/>
      <c r="E381" s="2"/>
      <c r="F381" s="2"/>
      <c r="G381" s="4"/>
      <c r="H381" s="5"/>
      <c r="I381" s="5"/>
      <c r="J381" s="2"/>
      <c r="K381" s="7"/>
      <c r="L381" s="2"/>
      <c r="M381" s="2"/>
      <c r="N381" s="2"/>
      <c r="O381" s="2"/>
      <c r="P381" s="2"/>
      <c r="Q381" s="2"/>
      <c r="R381" s="2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2"/>
      <c r="B382" s="2"/>
      <c r="C382" s="227"/>
      <c r="D382" s="227"/>
      <c r="E382" s="2"/>
      <c r="F382" s="2"/>
      <c r="G382" s="4"/>
      <c r="H382" s="5"/>
      <c r="I382" s="5"/>
      <c r="J382" s="2"/>
      <c r="K382" s="7"/>
      <c r="L382" s="2"/>
      <c r="M382" s="2"/>
      <c r="N382" s="2"/>
      <c r="O382" s="2"/>
      <c r="P382" s="2"/>
      <c r="Q382" s="2"/>
      <c r="R382" s="2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2"/>
      <c r="B383" s="2"/>
      <c r="C383" s="227"/>
      <c r="D383" s="227"/>
      <c r="E383" s="2"/>
      <c r="F383" s="2"/>
      <c r="G383" s="4"/>
      <c r="H383" s="5"/>
      <c r="I383" s="5"/>
      <c r="J383" s="2"/>
      <c r="K383" s="7"/>
      <c r="L383" s="2"/>
      <c r="M383" s="2"/>
      <c r="N383" s="2"/>
      <c r="O383" s="2"/>
      <c r="P383" s="2"/>
      <c r="Q383" s="2"/>
      <c r="R383" s="2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2"/>
      <c r="B384" s="2"/>
      <c r="C384" s="227"/>
      <c r="D384" s="227"/>
      <c r="E384" s="2"/>
      <c r="F384" s="2"/>
      <c r="G384" s="4"/>
      <c r="H384" s="5"/>
      <c r="I384" s="5"/>
      <c r="J384" s="2"/>
      <c r="K384" s="7"/>
      <c r="L384" s="2"/>
      <c r="M384" s="2"/>
      <c r="N384" s="2"/>
      <c r="O384" s="2"/>
      <c r="P384" s="2"/>
      <c r="Q384" s="2"/>
      <c r="R384" s="2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2"/>
      <c r="B385" s="2"/>
      <c r="C385" s="227"/>
      <c r="D385" s="227"/>
      <c r="E385" s="2"/>
      <c r="F385" s="2"/>
      <c r="G385" s="4"/>
      <c r="H385" s="5"/>
      <c r="I385" s="5"/>
      <c r="J385" s="2"/>
      <c r="K385" s="7"/>
      <c r="L385" s="2"/>
      <c r="M385" s="2"/>
      <c r="N385" s="2"/>
      <c r="O385" s="2"/>
      <c r="P385" s="2"/>
      <c r="Q385" s="2"/>
      <c r="R385" s="2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2"/>
      <c r="B386" s="2"/>
      <c r="C386" s="227"/>
      <c r="D386" s="227"/>
      <c r="E386" s="2"/>
      <c r="F386" s="2"/>
      <c r="G386" s="4"/>
      <c r="H386" s="5"/>
      <c r="I386" s="5"/>
      <c r="J386" s="2"/>
      <c r="K386" s="7"/>
      <c r="L386" s="2"/>
      <c r="M386" s="2"/>
      <c r="N386" s="2"/>
      <c r="O386" s="2"/>
      <c r="P386" s="2"/>
      <c r="Q386" s="2"/>
      <c r="R386" s="2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2"/>
      <c r="B387" s="2"/>
      <c r="C387" s="227"/>
      <c r="D387" s="227"/>
      <c r="E387" s="2"/>
      <c r="F387" s="2"/>
      <c r="G387" s="4"/>
      <c r="H387" s="5"/>
      <c r="I387" s="5"/>
      <c r="J387" s="2"/>
      <c r="K387" s="7"/>
      <c r="L387" s="2"/>
      <c r="M387" s="2"/>
      <c r="N387" s="2"/>
      <c r="O387" s="2"/>
      <c r="P387" s="2"/>
      <c r="Q387" s="2"/>
      <c r="R387" s="2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2"/>
      <c r="B388" s="2"/>
      <c r="C388" s="227"/>
      <c r="D388" s="227"/>
      <c r="E388" s="2"/>
      <c r="F388" s="2"/>
      <c r="G388" s="4"/>
      <c r="H388" s="5"/>
      <c r="I388" s="5"/>
      <c r="J388" s="2"/>
      <c r="K388" s="7"/>
      <c r="L388" s="2"/>
      <c r="M388" s="2"/>
      <c r="N388" s="2"/>
      <c r="O388" s="2"/>
      <c r="P388" s="2"/>
      <c r="Q388" s="2"/>
      <c r="R388" s="2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2"/>
      <c r="B389" s="2"/>
      <c r="C389" s="227"/>
      <c r="D389" s="227"/>
      <c r="E389" s="2"/>
      <c r="F389" s="2"/>
      <c r="G389" s="4"/>
      <c r="H389" s="5"/>
      <c r="I389" s="5"/>
      <c r="J389" s="2"/>
      <c r="K389" s="7"/>
      <c r="L389" s="2"/>
      <c r="M389" s="2"/>
      <c r="N389" s="2"/>
      <c r="O389" s="2"/>
      <c r="P389" s="2"/>
      <c r="Q389" s="2"/>
      <c r="R389" s="2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2"/>
      <c r="B390" s="2"/>
      <c r="C390" s="227"/>
      <c r="D390" s="227"/>
      <c r="E390" s="2"/>
      <c r="F390" s="2"/>
      <c r="G390" s="4"/>
      <c r="H390" s="5"/>
      <c r="I390" s="5"/>
      <c r="J390" s="2"/>
      <c r="K390" s="7"/>
      <c r="L390" s="2"/>
      <c r="M390" s="2"/>
      <c r="N390" s="2"/>
      <c r="O390" s="2"/>
      <c r="P390" s="2"/>
      <c r="Q390" s="2"/>
      <c r="R390" s="2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2"/>
      <c r="B391" s="2"/>
      <c r="C391" s="227"/>
      <c r="D391" s="227"/>
      <c r="E391" s="2"/>
      <c r="F391" s="2"/>
      <c r="G391" s="4"/>
      <c r="H391" s="5"/>
      <c r="I391" s="5"/>
      <c r="J391" s="2"/>
      <c r="K391" s="7"/>
      <c r="L391" s="2"/>
      <c r="M391" s="2"/>
      <c r="N391" s="2"/>
      <c r="O391" s="2"/>
      <c r="P391" s="2"/>
      <c r="Q391" s="2"/>
      <c r="R391" s="2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2"/>
      <c r="B392" s="2"/>
      <c r="C392" s="227"/>
      <c r="D392" s="227"/>
      <c r="E392" s="2"/>
      <c r="F392" s="2"/>
      <c r="G392" s="4"/>
      <c r="H392" s="5"/>
      <c r="I392" s="5"/>
      <c r="J392" s="2"/>
      <c r="K392" s="7"/>
      <c r="L392" s="2"/>
      <c r="M392" s="2"/>
      <c r="N392" s="2"/>
      <c r="O392" s="2"/>
      <c r="P392" s="2"/>
      <c r="Q392" s="2"/>
      <c r="R392" s="2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2"/>
      <c r="B393" s="2"/>
      <c r="C393" s="227"/>
      <c r="D393" s="227"/>
      <c r="E393" s="2"/>
      <c r="F393" s="2"/>
      <c r="G393" s="4"/>
      <c r="H393" s="5"/>
      <c r="I393" s="5"/>
      <c r="J393" s="2"/>
      <c r="K393" s="7"/>
      <c r="L393" s="2"/>
      <c r="M393" s="2"/>
      <c r="N393" s="2"/>
      <c r="O393" s="2"/>
      <c r="P393" s="2"/>
      <c r="Q393" s="2"/>
      <c r="R393" s="2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2"/>
      <c r="B394" s="2"/>
      <c r="C394" s="227"/>
      <c r="D394" s="227"/>
      <c r="E394" s="2"/>
      <c r="F394" s="2"/>
      <c r="G394" s="4"/>
      <c r="H394" s="5"/>
      <c r="I394" s="5"/>
      <c r="J394" s="2"/>
      <c r="K394" s="7"/>
      <c r="L394" s="2"/>
      <c r="M394" s="2"/>
      <c r="N394" s="2"/>
      <c r="O394" s="2"/>
      <c r="P394" s="2"/>
      <c r="Q394" s="2"/>
      <c r="R394" s="2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2"/>
      <c r="B395" s="2"/>
      <c r="C395" s="227"/>
      <c r="D395" s="227"/>
      <c r="E395" s="2"/>
      <c r="F395" s="2"/>
      <c r="G395" s="4"/>
      <c r="H395" s="5"/>
      <c r="I395" s="5"/>
      <c r="J395" s="2"/>
      <c r="K395" s="7"/>
      <c r="L395" s="2"/>
      <c r="M395" s="2"/>
      <c r="N395" s="2"/>
      <c r="O395" s="2"/>
      <c r="P395" s="2"/>
      <c r="Q395" s="2"/>
      <c r="R395" s="2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2"/>
      <c r="B396" s="2"/>
      <c r="C396" s="227"/>
      <c r="D396" s="227"/>
      <c r="E396" s="2"/>
      <c r="F396" s="2"/>
      <c r="G396" s="4"/>
      <c r="H396" s="5"/>
      <c r="I396" s="5"/>
      <c r="J396" s="2"/>
      <c r="K396" s="7"/>
      <c r="L396" s="2"/>
      <c r="M396" s="2"/>
      <c r="N396" s="2"/>
      <c r="O396" s="2"/>
      <c r="P396" s="2"/>
      <c r="Q396" s="2"/>
      <c r="R396" s="2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2"/>
      <c r="B397" s="2"/>
      <c r="C397" s="227"/>
      <c r="D397" s="227"/>
      <c r="E397" s="2"/>
      <c r="F397" s="2"/>
      <c r="G397" s="4"/>
      <c r="H397" s="5"/>
      <c r="I397" s="5"/>
      <c r="J397" s="2"/>
      <c r="K397" s="7"/>
      <c r="L397" s="2"/>
      <c r="M397" s="2"/>
      <c r="N397" s="2"/>
      <c r="O397" s="2"/>
      <c r="P397" s="2"/>
      <c r="Q397" s="2"/>
      <c r="R397" s="2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2"/>
      <c r="B398" s="2"/>
      <c r="C398" s="227"/>
      <c r="D398" s="227"/>
      <c r="E398" s="2"/>
      <c r="F398" s="2"/>
      <c r="G398" s="4"/>
      <c r="H398" s="5"/>
      <c r="I398" s="5"/>
      <c r="J398" s="2"/>
      <c r="K398" s="7"/>
      <c r="L398" s="2"/>
      <c r="M398" s="2"/>
      <c r="N398" s="2"/>
      <c r="O398" s="2"/>
      <c r="P398" s="2"/>
      <c r="Q398" s="2"/>
      <c r="R398" s="2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2"/>
      <c r="B399" s="2"/>
      <c r="C399" s="227"/>
      <c r="D399" s="227"/>
      <c r="E399" s="2"/>
      <c r="F399" s="2"/>
      <c r="G399" s="4"/>
      <c r="H399" s="5"/>
      <c r="I399" s="5"/>
      <c r="J399" s="2"/>
      <c r="K399" s="7"/>
      <c r="L399" s="2"/>
      <c r="M399" s="2"/>
      <c r="N399" s="2"/>
      <c r="O399" s="2"/>
      <c r="P399" s="2"/>
      <c r="Q399" s="2"/>
      <c r="R399" s="2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2"/>
      <c r="B400" s="2"/>
      <c r="C400" s="227"/>
      <c r="D400" s="227"/>
      <c r="E400" s="2"/>
      <c r="F400" s="2"/>
      <c r="G400" s="4"/>
      <c r="H400" s="5"/>
      <c r="I400" s="5"/>
      <c r="J400" s="2"/>
      <c r="K400" s="7"/>
      <c r="L400" s="2"/>
      <c r="M400" s="2"/>
      <c r="N400" s="2"/>
      <c r="O400" s="2"/>
      <c r="P400" s="2"/>
      <c r="Q400" s="2"/>
      <c r="R400" s="2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2"/>
      <c r="B401" s="2"/>
      <c r="C401" s="227"/>
      <c r="D401" s="227"/>
      <c r="E401" s="2"/>
      <c r="F401" s="2"/>
      <c r="G401" s="4"/>
      <c r="H401" s="5"/>
      <c r="I401" s="5"/>
      <c r="J401" s="2"/>
      <c r="K401" s="7"/>
      <c r="L401" s="2"/>
      <c r="M401" s="2"/>
      <c r="N401" s="2"/>
      <c r="O401" s="2"/>
      <c r="P401" s="2"/>
      <c r="Q401" s="2"/>
      <c r="R401" s="2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2"/>
      <c r="B402" s="2"/>
      <c r="C402" s="227"/>
      <c r="D402" s="227"/>
      <c r="E402" s="2"/>
      <c r="F402" s="2"/>
      <c r="G402" s="4"/>
      <c r="H402" s="5"/>
      <c r="I402" s="5"/>
      <c r="J402" s="2"/>
      <c r="K402" s="7"/>
      <c r="L402" s="2"/>
      <c r="M402" s="2"/>
      <c r="N402" s="2"/>
      <c r="O402" s="2"/>
      <c r="P402" s="2"/>
      <c r="Q402" s="2"/>
      <c r="R402" s="2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2"/>
      <c r="B403" s="2"/>
      <c r="C403" s="227"/>
      <c r="D403" s="227"/>
      <c r="E403" s="2"/>
      <c r="F403" s="2"/>
      <c r="G403" s="4"/>
      <c r="H403" s="5"/>
      <c r="I403" s="5"/>
      <c r="J403" s="2"/>
      <c r="K403" s="7"/>
      <c r="L403" s="2"/>
      <c r="M403" s="2"/>
      <c r="N403" s="2"/>
      <c r="O403" s="2"/>
      <c r="P403" s="2"/>
      <c r="Q403" s="2"/>
      <c r="R403" s="2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2"/>
      <c r="B404" s="2"/>
      <c r="C404" s="227"/>
      <c r="D404" s="227"/>
      <c r="E404" s="2"/>
      <c r="F404" s="2"/>
      <c r="G404" s="4"/>
      <c r="H404" s="5"/>
      <c r="I404" s="5"/>
      <c r="J404" s="2"/>
      <c r="K404" s="7"/>
      <c r="L404" s="2"/>
      <c r="M404" s="2"/>
      <c r="N404" s="2"/>
      <c r="O404" s="2"/>
      <c r="P404" s="2"/>
      <c r="Q404" s="2"/>
      <c r="R404" s="2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2"/>
      <c r="B405" s="2"/>
      <c r="C405" s="227"/>
      <c r="D405" s="227"/>
      <c r="E405" s="2"/>
      <c r="F405" s="2"/>
      <c r="G405" s="4"/>
      <c r="H405" s="5"/>
      <c r="I405" s="5"/>
      <c r="J405" s="2"/>
      <c r="K405" s="7"/>
      <c r="L405" s="2"/>
      <c r="M405" s="2"/>
      <c r="N405" s="2"/>
      <c r="O405" s="2"/>
      <c r="P405" s="2"/>
      <c r="Q405" s="2"/>
      <c r="R405" s="2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2"/>
      <c r="B406" s="2"/>
      <c r="C406" s="227"/>
      <c r="D406" s="227"/>
      <c r="E406" s="2"/>
      <c r="F406" s="2"/>
      <c r="G406" s="4"/>
      <c r="H406" s="5"/>
      <c r="I406" s="5"/>
      <c r="J406" s="2"/>
      <c r="K406" s="7"/>
      <c r="L406" s="2"/>
      <c r="M406" s="2"/>
      <c r="N406" s="2"/>
      <c r="O406" s="2"/>
      <c r="P406" s="2"/>
      <c r="Q406" s="2"/>
      <c r="R406" s="2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2"/>
      <c r="B407" s="2"/>
      <c r="C407" s="227"/>
      <c r="D407" s="227"/>
      <c r="E407" s="2"/>
      <c r="F407" s="2"/>
      <c r="G407" s="4"/>
      <c r="H407" s="5"/>
      <c r="I407" s="5"/>
      <c r="J407" s="2"/>
      <c r="K407" s="7"/>
      <c r="L407" s="2"/>
      <c r="M407" s="2"/>
      <c r="N407" s="2"/>
      <c r="O407" s="2"/>
      <c r="P407" s="2"/>
      <c r="Q407" s="2"/>
      <c r="R407" s="2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2"/>
      <c r="B408" s="2"/>
      <c r="C408" s="227"/>
      <c r="D408" s="227"/>
      <c r="E408" s="2"/>
      <c r="F408" s="2"/>
      <c r="G408" s="4"/>
      <c r="H408" s="5"/>
      <c r="I408" s="5"/>
      <c r="J408" s="2"/>
      <c r="K408" s="7"/>
      <c r="L408" s="2"/>
      <c r="M408" s="2"/>
      <c r="N408" s="2"/>
      <c r="O408" s="2"/>
      <c r="P408" s="2"/>
      <c r="Q408" s="2"/>
      <c r="R408" s="2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2"/>
      <c r="B409" s="2"/>
      <c r="C409" s="227"/>
      <c r="D409" s="227"/>
      <c r="E409" s="2"/>
      <c r="F409" s="2"/>
      <c r="G409" s="4"/>
      <c r="H409" s="5"/>
      <c r="I409" s="5"/>
      <c r="J409" s="2"/>
      <c r="K409" s="7"/>
      <c r="L409" s="2"/>
      <c r="M409" s="2"/>
      <c r="N409" s="2"/>
      <c r="O409" s="2"/>
      <c r="P409" s="2"/>
      <c r="Q409" s="2"/>
      <c r="R409" s="2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2"/>
      <c r="B410" s="2"/>
      <c r="C410" s="227"/>
      <c r="D410" s="227"/>
      <c r="E410" s="2"/>
      <c r="F410" s="2"/>
      <c r="G410" s="4"/>
      <c r="H410" s="5"/>
      <c r="I410" s="5"/>
      <c r="J410" s="2"/>
      <c r="K410" s="7"/>
      <c r="L410" s="2"/>
      <c r="M410" s="2"/>
      <c r="N410" s="2"/>
      <c r="O410" s="2"/>
      <c r="P410" s="2"/>
      <c r="Q410" s="2"/>
      <c r="R410" s="2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2"/>
      <c r="B411" s="2"/>
      <c r="C411" s="227"/>
      <c r="D411" s="227"/>
      <c r="E411" s="2"/>
      <c r="F411" s="2"/>
      <c r="G411" s="4"/>
      <c r="H411" s="5"/>
      <c r="I411" s="5"/>
      <c r="J411" s="2"/>
      <c r="K411" s="7"/>
      <c r="L411" s="2"/>
      <c r="M411" s="2"/>
      <c r="N411" s="2"/>
      <c r="O411" s="2"/>
      <c r="P411" s="2"/>
      <c r="Q411" s="2"/>
      <c r="R411" s="2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2"/>
      <c r="B412" s="2"/>
      <c r="C412" s="227"/>
      <c r="D412" s="227"/>
      <c r="E412" s="2"/>
      <c r="F412" s="2"/>
      <c r="G412" s="4"/>
      <c r="H412" s="5"/>
      <c r="I412" s="5"/>
      <c r="J412" s="2"/>
      <c r="K412" s="7"/>
      <c r="L412" s="2"/>
      <c r="M412" s="2"/>
      <c r="N412" s="2"/>
      <c r="O412" s="2"/>
      <c r="P412" s="2"/>
      <c r="Q412" s="2"/>
      <c r="R412" s="2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2"/>
      <c r="B413" s="2"/>
      <c r="C413" s="227"/>
      <c r="D413" s="227"/>
      <c r="E413" s="2"/>
      <c r="F413" s="2"/>
      <c r="G413" s="4"/>
      <c r="H413" s="5"/>
      <c r="I413" s="5"/>
      <c r="J413" s="2"/>
      <c r="K413" s="7"/>
      <c r="L413" s="2"/>
      <c r="M413" s="2"/>
      <c r="N413" s="2"/>
      <c r="O413" s="2"/>
      <c r="P413" s="2"/>
      <c r="Q413" s="2"/>
      <c r="R413" s="2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2"/>
      <c r="B414" s="2"/>
      <c r="C414" s="227"/>
      <c r="D414" s="227"/>
      <c r="E414" s="2"/>
      <c r="F414" s="2"/>
      <c r="G414" s="4"/>
      <c r="H414" s="5"/>
      <c r="I414" s="5"/>
      <c r="J414" s="2"/>
      <c r="K414" s="7"/>
      <c r="L414" s="2"/>
      <c r="M414" s="2"/>
      <c r="N414" s="2"/>
      <c r="O414" s="2"/>
      <c r="P414" s="2"/>
      <c r="Q414" s="2"/>
      <c r="R414" s="2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2"/>
      <c r="B415" s="2"/>
      <c r="C415" s="227"/>
      <c r="D415" s="227"/>
      <c r="E415" s="2"/>
      <c r="F415" s="2"/>
      <c r="G415" s="4"/>
      <c r="H415" s="5"/>
      <c r="I415" s="5"/>
      <c r="J415" s="2"/>
      <c r="K415" s="7"/>
      <c r="L415" s="2"/>
      <c r="M415" s="2"/>
      <c r="N415" s="2"/>
      <c r="O415" s="2"/>
      <c r="P415" s="2"/>
      <c r="Q415" s="2"/>
      <c r="R415" s="2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2"/>
      <c r="B416" s="2"/>
      <c r="C416" s="227"/>
      <c r="D416" s="227"/>
      <c r="E416" s="2"/>
      <c r="F416" s="2"/>
      <c r="G416" s="4"/>
      <c r="H416" s="5"/>
      <c r="I416" s="5"/>
      <c r="J416" s="2"/>
      <c r="K416" s="7"/>
      <c r="L416" s="2"/>
      <c r="M416" s="2"/>
      <c r="N416" s="2"/>
      <c r="O416" s="2"/>
      <c r="P416" s="2"/>
      <c r="Q416" s="2"/>
      <c r="R416" s="2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2"/>
      <c r="B417" s="2"/>
      <c r="C417" s="227"/>
      <c r="D417" s="227"/>
      <c r="E417" s="2"/>
      <c r="F417" s="2"/>
      <c r="G417" s="4"/>
      <c r="H417" s="5"/>
      <c r="I417" s="5"/>
      <c r="J417" s="2"/>
      <c r="K417" s="7"/>
      <c r="L417" s="2"/>
      <c r="M417" s="2"/>
      <c r="N417" s="2"/>
      <c r="O417" s="2"/>
      <c r="P417" s="2"/>
      <c r="Q417" s="2"/>
      <c r="R417" s="2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2"/>
      <c r="B418" s="2"/>
      <c r="C418" s="227"/>
      <c r="D418" s="227"/>
      <c r="E418" s="2"/>
      <c r="F418" s="2"/>
      <c r="G418" s="4"/>
      <c r="H418" s="5"/>
      <c r="I418" s="5"/>
      <c r="J418" s="2"/>
      <c r="K418" s="7"/>
      <c r="L418" s="2"/>
      <c r="M418" s="2"/>
      <c r="N418" s="2"/>
      <c r="O418" s="2"/>
      <c r="P418" s="2"/>
      <c r="Q418" s="2"/>
      <c r="R418" s="2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2"/>
      <c r="B419" s="2"/>
      <c r="C419" s="227"/>
      <c r="D419" s="227"/>
      <c r="E419" s="2"/>
      <c r="F419" s="2"/>
      <c r="G419" s="4"/>
      <c r="H419" s="5"/>
      <c r="I419" s="5"/>
      <c r="J419" s="2"/>
      <c r="K419" s="7"/>
      <c r="L419" s="2"/>
      <c r="M419" s="2"/>
      <c r="N419" s="2"/>
      <c r="O419" s="2"/>
      <c r="P419" s="2"/>
      <c r="Q419" s="2"/>
      <c r="R419" s="2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2"/>
      <c r="B420" s="2"/>
      <c r="C420" s="227"/>
      <c r="D420" s="227"/>
      <c r="E420" s="2"/>
      <c r="F420" s="2"/>
      <c r="G420" s="4"/>
      <c r="H420" s="5"/>
      <c r="I420" s="5"/>
      <c r="J420" s="2"/>
      <c r="K420" s="7"/>
      <c r="L420" s="2"/>
      <c r="M420" s="2"/>
      <c r="N420" s="2"/>
      <c r="O420" s="2"/>
      <c r="P420" s="2"/>
      <c r="Q420" s="2"/>
      <c r="R420" s="2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2"/>
      <c r="B421" s="2"/>
      <c r="C421" s="227"/>
      <c r="D421" s="227"/>
      <c r="E421" s="2"/>
      <c r="F421" s="2"/>
      <c r="G421" s="4"/>
      <c r="H421" s="5"/>
      <c r="I421" s="5"/>
      <c r="J421" s="2"/>
      <c r="K421" s="7"/>
      <c r="L421" s="2"/>
      <c r="M421" s="2"/>
      <c r="N421" s="2"/>
      <c r="O421" s="2"/>
      <c r="P421" s="2"/>
      <c r="Q421" s="2"/>
      <c r="R421" s="2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2"/>
      <c r="B422" s="2"/>
      <c r="C422" s="227"/>
      <c r="D422" s="227"/>
      <c r="E422" s="2"/>
      <c r="F422" s="2"/>
      <c r="G422" s="4"/>
      <c r="H422" s="5"/>
      <c r="I422" s="5"/>
      <c r="J422" s="2"/>
      <c r="K422" s="7"/>
      <c r="L422" s="2"/>
      <c r="M422" s="2"/>
      <c r="N422" s="2"/>
      <c r="O422" s="2"/>
      <c r="P422" s="2"/>
      <c r="Q422" s="2"/>
      <c r="R422" s="2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2"/>
      <c r="B423" s="2"/>
      <c r="C423" s="227"/>
      <c r="D423" s="227"/>
      <c r="E423" s="2"/>
      <c r="F423" s="2"/>
      <c r="G423" s="4"/>
      <c r="H423" s="5"/>
      <c r="I423" s="5"/>
      <c r="J423" s="2"/>
      <c r="K423" s="7"/>
      <c r="L423" s="2"/>
      <c r="M423" s="2"/>
      <c r="N423" s="2"/>
      <c r="O423" s="2"/>
      <c r="P423" s="2"/>
      <c r="Q423" s="2"/>
      <c r="R423" s="2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2"/>
      <c r="B424" s="2"/>
      <c r="C424" s="227"/>
      <c r="D424" s="227"/>
      <c r="E424" s="2"/>
      <c r="F424" s="2"/>
      <c r="G424" s="4"/>
      <c r="H424" s="5"/>
      <c r="I424" s="5"/>
      <c r="J424" s="2"/>
      <c r="K424" s="7"/>
      <c r="L424" s="2"/>
      <c r="M424" s="2"/>
      <c r="N424" s="2"/>
      <c r="O424" s="2"/>
      <c r="P424" s="2"/>
      <c r="Q424" s="2"/>
      <c r="R424" s="2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2"/>
      <c r="B425" s="2"/>
      <c r="C425" s="227"/>
      <c r="D425" s="227"/>
      <c r="E425" s="2"/>
      <c r="F425" s="2"/>
      <c r="G425" s="4"/>
      <c r="H425" s="5"/>
      <c r="I425" s="5"/>
      <c r="J425" s="2"/>
      <c r="K425" s="7"/>
      <c r="L425" s="2"/>
      <c r="M425" s="2"/>
      <c r="N425" s="2"/>
      <c r="O425" s="2"/>
      <c r="P425" s="2"/>
      <c r="Q425" s="2"/>
      <c r="R425" s="2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2"/>
      <c r="B426" s="2"/>
      <c r="C426" s="227"/>
      <c r="D426" s="227"/>
      <c r="E426" s="2"/>
      <c r="F426" s="2"/>
      <c r="G426" s="4"/>
      <c r="H426" s="5"/>
      <c r="I426" s="5"/>
      <c r="J426" s="2"/>
      <c r="K426" s="7"/>
      <c r="L426" s="2"/>
      <c r="M426" s="2"/>
      <c r="N426" s="2"/>
      <c r="O426" s="2"/>
      <c r="P426" s="2"/>
      <c r="Q426" s="2"/>
      <c r="R426" s="2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2"/>
      <c r="B427" s="2"/>
      <c r="C427" s="227"/>
      <c r="D427" s="227"/>
      <c r="E427" s="2"/>
      <c r="F427" s="2"/>
      <c r="G427" s="4"/>
      <c r="H427" s="5"/>
      <c r="I427" s="5"/>
      <c r="J427" s="2"/>
      <c r="K427" s="7"/>
      <c r="L427" s="2"/>
      <c r="M427" s="2"/>
      <c r="N427" s="2"/>
      <c r="O427" s="2"/>
      <c r="P427" s="2"/>
      <c r="Q427" s="2"/>
      <c r="R427" s="2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2"/>
      <c r="B428" s="2"/>
      <c r="C428" s="227"/>
      <c r="D428" s="227"/>
      <c r="E428" s="2"/>
      <c r="F428" s="2"/>
      <c r="G428" s="4"/>
      <c r="H428" s="5"/>
      <c r="I428" s="5"/>
      <c r="J428" s="2"/>
      <c r="K428" s="7"/>
      <c r="L428" s="2"/>
      <c r="M428" s="2"/>
      <c r="N428" s="2"/>
      <c r="O428" s="2"/>
      <c r="P428" s="2"/>
      <c r="Q428" s="2"/>
      <c r="R428" s="2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2"/>
      <c r="B429" s="2"/>
      <c r="C429" s="227"/>
      <c r="D429" s="227"/>
      <c r="E429" s="2"/>
      <c r="F429" s="2"/>
      <c r="G429" s="4"/>
      <c r="H429" s="5"/>
      <c r="I429" s="5"/>
      <c r="J429" s="2"/>
      <c r="K429" s="7"/>
      <c r="L429" s="2"/>
      <c r="M429" s="2"/>
      <c r="N429" s="2"/>
      <c r="O429" s="2"/>
      <c r="P429" s="2"/>
      <c r="Q429" s="2"/>
      <c r="R429" s="2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2"/>
      <c r="B430" s="2"/>
      <c r="C430" s="227"/>
      <c r="D430" s="227"/>
      <c r="E430" s="2"/>
      <c r="F430" s="2"/>
      <c r="G430" s="4"/>
      <c r="H430" s="5"/>
      <c r="I430" s="5"/>
      <c r="J430" s="2"/>
      <c r="K430" s="7"/>
      <c r="L430" s="2"/>
      <c r="M430" s="2"/>
      <c r="N430" s="2"/>
      <c r="O430" s="2"/>
      <c r="P430" s="2"/>
      <c r="Q430" s="2"/>
      <c r="R430" s="2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2"/>
      <c r="B431" s="2"/>
      <c r="C431" s="227"/>
      <c r="D431" s="227"/>
      <c r="E431" s="2"/>
      <c r="F431" s="2"/>
      <c r="G431" s="4"/>
      <c r="H431" s="5"/>
      <c r="I431" s="5"/>
      <c r="J431" s="2"/>
      <c r="K431" s="7"/>
      <c r="L431" s="2"/>
      <c r="M431" s="2"/>
      <c r="N431" s="2"/>
      <c r="O431" s="2"/>
      <c r="P431" s="2"/>
      <c r="Q431" s="2"/>
      <c r="R431" s="2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2"/>
      <c r="B432" s="2"/>
      <c r="C432" s="227"/>
      <c r="D432" s="227"/>
      <c r="E432" s="2"/>
      <c r="F432" s="2"/>
      <c r="G432" s="4"/>
      <c r="H432" s="5"/>
      <c r="I432" s="5"/>
      <c r="J432" s="2"/>
      <c r="K432" s="7"/>
      <c r="L432" s="2"/>
      <c r="M432" s="2"/>
      <c r="N432" s="2"/>
      <c r="O432" s="2"/>
      <c r="P432" s="2"/>
      <c r="Q432" s="2"/>
      <c r="R432" s="2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2"/>
      <c r="B433" s="2"/>
      <c r="C433" s="227"/>
      <c r="D433" s="227"/>
      <c r="E433" s="2"/>
      <c r="F433" s="2"/>
      <c r="G433" s="4"/>
      <c r="H433" s="5"/>
      <c r="I433" s="5"/>
      <c r="J433" s="2"/>
      <c r="K433" s="7"/>
      <c r="L433" s="2"/>
      <c r="M433" s="2"/>
      <c r="N433" s="2"/>
      <c r="O433" s="2"/>
      <c r="P433" s="2"/>
      <c r="Q433" s="2"/>
      <c r="R433" s="2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2"/>
      <c r="B434" s="2"/>
      <c r="C434" s="227"/>
      <c r="D434" s="227"/>
      <c r="E434" s="2"/>
      <c r="F434" s="2"/>
      <c r="G434" s="4"/>
      <c r="H434" s="5"/>
      <c r="I434" s="5"/>
      <c r="J434" s="2"/>
      <c r="K434" s="7"/>
      <c r="L434" s="2"/>
      <c r="M434" s="2"/>
      <c r="N434" s="2"/>
      <c r="O434" s="2"/>
      <c r="P434" s="2"/>
      <c r="Q434" s="2"/>
      <c r="R434" s="2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2"/>
      <c r="B435" s="2"/>
      <c r="C435" s="227"/>
      <c r="D435" s="227"/>
      <c r="E435" s="2"/>
      <c r="F435" s="2"/>
      <c r="G435" s="4"/>
      <c r="H435" s="5"/>
      <c r="I435" s="5"/>
      <c r="J435" s="2"/>
      <c r="K435" s="7"/>
      <c r="L435" s="2"/>
      <c r="M435" s="2"/>
      <c r="N435" s="2"/>
      <c r="O435" s="2"/>
      <c r="P435" s="2"/>
      <c r="Q435" s="2"/>
      <c r="R435" s="2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2"/>
      <c r="B436" s="2"/>
      <c r="C436" s="227"/>
      <c r="D436" s="227"/>
      <c r="E436" s="2"/>
      <c r="F436" s="2"/>
      <c r="G436" s="4"/>
      <c r="H436" s="5"/>
      <c r="I436" s="5"/>
      <c r="J436" s="2"/>
      <c r="K436" s="7"/>
      <c r="L436" s="2"/>
      <c r="M436" s="2"/>
      <c r="N436" s="2"/>
      <c r="O436" s="2"/>
      <c r="P436" s="2"/>
      <c r="Q436" s="2"/>
      <c r="R436" s="2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2"/>
      <c r="B437" s="2"/>
      <c r="C437" s="227"/>
      <c r="D437" s="227"/>
      <c r="E437" s="2"/>
      <c r="F437" s="2"/>
      <c r="G437" s="4"/>
      <c r="H437" s="5"/>
      <c r="I437" s="5"/>
      <c r="J437" s="2"/>
      <c r="K437" s="7"/>
      <c r="L437" s="2"/>
      <c r="M437" s="2"/>
      <c r="N437" s="2"/>
      <c r="O437" s="2"/>
      <c r="P437" s="2"/>
      <c r="Q437" s="2"/>
      <c r="R437" s="2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2"/>
      <c r="B438" s="2"/>
      <c r="C438" s="227"/>
      <c r="D438" s="227"/>
      <c r="E438" s="2"/>
      <c r="F438" s="2"/>
      <c r="G438" s="4"/>
      <c r="H438" s="5"/>
      <c r="I438" s="5"/>
      <c r="J438" s="2"/>
      <c r="K438" s="7"/>
      <c r="L438" s="2"/>
      <c r="M438" s="2"/>
      <c r="N438" s="2"/>
      <c r="O438" s="2"/>
      <c r="P438" s="2"/>
      <c r="Q438" s="2"/>
      <c r="R438" s="2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2"/>
      <c r="B439" s="2"/>
      <c r="C439" s="227"/>
      <c r="D439" s="227"/>
      <c r="E439" s="2"/>
      <c r="F439" s="2"/>
      <c r="G439" s="4"/>
      <c r="H439" s="5"/>
      <c r="I439" s="5"/>
      <c r="J439" s="2"/>
      <c r="K439" s="7"/>
      <c r="L439" s="2"/>
      <c r="M439" s="2"/>
      <c r="N439" s="2"/>
      <c r="O439" s="2"/>
      <c r="P439" s="2"/>
      <c r="Q439" s="2"/>
      <c r="R439" s="2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2"/>
      <c r="B440" s="2"/>
      <c r="C440" s="227"/>
      <c r="D440" s="227"/>
      <c r="E440" s="2"/>
      <c r="F440" s="2"/>
      <c r="G440" s="4"/>
      <c r="H440" s="5"/>
      <c r="I440" s="5"/>
      <c r="J440" s="2"/>
      <c r="K440" s="7"/>
      <c r="L440" s="2"/>
      <c r="M440" s="2"/>
      <c r="N440" s="2"/>
      <c r="O440" s="2"/>
      <c r="P440" s="2"/>
      <c r="Q440" s="2"/>
      <c r="R440" s="2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2"/>
      <c r="B441" s="2"/>
      <c r="C441" s="227"/>
      <c r="D441" s="227"/>
      <c r="E441" s="2"/>
      <c r="F441" s="2"/>
      <c r="G441" s="4"/>
      <c r="H441" s="5"/>
      <c r="I441" s="5"/>
      <c r="J441" s="2"/>
      <c r="K441" s="7"/>
      <c r="L441" s="2"/>
      <c r="M441" s="2"/>
      <c r="N441" s="2"/>
      <c r="O441" s="2"/>
      <c r="P441" s="2"/>
      <c r="Q441" s="2"/>
      <c r="R441" s="2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2"/>
      <c r="B442" s="2"/>
      <c r="C442" s="227"/>
      <c r="D442" s="227"/>
      <c r="E442" s="2"/>
      <c r="F442" s="2"/>
      <c r="G442" s="4"/>
      <c r="H442" s="5"/>
      <c r="I442" s="5"/>
      <c r="J442" s="2"/>
      <c r="K442" s="7"/>
      <c r="L442" s="2"/>
      <c r="M442" s="2"/>
      <c r="N442" s="2"/>
      <c r="O442" s="2"/>
      <c r="P442" s="2"/>
      <c r="Q442" s="2"/>
      <c r="R442" s="2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2"/>
      <c r="B443" s="2"/>
      <c r="C443" s="227"/>
      <c r="D443" s="227"/>
      <c r="E443" s="2"/>
      <c r="F443" s="2"/>
      <c r="G443" s="4"/>
      <c r="H443" s="5"/>
      <c r="I443" s="5"/>
      <c r="J443" s="2"/>
      <c r="K443" s="7"/>
      <c r="L443" s="2"/>
      <c r="M443" s="2"/>
      <c r="N443" s="2"/>
      <c r="O443" s="2"/>
      <c r="P443" s="2"/>
      <c r="Q443" s="2"/>
      <c r="R443" s="2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2"/>
      <c r="B444" s="2"/>
      <c r="C444" s="227"/>
      <c r="D444" s="227"/>
      <c r="E444" s="2"/>
      <c r="F444" s="2"/>
      <c r="G444" s="4"/>
      <c r="H444" s="5"/>
      <c r="I444" s="5"/>
      <c r="J444" s="2"/>
      <c r="K444" s="7"/>
      <c r="L444" s="2"/>
      <c r="M444" s="2"/>
      <c r="N444" s="2"/>
      <c r="O444" s="2"/>
      <c r="P444" s="2"/>
      <c r="Q444" s="2"/>
      <c r="R444" s="2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2"/>
      <c r="B445" s="2"/>
      <c r="C445" s="227"/>
      <c r="D445" s="227"/>
      <c r="E445" s="2"/>
      <c r="F445" s="2"/>
      <c r="G445" s="4"/>
      <c r="H445" s="5"/>
      <c r="I445" s="5"/>
      <c r="J445" s="2"/>
      <c r="K445" s="7"/>
      <c r="L445" s="2"/>
      <c r="M445" s="2"/>
      <c r="N445" s="2"/>
      <c r="O445" s="2"/>
      <c r="P445" s="2"/>
      <c r="Q445" s="2"/>
      <c r="R445" s="2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2"/>
      <c r="B446" s="2"/>
      <c r="C446" s="227"/>
      <c r="D446" s="227"/>
      <c r="E446" s="2"/>
      <c r="F446" s="2"/>
      <c r="G446" s="4"/>
      <c r="H446" s="5"/>
      <c r="I446" s="5"/>
      <c r="J446" s="2"/>
      <c r="K446" s="7"/>
      <c r="L446" s="2"/>
      <c r="M446" s="2"/>
      <c r="N446" s="2"/>
      <c r="O446" s="2"/>
      <c r="P446" s="2"/>
      <c r="Q446" s="2"/>
      <c r="R446" s="2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2"/>
      <c r="B447" s="2"/>
      <c r="C447" s="227"/>
      <c r="D447" s="227"/>
      <c r="E447" s="2"/>
      <c r="F447" s="2"/>
      <c r="G447" s="4"/>
      <c r="H447" s="5"/>
      <c r="I447" s="5"/>
      <c r="J447" s="2"/>
      <c r="K447" s="7"/>
      <c r="L447" s="2"/>
      <c r="M447" s="2"/>
      <c r="N447" s="2"/>
      <c r="O447" s="2"/>
      <c r="P447" s="2"/>
      <c r="Q447" s="2"/>
      <c r="R447" s="2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2"/>
      <c r="B448" s="2"/>
      <c r="C448" s="227"/>
      <c r="D448" s="227"/>
      <c r="E448" s="2"/>
      <c r="F448" s="2"/>
      <c r="G448" s="4"/>
      <c r="H448" s="5"/>
      <c r="I448" s="5"/>
      <c r="J448" s="2"/>
      <c r="K448" s="7"/>
      <c r="L448" s="2"/>
      <c r="M448" s="2"/>
      <c r="N448" s="2"/>
      <c r="O448" s="2"/>
      <c r="P448" s="2"/>
      <c r="Q448" s="2"/>
      <c r="R448" s="2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2"/>
      <c r="B449" s="2"/>
      <c r="C449" s="227"/>
      <c r="D449" s="227"/>
      <c r="E449" s="2"/>
      <c r="F449" s="2"/>
      <c r="G449" s="4"/>
      <c r="H449" s="5"/>
      <c r="I449" s="5"/>
      <c r="J449" s="2"/>
      <c r="K449" s="7"/>
      <c r="L449" s="2"/>
      <c r="M449" s="2"/>
      <c r="N449" s="2"/>
      <c r="O449" s="2"/>
      <c r="P449" s="2"/>
      <c r="Q449" s="2"/>
      <c r="R449" s="2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2"/>
      <c r="B450" s="2"/>
      <c r="C450" s="227"/>
      <c r="D450" s="227"/>
      <c r="E450" s="2"/>
      <c r="F450" s="2"/>
      <c r="G450" s="4"/>
      <c r="H450" s="5"/>
      <c r="I450" s="5"/>
      <c r="J450" s="2"/>
      <c r="K450" s="7"/>
      <c r="L450" s="2"/>
      <c r="M450" s="2"/>
      <c r="N450" s="2"/>
      <c r="O450" s="2"/>
      <c r="P450" s="2"/>
      <c r="Q450" s="2"/>
      <c r="R450" s="2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2"/>
      <c r="B451" s="2"/>
      <c r="C451" s="227"/>
      <c r="D451" s="227"/>
      <c r="E451" s="2"/>
      <c r="F451" s="2"/>
      <c r="G451" s="4"/>
      <c r="H451" s="5"/>
      <c r="I451" s="5"/>
      <c r="J451" s="2"/>
      <c r="K451" s="7"/>
      <c r="L451" s="2"/>
      <c r="M451" s="2"/>
      <c r="N451" s="2"/>
      <c r="O451" s="2"/>
      <c r="P451" s="2"/>
      <c r="Q451" s="2"/>
      <c r="R451" s="2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2"/>
      <c r="B452" s="2"/>
      <c r="C452" s="227"/>
      <c r="D452" s="227"/>
      <c r="E452" s="2"/>
      <c r="F452" s="2"/>
      <c r="G452" s="4"/>
      <c r="H452" s="5"/>
      <c r="I452" s="5"/>
      <c r="J452" s="2"/>
      <c r="K452" s="7"/>
      <c r="L452" s="2"/>
      <c r="M452" s="2"/>
      <c r="N452" s="2"/>
      <c r="O452" s="2"/>
      <c r="P452" s="2"/>
      <c r="Q452" s="2"/>
      <c r="R452" s="2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2"/>
      <c r="B453" s="2"/>
      <c r="C453" s="227"/>
      <c r="D453" s="227"/>
      <c r="E453" s="2"/>
      <c r="F453" s="2"/>
      <c r="G453" s="4"/>
      <c r="H453" s="5"/>
      <c r="I453" s="5"/>
      <c r="J453" s="2"/>
      <c r="K453" s="7"/>
      <c r="L453" s="2"/>
      <c r="M453" s="2"/>
      <c r="N453" s="2"/>
      <c r="O453" s="2"/>
      <c r="P453" s="2"/>
      <c r="Q453" s="2"/>
      <c r="R453" s="2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2"/>
      <c r="B454" s="2"/>
      <c r="C454" s="227"/>
      <c r="D454" s="227"/>
      <c r="E454" s="2"/>
      <c r="F454" s="2"/>
      <c r="G454" s="4"/>
      <c r="H454" s="5"/>
      <c r="I454" s="5"/>
      <c r="J454" s="2"/>
      <c r="K454" s="7"/>
      <c r="L454" s="2"/>
      <c r="M454" s="2"/>
      <c r="N454" s="2"/>
      <c r="O454" s="2"/>
      <c r="P454" s="2"/>
      <c r="Q454" s="2"/>
      <c r="R454" s="2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2"/>
      <c r="B455" s="2"/>
      <c r="C455" s="227"/>
      <c r="D455" s="227"/>
      <c r="E455" s="2"/>
      <c r="F455" s="2"/>
      <c r="G455" s="4"/>
      <c r="H455" s="5"/>
      <c r="I455" s="5"/>
      <c r="J455" s="2"/>
      <c r="K455" s="7"/>
      <c r="L455" s="2"/>
      <c r="M455" s="2"/>
      <c r="N455" s="2"/>
      <c r="O455" s="2"/>
      <c r="P455" s="2"/>
      <c r="Q455" s="2"/>
      <c r="R455" s="2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2"/>
      <c r="B456" s="2"/>
      <c r="C456" s="227"/>
      <c r="D456" s="227"/>
      <c r="E456" s="2"/>
      <c r="F456" s="2"/>
      <c r="G456" s="4"/>
      <c r="H456" s="5"/>
      <c r="I456" s="5"/>
      <c r="J456" s="2"/>
      <c r="K456" s="7"/>
      <c r="L456" s="2"/>
      <c r="M456" s="2"/>
      <c r="N456" s="2"/>
      <c r="O456" s="2"/>
      <c r="P456" s="2"/>
      <c r="Q456" s="2"/>
      <c r="R456" s="2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2"/>
      <c r="B457" s="2"/>
      <c r="C457" s="227"/>
      <c r="D457" s="227"/>
      <c r="E457" s="2"/>
      <c r="F457" s="2"/>
      <c r="G457" s="4"/>
      <c r="H457" s="5"/>
      <c r="I457" s="5"/>
      <c r="J457" s="2"/>
      <c r="K457" s="7"/>
      <c r="L457" s="2"/>
      <c r="M457" s="2"/>
      <c r="N457" s="2"/>
      <c r="O457" s="2"/>
      <c r="P457" s="2"/>
      <c r="Q457" s="2"/>
      <c r="R457" s="2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2"/>
      <c r="B458" s="2"/>
      <c r="C458" s="227"/>
      <c r="D458" s="227"/>
      <c r="E458" s="2"/>
      <c r="F458" s="2"/>
      <c r="G458" s="4"/>
      <c r="H458" s="5"/>
      <c r="I458" s="5"/>
      <c r="J458" s="2"/>
      <c r="K458" s="7"/>
      <c r="L458" s="2"/>
      <c r="M458" s="2"/>
      <c r="N458" s="2"/>
      <c r="O458" s="2"/>
      <c r="P458" s="2"/>
      <c r="Q458" s="2"/>
      <c r="R458" s="2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2"/>
      <c r="B459" s="2"/>
      <c r="C459" s="227"/>
      <c r="D459" s="227"/>
      <c r="E459" s="2"/>
      <c r="F459" s="2"/>
      <c r="G459" s="4"/>
      <c r="H459" s="5"/>
      <c r="I459" s="5"/>
      <c r="J459" s="2"/>
      <c r="K459" s="7"/>
      <c r="L459" s="2"/>
      <c r="M459" s="2"/>
      <c r="N459" s="2"/>
      <c r="O459" s="2"/>
      <c r="P459" s="2"/>
      <c r="Q459" s="2"/>
      <c r="R459" s="2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2"/>
      <c r="B460" s="2"/>
      <c r="C460" s="227"/>
      <c r="D460" s="227"/>
      <c r="E460" s="2"/>
      <c r="F460" s="2"/>
      <c r="G460" s="4"/>
      <c r="H460" s="5"/>
      <c r="I460" s="5"/>
      <c r="J460" s="2"/>
      <c r="K460" s="7"/>
      <c r="L460" s="2"/>
      <c r="M460" s="2"/>
      <c r="N460" s="2"/>
      <c r="O460" s="2"/>
      <c r="P460" s="2"/>
      <c r="Q460" s="2"/>
      <c r="R460" s="2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2"/>
      <c r="B461" s="2"/>
      <c r="C461" s="227"/>
      <c r="D461" s="227"/>
      <c r="E461" s="2"/>
      <c r="F461" s="2"/>
      <c r="G461" s="4"/>
      <c r="H461" s="5"/>
      <c r="I461" s="5"/>
      <c r="J461" s="2"/>
      <c r="K461" s="7"/>
      <c r="L461" s="2"/>
      <c r="M461" s="2"/>
      <c r="N461" s="2"/>
      <c r="O461" s="2"/>
      <c r="P461" s="2"/>
      <c r="Q461" s="2"/>
      <c r="R461" s="2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2"/>
      <c r="B462" s="2"/>
      <c r="C462" s="227"/>
      <c r="D462" s="227"/>
      <c r="E462" s="2"/>
      <c r="F462" s="2"/>
      <c r="G462" s="4"/>
      <c r="H462" s="5"/>
      <c r="I462" s="5"/>
      <c r="J462" s="2"/>
      <c r="K462" s="7"/>
      <c r="L462" s="2"/>
      <c r="M462" s="2"/>
      <c r="N462" s="2"/>
      <c r="O462" s="2"/>
      <c r="P462" s="2"/>
      <c r="Q462" s="2"/>
      <c r="R462" s="2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2"/>
      <c r="B463" s="2"/>
      <c r="C463" s="227"/>
      <c r="D463" s="227"/>
      <c r="E463" s="2"/>
      <c r="F463" s="2"/>
      <c r="G463" s="4"/>
      <c r="H463" s="5"/>
      <c r="I463" s="5"/>
      <c r="J463" s="2"/>
      <c r="K463" s="7"/>
      <c r="L463" s="2"/>
      <c r="M463" s="2"/>
      <c r="N463" s="2"/>
      <c r="O463" s="2"/>
      <c r="P463" s="2"/>
      <c r="Q463" s="2"/>
      <c r="R463" s="2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2"/>
      <c r="B464" s="2"/>
      <c r="C464" s="227"/>
      <c r="D464" s="227"/>
      <c r="E464" s="2"/>
      <c r="F464" s="2"/>
      <c r="G464" s="4"/>
      <c r="H464" s="5"/>
      <c r="I464" s="5"/>
      <c r="J464" s="2"/>
      <c r="K464" s="7"/>
      <c r="L464" s="2"/>
      <c r="M464" s="2"/>
      <c r="N464" s="2"/>
      <c r="O464" s="2"/>
      <c r="P464" s="2"/>
      <c r="Q464" s="2"/>
      <c r="R464" s="2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2"/>
      <c r="B465" s="2"/>
      <c r="C465" s="227"/>
      <c r="D465" s="227"/>
      <c r="E465" s="2"/>
      <c r="F465" s="2"/>
      <c r="G465" s="4"/>
      <c r="H465" s="5"/>
      <c r="I465" s="5"/>
      <c r="J465" s="2"/>
      <c r="K465" s="7"/>
      <c r="L465" s="2"/>
      <c r="M465" s="2"/>
      <c r="N465" s="2"/>
      <c r="O465" s="2"/>
      <c r="P465" s="2"/>
      <c r="Q465" s="2"/>
      <c r="R465" s="2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2"/>
      <c r="B466" s="2"/>
      <c r="C466" s="227"/>
      <c r="D466" s="227"/>
      <c r="E466" s="2"/>
      <c r="F466" s="2"/>
      <c r="G466" s="4"/>
      <c r="H466" s="5"/>
      <c r="I466" s="5"/>
      <c r="J466" s="2"/>
      <c r="K466" s="7"/>
      <c r="L466" s="2"/>
      <c r="M466" s="2"/>
      <c r="N466" s="2"/>
      <c r="O466" s="2"/>
      <c r="P466" s="2"/>
      <c r="Q466" s="2"/>
      <c r="R466" s="2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2"/>
      <c r="B467" s="2"/>
      <c r="C467" s="227"/>
      <c r="D467" s="227"/>
      <c r="E467" s="2"/>
      <c r="F467" s="2"/>
      <c r="G467" s="4"/>
      <c r="H467" s="5"/>
      <c r="I467" s="5"/>
      <c r="J467" s="2"/>
      <c r="K467" s="7"/>
      <c r="L467" s="2"/>
      <c r="M467" s="2"/>
      <c r="N467" s="2"/>
      <c r="O467" s="2"/>
      <c r="P467" s="2"/>
      <c r="Q467" s="2"/>
      <c r="R467" s="2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2"/>
      <c r="B468" s="2"/>
      <c r="C468" s="227"/>
      <c r="D468" s="227"/>
      <c r="E468" s="2"/>
      <c r="F468" s="2"/>
      <c r="G468" s="4"/>
      <c r="H468" s="5"/>
      <c r="I468" s="5"/>
      <c r="J468" s="2"/>
      <c r="K468" s="7"/>
      <c r="L468" s="2"/>
      <c r="M468" s="2"/>
      <c r="N468" s="2"/>
      <c r="O468" s="2"/>
      <c r="P468" s="2"/>
      <c r="Q468" s="2"/>
      <c r="R468" s="2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2"/>
      <c r="B469" s="2"/>
      <c r="C469" s="227"/>
      <c r="D469" s="227"/>
      <c r="E469" s="2"/>
      <c r="F469" s="2"/>
      <c r="G469" s="4"/>
      <c r="H469" s="5"/>
      <c r="I469" s="5"/>
      <c r="J469" s="2"/>
      <c r="K469" s="7"/>
      <c r="L469" s="2"/>
      <c r="M469" s="2"/>
      <c r="N469" s="2"/>
      <c r="O469" s="2"/>
      <c r="P469" s="2"/>
      <c r="Q469" s="2"/>
      <c r="R469" s="2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2"/>
      <c r="B470" s="2"/>
      <c r="C470" s="227"/>
      <c r="D470" s="227"/>
      <c r="E470" s="2"/>
      <c r="F470" s="2"/>
      <c r="G470" s="4"/>
      <c r="H470" s="5"/>
      <c r="I470" s="5"/>
      <c r="J470" s="2"/>
      <c r="K470" s="7"/>
      <c r="L470" s="2"/>
      <c r="M470" s="2"/>
      <c r="N470" s="2"/>
      <c r="O470" s="2"/>
      <c r="P470" s="2"/>
      <c r="Q470" s="2"/>
      <c r="R470" s="2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2"/>
      <c r="B471" s="2"/>
      <c r="C471" s="227"/>
      <c r="D471" s="227"/>
      <c r="E471" s="2"/>
      <c r="F471" s="2"/>
      <c r="G471" s="4"/>
      <c r="H471" s="5"/>
      <c r="I471" s="5"/>
      <c r="J471" s="2"/>
      <c r="K471" s="7"/>
      <c r="L471" s="2"/>
      <c r="M471" s="2"/>
      <c r="N471" s="2"/>
      <c r="O471" s="2"/>
      <c r="P471" s="2"/>
      <c r="Q471" s="2"/>
      <c r="R471" s="2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2"/>
      <c r="B472" s="2"/>
      <c r="C472" s="227"/>
      <c r="D472" s="227"/>
      <c r="E472" s="2"/>
      <c r="F472" s="2"/>
      <c r="G472" s="4"/>
      <c r="H472" s="5"/>
      <c r="I472" s="5"/>
      <c r="J472" s="2"/>
      <c r="K472" s="7"/>
      <c r="L472" s="2"/>
      <c r="M472" s="2"/>
      <c r="N472" s="2"/>
      <c r="O472" s="2"/>
      <c r="P472" s="2"/>
      <c r="Q472" s="2"/>
      <c r="R472" s="2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2"/>
      <c r="B473" s="2"/>
      <c r="C473" s="227"/>
      <c r="D473" s="227"/>
      <c r="E473" s="2"/>
      <c r="F473" s="2"/>
      <c r="G473" s="4"/>
      <c r="H473" s="5"/>
      <c r="I473" s="5"/>
      <c r="J473" s="2"/>
      <c r="K473" s="7"/>
      <c r="L473" s="2"/>
      <c r="M473" s="2"/>
      <c r="N473" s="2"/>
      <c r="O473" s="2"/>
      <c r="P473" s="2"/>
      <c r="Q473" s="2"/>
      <c r="R473" s="2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2"/>
      <c r="B474" s="2"/>
      <c r="C474" s="227"/>
      <c r="D474" s="227"/>
      <c r="E474" s="2"/>
      <c r="F474" s="2"/>
      <c r="G474" s="4"/>
      <c r="H474" s="5"/>
      <c r="I474" s="5"/>
      <c r="J474" s="2"/>
      <c r="K474" s="7"/>
      <c r="L474" s="2"/>
      <c r="M474" s="2"/>
      <c r="N474" s="2"/>
      <c r="O474" s="2"/>
      <c r="P474" s="2"/>
      <c r="Q474" s="2"/>
      <c r="R474" s="2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2"/>
      <c r="B475" s="2"/>
      <c r="C475" s="227"/>
      <c r="D475" s="227"/>
      <c r="E475" s="2"/>
      <c r="F475" s="2"/>
      <c r="G475" s="4"/>
      <c r="H475" s="5"/>
      <c r="I475" s="5"/>
      <c r="J475" s="2"/>
      <c r="K475" s="7"/>
      <c r="L475" s="2"/>
      <c r="M475" s="2"/>
      <c r="N475" s="2"/>
      <c r="O475" s="2"/>
      <c r="P475" s="2"/>
      <c r="Q475" s="2"/>
      <c r="R475" s="2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2"/>
      <c r="B476" s="2"/>
      <c r="C476" s="227"/>
      <c r="D476" s="227"/>
      <c r="E476" s="2"/>
      <c r="F476" s="2"/>
      <c r="G476" s="4"/>
      <c r="H476" s="5"/>
      <c r="I476" s="5"/>
      <c r="J476" s="2"/>
      <c r="K476" s="7"/>
      <c r="L476" s="2"/>
      <c r="M476" s="2"/>
      <c r="N476" s="2"/>
      <c r="O476" s="2"/>
      <c r="P476" s="2"/>
      <c r="Q476" s="2"/>
      <c r="R476" s="2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2"/>
      <c r="B477" s="2"/>
      <c r="C477" s="227"/>
      <c r="D477" s="227"/>
      <c r="E477" s="2"/>
      <c r="F477" s="2"/>
      <c r="G477" s="4"/>
      <c r="H477" s="5"/>
      <c r="I477" s="5"/>
      <c r="J477" s="2"/>
      <c r="K477" s="7"/>
      <c r="L477" s="2"/>
      <c r="M477" s="2"/>
      <c r="N477" s="2"/>
      <c r="O477" s="2"/>
      <c r="P477" s="2"/>
      <c r="Q477" s="2"/>
      <c r="R477" s="2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2"/>
      <c r="B478" s="2"/>
      <c r="C478" s="227"/>
      <c r="D478" s="227"/>
      <c r="E478" s="2"/>
      <c r="F478" s="2"/>
      <c r="G478" s="4"/>
      <c r="H478" s="5"/>
      <c r="I478" s="5"/>
      <c r="J478" s="2"/>
      <c r="K478" s="7"/>
      <c r="L478" s="2"/>
      <c r="M478" s="2"/>
      <c r="N478" s="2"/>
      <c r="O478" s="2"/>
      <c r="P478" s="2"/>
      <c r="Q478" s="2"/>
      <c r="R478" s="2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2"/>
      <c r="B479" s="2"/>
      <c r="C479" s="227"/>
      <c r="D479" s="227"/>
      <c r="E479" s="2"/>
      <c r="F479" s="2"/>
      <c r="G479" s="4"/>
      <c r="H479" s="5"/>
      <c r="I479" s="5"/>
      <c r="J479" s="2"/>
      <c r="K479" s="7"/>
      <c r="L479" s="2"/>
      <c r="M479" s="2"/>
      <c r="N479" s="2"/>
      <c r="O479" s="2"/>
      <c r="P479" s="2"/>
      <c r="Q479" s="2"/>
      <c r="R479" s="2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2"/>
      <c r="B480" s="2"/>
      <c r="C480" s="227"/>
      <c r="D480" s="227"/>
      <c r="E480" s="2"/>
      <c r="F480" s="2"/>
      <c r="G480" s="4"/>
      <c r="H480" s="5"/>
      <c r="I480" s="5"/>
      <c r="J480" s="2"/>
      <c r="K480" s="7"/>
      <c r="L480" s="2"/>
      <c r="M480" s="2"/>
      <c r="N480" s="2"/>
      <c r="O480" s="2"/>
      <c r="P480" s="2"/>
      <c r="Q480" s="2"/>
      <c r="R480" s="2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2"/>
      <c r="B481" s="2"/>
      <c r="C481" s="227"/>
      <c r="D481" s="227"/>
      <c r="E481" s="2"/>
      <c r="F481" s="2"/>
      <c r="G481" s="4"/>
      <c r="H481" s="5"/>
      <c r="I481" s="5"/>
      <c r="J481" s="2"/>
      <c r="K481" s="7"/>
      <c r="L481" s="2"/>
      <c r="M481" s="2"/>
      <c r="N481" s="2"/>
      <c r="O481" s="2"/>
      <c r="P481" s="2"/>
      <c r="Q481" s="2"/>
      <c r="R481" s="2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2"/>
      <c r="B482" s="2"/>
      <c r="C482" s="227"/>
      <c r="D482" s="227"/>
      <c r="E482" s="2"/>
      <c r="F482" s="2"/>
      <c r="G482" s="4"/>
      <c r="H482" s="5"/>
      <c r="I482" s="5"/>
      <c r="J482" s="2"/>
      <c r="K482" s="7"/>
      <c r="L482" s="2"/>
      <c r="M482" s="2"/>
      <c r="N482" s="2"/>
      <c r="O482" s="2"/>
      <c r="P482" s="2"/>
      <c r="Q482" s="2"/>
      <c r="R482" s="2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2"/>
      <c r="B483" s="2"/>
      <c r="C483" s="227"/>
      <c r="D483" s="227"/>
      <c r="E483" s="2"/>
      <c r="F483" s="2"/>
      <c r="G483" s="4"/>
      <c r="H483" s="5"/>
      <c r="I483" s="5"/>
      <c r="J483" s="2"/>
      <c r="K483" s="7"/>
      <c r="L483" s="2"/>
      <c r="M483" s="2"/>
      <c r="N483" s="2"/>
      <c r="O483" s="2"/>
      <c r="P483" s="2"/>
      <c r="Q483" s="2"/>
      <c r="R483" s="2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2"/>
      <c r="B484" s="2"/>
      <c r="C484" s="227"/>
      <c r="D484" s="227"/>
      <c r="E484" s="2"/>
      <c r="F484" s="2"/>
      <c r="G484" s="4"/>
      <c r="H484" s="5"/>
      <c r="I484" s="5"/>
      <c r="J484" s="2"/>
      <c r="K484" s="7"/>
      <c r="L484" s="2"/>
      <c r="M484" s="2"/>
      <c r="N484" s="2"/>
      <c r="O484" s="2"/>
      <c r="P484" s="2"/>
      <c r="Q484" s="2"/>
      <c r="R484" s="2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2"/>
      <c r="B485" s="2"/>
      <c r="C485" s="227"/>
      <c r="D485" s="227"/>
      <c r="E485" s="2"/>
      <c r="F485" s="2"/>
      <c r="G485" s="4"/>
      <c r="H485" s="5"/>
      <c r="I485" s="5"/>
      <c r="J485" s="2"/>
      <c r="K485" s="7"/>
      <c r="L485" s="2"/>
      <c r="M485" s="2"/>
      <c r="N485" s="2"/>
      <c r="O485" s="2"/>
      <c r="P485" s="2"/>
      <c r="Q485" s="2"/>
      <c r="R485" s="2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2"/>
      <c r="B486" s="2"/>
      <c r="C486" s="227"/>
      <c r="D486" s="227"/>
      <c r="E486" s="2"/>
      <c r="F486" s="2"/>
      <c r="G486" s="4"/>
      <c r="H486" s="5"/>
      <c r="I486" s="5"/>
      <c r="J486" s="2"/>
      <c r="K486" s="7"/>
      <c r="L486" s="2"/>
      <c r="M486" s="2"/>
      <c r="N486" s="2"/>
      <c r="O486" s="2"/>
      <c r="P486" s="2"/>
      <c r="Q486" s="2"/>
      <c r="R486" s="2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2"/>
      <c r="B487" s="2"/>
      <c r="C487" s="227"/>
      <c r="D487" s="227"/>
      <c r="E487" s="2"/>
      <c r="F487" s="2"/>
      <c r="G487" s="4"/>
      <c r="H487" s="5"/>
      <c r="I487" s="5"/>
      <c r="J487" s="2"/>
      <c r="K487" s="7"/>
      <c r="L487" s="2"/>
      <c r="M487" s="2"/>
      <c r="N487" s="2"/>
      <c r="O487" s="2"/>
      <c r="P487" s="2"/>
      <c r="Q487" s="2"/>
      <c r="R487" s="2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2"/>
      <c r="B488" s="2"/>
      <c r="C488" s="227"/>
      <c r="D488" s="227"/>
      <c r="E488" s="2"/>
      <c r="F488" s="2"/>
      <c r="G488" s="4"/>
      <c r="H488" s="5"/>
      <c r="I488" s="5"/>
      <c r="J488" s="2"/>
      <c r="K488" s="7"/>
      <c r="L488" s="2"/>
      <c r="M488" s="2"/>
      <c r="N488" s="2"/>
      <c r="O488" s="2"/>
      <c r="P488" s="2"/>
      <c r="Q488" s="2"/>
      <c r="R488" s="2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2"/>
      <c r="B489" s="2"/>
      <c r="C489" s="227"/>
      <c r="D489" s="227"/>
      <c r="E489" s="2"/>
      <c r="F489" s="2"/>
      <c r="G489" s="4"/>
      <c r="H489" s="5"/>
      <c r="I489" s="5"/>
      <c r="J489" s="2"/>
      <c r="K489" s="7"/>
      <c r="L489" s="2"/>
      <c r="M489" s="2"/>
      <c r="N489" s="2"/>
      <c r="O489" s="2"/>
      <c r="P489" s="2"/>
      <c r="Q489" s="2"/>
      <c r="R489" s="2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2"/>
      <c r="B490" s="2"/>
      <c r="C490" s="227"/>
      <c r="D490" s="227"/>
      <c r="E490" s="2"/>
      <c r="F490" s="2"/>
      <c r="G490" s="4"/>
      <c r="H490" s="5"/>
      <c r="I490" s="5"/>
      <c r="J490" s="2"/>
      <c r="K490" s="7"/>
      <c r="L490" s="2"/>
      <c r="M490" s="2"/>
      <c r="N490" s="2"/>
      <c r="O490" s="2"/>
      <c r="P490" s="2"/>
      <c r="Q490" s="2"/>
      <c r="R490" s="2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2"/>
      <c r="B491" s="2"/>
      <c r="C491" s="227"/>
      <c r="D491" s="227"/>
      <c r="E491" s="2"/>
      <c r="F491" s="2"/>
      <c r="G491" s="4"/>
      <c r="H491" s="5"/>
      <c r="I491" s="5"/>
      <c r="J491" s="2"/>
      <c r="K491" s="7"/>
      <c r="L491" s="2"/>
      <c r="M491" s="2"/>
      <c r="N491" s="2"/>
      <c r="O491" s="2"/>
      <c r="P491" s="2"/>
      <c r="Q491" s="2"/>
      <c r="R491" s="2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2"/>
      <c r="B492" s="2"/>
      <c r="C492" s="227"/>
      <c r="D492" s="227"/>
      <c r="E492" s="2"/>
      <c r="F492" s="2"/>
      <c r="G492" s="4"/>
      <c r="H492" s="5"/>
      <c r="I492" s="5"/>
      <c r="J492" s="2"/>
      <c r="K492" s="7"/>
      <c r="L492" s="2"/>
      <c r="M492" s="2"/>
      <c r="N492" s="2"/>
      <c r="O492" s="2"/>
      <c r="P492" s="2"/>
      <c r="Q492" s="2"/>
      <c r="R492" s="2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2"/>
      <c r="B493" s="2"/>
      <c r="C493" s="227"/>
      <c r="D493" s="227"/>
      <c r="E493" s="2"/>
      <c r="F493" s="2"/>
      <c r="G493" s="4"/>
      <c r="H493" s="5"/>
      <c r="I493" s="5"/>
      <c r="J493" s="2"/>
      <c r="K493" s="7"/>
      <c r="L493" s="2"/>
      <c r="M493" s="2"/>
      <c r="N493" s="2"/>
      <c r="O493" s="2"/>
      <c r="P493" s="2"/>
      <c r="Q493" s="2"/>
      <c r="R493" s="2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2"/>
      <c r="B494" s="2"/>
      <c r="C494" s="227"/>
      <c r="D494" s="227"/>
      <c r="E494" s="2"/>
      <c r="F494" s="2"/>
      <c r="G494" s="4"/>
      <c r="H494" s="5"/>
      <c r="I494" s="5"/>
      <c r="J494" s="2"/>
      <c r="K494" s="7"/>
      <c r="L494" s="2"/>
      <c r="M494" s="2"/>
      <c r="N494" s="2"/>
      <c r="O494" s="2"/>
      <c r="P494" s="2"/>
      <c r="Q494" s="2"/>
      <c r="R494" s="2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2"/>
      <c r="B495" s="2"/>
      <c r="C495" s="227"/>
      <c r="D495" s="227"/>
      <c r="E495" s="2"/>
      <c r="F495" s="2"/>
      <c r="G495" s="4"/>
      <c r="H495" s="5"/>
      <c r="I495" s="5"/>
      <c r="J495" s="2"/>
      <c r="K495" s="7"/>
      <c r="L495" s="2"/>
      <c r="M495" s="2"/>
      <c r="N495" s="2"/>
      <c r="O495" s="2"/>
      <c r="P495" s="2"/>
      <c r="Q495" s="2"/>
      <c r="R495" s="2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2"/>
      <c r="B496" s="2"/>
      <c r="C496" s="227"/>
      <c r="D496" s="227"/>
      <c r="E496" s="2"/>
      <c r="F496" s="2"/>
      <c r="G496" s="4"/>
      <c r="H496" s="5"/>
      <c r="I496" s="5"/>
      <c r="J496" s="2"/>
      <c r="K496" s="7"/>
      <c r="L496" s="2"/>
      <c r="M496" s="2"/>
      <c r="N496" s="2"/>
      <c r="O496" s="2"/>
      <c r="P496" s="2"/>
      <c r="Q496" s="2"/>
      <c r="R496" s="2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2"/>
      <c r="B497" s="2"/>
      <c r="C497" s="227"/>
      <c r="D497" s="227"/>
      <c r="E497" s="2"/>
      <c r="F497" s="2"/>
      <c r="G497" s="4"/>
      <c r="H497" s="5"/>
      <c r="I497" s="5"/>
      <c r="J497" s="2"/>
      <c r="K497" s="7"/>
      <c r="L497" s="2"/>
      <c r="M497" s="2"/>
      <c r="N497" s="2"/>
      <c r="O497" s="2"/>
      <c r="P497" s="2"/>
      <c r="Q497" s="2"/>
      <c r="R497" s="2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2"/>
      <c r="B498" s="2"/>
      <c r="C498" s="227"/>
      <c r="D498" s="227"/>
      <c r="E498" s="2"/>
      <c r="F498" s="2"/>
      <c r="G498" s="4"/>
      <c r="H498" s="5"/>
      <c r="I498" s="5"/>
      <c r="J498" s="2"/>
      <c r="K498" s="7"/>
      <c r="L498" s="2"/>
      <c r="M498" s="2"/>
      <c r="N498" s="2"/>
      <c r="O498" s="2"/>
      <c r="P498" s="2"/>
      <c r="Q498" s="2"/>
      <c r="R498" s="2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2"/>
      <c r="B499" s="2"/>
      <c r="C499" s="227"/>
      <c r="D499" s="227"/>
      <c r="E499" s="2"/>
      <c r="F499" s="2"/>
      <c r="G499" s="4"/>
      <c r="H499" s="5"/>
      <c r="I499" s="5"/>
      <c r="J499" s="2"/>
      <c r="K499" s="7"/>
      <c r="L499" s="2"/>
      <c r="M499" s="2"/>
      <c r="N499" s="2"/>
      <c r="O499" s="2"/>
      <c r="P499" s="2"/>
      <c r="Q499" s="2"/>
      <c r="R499" s="2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2"/>
      <c r="B500" s="2"/>
      <c r="C500" s="227"/>
      <c r="D500" s="227"/>
      <c r="E500" s="2"/>
      <c r="F500" s="2"/>
      <c r="G500" s="4"/>
      <c r="H500" s="5"/>
      <c r="I500" s="5"/>
      <c r="J500" s="2"/>
      <c r="K500" s="7"/>
      <c r="L500" s="2"/>
      <c r="M500" s="2"/>
      <c r="N500" s="2"/>
      <c r="O500" s="2"/>
      <c r="P500" s="2"/>
      <c r="Q500" s="2"/>
      <c r="R500" s="2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2"/>
      <c r="B501" s="2"/>
      <c r="C501" s="227"/>
      <c r="D501" s="227"/>
      <c r="E501" s="2"/>
      <c r="F501" s="2"/>
      <c r="G501" s="4"/>
      <c r="H501" s="5"/>
      <c r="I501" s="5"/>
      <c r="J501" s="2"/>
      <c r="K501" s="7"/>
      <c r="L501" s="2"/>
      <c r="M501" s="2"/>
      <c r="N501" s="2"/>
      <c r="O501" s="2"/>
      <c r="P501" s="2"/>
      <c r="Q501" s="2"/>
      <c r="R501" s="2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2"/>
      <c r="B502" s="2"/>
      <c r="C502" s="227"/>
      <c r="D502" s="227"/>
      <c r="E502" s="2"/>
      <c r="F502" s="2"/>
      <c r="G502" s="4"/>
      <c r="H502" s="5"/>
      <c r="I502" s="5"/>
      <c r="J502" s="2"/>
      <c r="K502" s="7"/>
      <c r="L502" s="2"/>
      <c r="M502" s="2"/>
      <c r="N502" s="2"/>
      <c r="O502" s="2"/>
      <c r="P502" s="2"/>
      <c r="Q502" s="2"/>
      <c r="R502" s="2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2"/>
      <c r="B503" s="2"/>
      <c r="C503" s="227"/>
      <c r="D503" s="227"/>
      <c r="E503" s="2"/>
      <c r="F503" s="2"/>
      <c r="G503" s="4"/>
      <c r="H503" s="5"/>
      <c r="I503" s="5"/>
      <c r="J503" s="2"/>
      <c r="K503" s="7"/>
      <c r="L503" s="2"/>
      <c r="M503" s="2"/>
      <c r="N503" s="2"/>
      <c r="O503" s="2"/>
      <c r="P503" s="2"/>
      <c r="Q503" s="2"/>
      <c r="R503" s="2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2"/>
      <c r="B504" s="2"/>
      <c r="C504" s="227"/>
      <c r="D504" s="227"/>
      <c r="E504" s="2"/>
      <c r="F504" s="2"/>
      <c r="G504" s="4"/>
      <c r="H504" s="5"/>
      <c r="I504" s="5"/>
      <c r="J504" s="2"/>
      <c r="K504" s="7"/>
      <c r="L504" s="2"/>
      <c r="M504" s="2"/>
      <c r="N504" s="2"/>
      <c r="O504" s="2"/>
      <c r="P504" s="2"/>
      <c r="Q504" s="2"/>
      <c r="R504" s="2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2"/>
      <c r="B505" s="2"/>
      <c r="C505" s="227"/>
      <c r="D505" s="227"/>
      <c r="E505" s="2"/>
      <c r="F505" s="2"/>
      <c r="G505" s="4"/>
      <c r="H505" s="5"/>
      <c r="I505" s="5"/>
      <c r="J505" s="2"/>
      <c r="K505" s="7"/>
      <c r="L505" s="2"/>
      <c r="M505" s="2"/>
      <c r="N505" s="2"/>
      <c r="O505" s="2"/>
      <c r="P505" s="2"/>
      <c r="Q505" s="2"/>
      <c r="R505" s="2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2"/>
      <c r="B506" s="2"/>
      <c r="C506" s="227"/>
      <c r="D506" s="227"/>
      <c r="E506" s="2"/>
      <c r="F506" s="2"/>
      <c r="G506" s="4"/>
      <c r="H506" s="5"/>
      <c r="I506" s="5"/>
      <c r="J506" s="2"/>
      <c r="K506" s="7"/>
      <c r="L506" s="2"/>
      <c r="M506" s="2"/>
      <c r="N506" s="2"/>
      <c r="O506" s="2"/>
      <c r="P506" s="2"/>
      <c r="Q506" s="2"/>
      <c r="R506" s="2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2"/>
      <c r="B507" s="2"/>
      <c r="C507" s="227"/>
      <c r="D507" s="227"/>
      <c r="E507" s="2"/>
      <c r="F507" s="2"/>
      <c r="G507" s="4"/>
      <c r="H507" s="5"/>
      <c r="I507" s="5"/>
      <c r="J507" s="2"/>
      <c r="K507" s="7"/>
      <c r="L507" s="2"/>
      <c r="M507" s="2"/>
      <c r="N507" s="2"/>
      <c r="O507" s="2"/>
      <c r="P507" s="2"/>
      <c r="Q507" s="2"/>
      <c r="R507" s="2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2"/>
      <c r="B508" s="2"/>
      <c r="C508" s="227"/>
      <c r="D508" s="227"/>
      <c r="E508" s="2"/>
      <c r="F508" s="2"/>
      <c r="G508" s="4"/>
      <c r="H508" s="5"/>
      <c r="I508" s="5"/>
      <c r="J508" s="2"/>
      <c r="K508" s="7"/>
      <c r="L508" s="2"/>
      <c r="M508" s="2"/>
      <c r="N508" s="2"/>
      <c r="O508" s="2"/>
      <c r="P508" s="2"/>
      <c r="Q508" s="2"/>
      <c r="R508" s="2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2"/>
      <c r="B509" s="2"/>
      <c r="C509" s="227"/>
      <c r="D509" s="227"/>
      <c r="E509" s="2"/>
      <c r="F509" s="2"/>
      <c r="G509" s="4"/>
      <c r="H509" s="5"/>
      <c r="I509" s="5"/>
      <c r="J509" s="2"/>
      <c r="K509" s="7"/>
      <c r="L509" s="2"/>
      <c r="M509" s="2"/>
      <c r="N509" s="2"/>
      <c r="O509" s="2"/>
      <c r="P509" s="2"/>
      <c r="Q509" s="2"/>
      <c r="R509" s="2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2"/>
      <c r="B510" s="2"/>
      <c r="C510" s="227"/>
      <c r="D510" s="227"/>
      <c r="E510" s="2"/>
      <c r="F510" s="2"/>
      <c r="G510" s="4"/>
      <c r="H510" s="5"/>
      <c r="I510" s="5"/>
      <c r="J510" s="2"/>
      <c r="K510" s="7"/>
      <c r="L510" s="2"/>
      <c r="M510" s="2"/>
      <c r="N510" s="2"/>
      <c r="O510" s="2"/>
      <c r="P510" s="2"/>
      <c r="Q510" s="2"/>
      <c r="R510" s="2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2"/>
      <c r="B511" s="2"/>
      <c r="C511" s="227"/>
      <c r="D511" s="227"/>
      <c r="E511" s="2"/>
      <c r="F511" s="2"/>
      <c r="G511" s="4"/>
      <c r="H511" s="5"/>
      <c r="I511" s="5"/>
      <c r="J511" s="2"/>
      <c r="K511" s="7"/>
      <c r="L511" s="2"/>
      <c r="M511" s="2"/>
      <c r="N511" s="2"/>
      <c r="O511" s="2"/>
      <c r="P511" s="2"/>
      <c r="Q511" s="2"/>
      <c r="R511" s="2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2"/>
      <c r="B512" s="2"/>
      <c r="C512" s="227"/>
      <c r="D512" s="227"/>
      <c r="E512" s="2"/>
      <c r="F512" s="2"/>
      <c r="G512" s="4"/>
      <c r="H512" s="5"/>
      <c r="I512" s="5"/>
      <c r="J512" s="2"/>
      <c r="K512" s="7"/>
      <c r="L512" s="2"/>
      <c r="M512" s="2"/>
      <c r="N512" s="2"/>
      <c r="O512" s="2"/>
      <c r="P512" s="2"/>
      <c r="Q512" s="2"/>
      <c r="R512" s="2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2"/>
      <c r="B513" s="2"/>
      <c r="C513" s="227"/>
      <c r="D513" s="227"/>
      <c r="E513" s="2"/>
      <c r="F513" s="2"/>
      <c r="G513" s="4"/>
      <c r="H513" s="5"/>
      <c r="I513" s="5"/>
      <c r="J513" s="2"/>
      <c r="K513" s="7"/>
      <c r="L513" s="2"/>
      <c r="M513" s="2"/>
      <c r="N513" s="2"/>
      <c r="O513" s="2"/>
      <c r="P513" s="2"/>
      <c r="Q513" s="2"/>
      <c r="R513" s="2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2"/>
      <c r="B514" s="2"/>
      <c r="C514" s="227"/>
      <c r="D514" s="227"/>
      <c r="E514" s="2"/>
      <c r="F514" s="2"/>
      <c r="G514" s="4"/>
      <c r="H514" s="5"/>
      <c r="I514" s="5"/>
      <c r="J514" s="2"/>
      <c r="K514" s="7"/>
      <c r="L514" s="2"/>
      <c r="M514" s="2"/>
      <c r="N514" s="2"/>
      <c r="O514" s="2"/>
      <c r="P514" s="2"/>
      <c r="Q514" s="2"/>
      <c r="R514" s="2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2"/>
      <c r="B515" s="2"/>
      <c r="C515" s="227"/>
      <c r="D515" s="227"/>
      <c r="E515" s="2"/>
      <c r="F515" s="2"/>
      <c r="G515" s="4"/>
      <c r="H515" s="5"/>
      <c r="I515" s="5"/>
      <c r="J515" s="2"/>
      <c r="K515" s="7"/>
      <c r="L515" s="2"/>
      <c r="M515" s="2"/>
      <c r="N515" s="2"/>
      <c r="O515" s="2"/>
      <c r="P515" s="2"/>
      <c r="Q515" s="2"/>
      <c r="R515" s="2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2"/>
      <c r="B516" s="2"/>
      <c r="C516" s="227"/>
      <c r="D516" s="227"/>
      <c r="E516" s="2"/>
      <c r="F516" s="2"/>
      <c r="G516" s="4"/>
      <c r="H516" s="5"/>
      <c r="I516" s="5"/>
      <c r="J516" s="2"/>
      <c r="K516" s="7"/>
      <c r="L516" s="2"/>
      <c r="M516" s="2"/>
      <c r="N516" s="2"/>
      <c r="O516" s="2"/>
      <c r="P516" s="2"/>
      <c r="Q516" s="2"/>
      <c r="R516" s="2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2"/>
      <c r="B517" s="2"/>
      <c r="C517" s="227"/>
      <c r="D517" s="227"/>
      <c r="E517" s="2"/>
      <c r="F517" s="2"/>
      <c r="G517" s="4"/>
      <c r="H517" s="5"/>
      <c r="I517" s="5"/>
      <c r="J517" s="2"/>
      <c r="K517" s="7"/>
      <c r="L517" s="2"/>
      <c r="M517" s="2"/>
      <c r="N517" s="2"/>
      <c r="O517" s="2"/>
      <c r="P517" s="2"/>
      <c r="Q517" s="2"/>
      <c r="R517" s="2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2"/>
      <c r="B518" s="2"/>
      <c r="C518" s="227"/>
      <c r="D518" s="227"/>
      <c r="E518" s="2"/>
      <c r="F518" s="2"/>
      <c r="G518" s="4"/>
      <c r="H518" s="5"/>
      <c r="I518" s="5"/>
      <c r="J518" s="2"/>
      <c r="K518" s="7"/>
      <c r="L518" s="2"/>
      <c r="M518" s="2"/>
      <c r="N518" s="2"/>
      <c r="O518" s="2"/>
      <c r="P518" s="2"/>
      <c r="Q518" s="2"/>
      <c r="R518" s="2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2"/>
      <c r="B519" s="2"/>
      <c r="C519" s="227"/>
      <c r="D519" s="227"/>
      <c r="E519" s="2"/>
      <c r="F519" s="2"/>
      <c r="G519" s="4"/>
      <c r="H519" s="5"/>
      <c r="I519" s="5"/>
      <c r="J519" s="2"/>
      <c r="K519" s="7"/>
      <c r="L519" s="2"/>
      <c r="M519" s="2"/>
      <c r="N519" s="2"/>
      <c r="O519" s="2"/>
      <c r="P519" s="2"/>
      <c r="Q519" s="2"/>
      <c r="R519" s="2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2"/>
      <c r="B520" s="2"/>
      <c r="C520" s="227"/>
      <c r="D520" s="227"/>
      <c r="E520" s="2"/>
      <c r="F520" s="2"/>
      <c r="G520" s="4"/>
      <c r="H520" s="5"/>
      <c r="I520" s="5"/>
      <c r="J520" s="2"/>
      <c r="K520" s="7"/>
      <c r="L520" s="2"/>
      <c r="M520" s="2"/>
      <c r="N520" s="2"/>
      <c r="O520" s="2"/>
      <c r="P520" s="2"/>
      <c r="Q520" s="2"/>
      <c r="R520" s="2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2"/>
      <c r="B521" s="2"/>
      <c r="C521" s="227"/>
      <c r="D521" s="227"/>
      <c r="E521" s="2"/>
      <c r="F521" s="2"/>
      <c r="G521" s="4"/>
      <c r="H521" s="5"/>
      <c r="I521" s="5"/>
      <c r="J521" s="2"/>
      <c r="K521" s="7"/>
      <c r="L521" s="2"/>
      <c r="M521" s="2"/>
      <c r="N521" s="2"/>
      <c r="O521" s="2"/>
      <c r="P521" s="2"/>
      <c r="Q521" s="2"/>
      <c r="R521" s="2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2"/>
      <c r="B522" s="2"/>
      <c r="C522" s="227"/>
      <c r="D522" s="227"/>
      <c r="E522" s="2"/>
      <c r="F522" s="2"/>
      <c r="G522" s="4"/>
      <c r="H522" s="5"/>
      <c r="I522" s="5"/>
      <c r="J522" s="2"/>
      <c r="K522" s="7"/>
      <c r="L522" s="2"/>
      <c r="M522" s="2"/>
      <c r="N522" s="2"/>
      <c r="O522" s="2"/>
      <c r="P522" s="2"/>
      <c r="Q522" s="2"/>
      <c r="R522" s="2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2"/>
      <c r="B523" s="2"/>
      <c r="C523" s="227"/>
      <c r="D523" s="227"/>
      <c r="E523" s="2"/>
      <c r="F523" s="2"/>
      <c r="G523" s="4"/>
      <c r="H523" s="5"/>
      <c r="I523" s="5"/>
      <c r="J523" s="2"/>
      <c r="K523" s="7"/>
      <c r="L523" s="2"/>
      <c r="M523" s="2"/>
      <c r="N523" s="2"/>
      <c r="O523" s="2"/>
      <c r="P523" s="2"/>
      <c r="Q523" s="2"/>
      <c r="R523" s="2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2"/>
      <c r="B524" s="2"/>
      <c r="C524" s="227"/>
      <c r="D524" s="227"/>
      <c r="E524" s="2"/>
      <c r="F524" s="2"/>
      <c r="G524" s="4"/>
      <c r="H524" s="5"/>
      <c r="I524" s="5"/>
      <c r="J524" s="2"/>
      <c r="K524" s="7"/>
      <c r="L524" s="2"/>
      <c r="M524" s="2"/>
      <c r="N524" s="2"/>
      <c r="O524" s="2"/>
      <c r="P524" s="2"/>
      <c r="Q524" s="2"/>
      <c r="R524" s="2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2"/>
      <c r="B525" s="2"/>
      <c r="C525" s="227"/>
      <c r="D525" s="227"/>
      <c r="E525" s="2"/>
      <c r="F525" s="2"/>
      <c r="G525" s="4"/>
      <c r="H525" s="5"/>
      <c r="I525" s="5"/>
      <c r="J525" s="2"/>
      <c r="K525" s="7"/>
      <c r="L525" s="2"/>
      <c r="M525" s="2"/>
      <c r="N525" s="2"/>
      <c r="O525" s="2"/>
      <c r="P525" s="2"/>
      <c r="Q525" s="2"/>
      <c r="R525" s="2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2"/>
      <c r="B526" s="2"/>
      <c r="C526" s="227"/>
      <c r="D526" s="227"/>
      <c r="E526" s="2"/>
      <c r="F526" s="2"/>
      <c r="G526" s="4"/>
      <c r="H526" s="5"/>
      <c r="I526" s="5"/>
      <c r="J526" s="2"/>
      <c r="K526" s="7"/>
      <c r="L526" s="2"/>
      <c r="M526" s="2"/>
      <c r="N526" s="2"/>
      <c r="O526" s="2"/>
      <c r="P526" s="2"/>
      <c r="Q526" s="2"/>
      <c r="R526" s="2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2"/>
      <c r="B527" s="2"/>
      <c r="C527" s="227"/>
      <c r="D527" s="227"/>
      <c r="E527" s="2"/>
      <c r="F527" s="2"/>
      <c r="G527" s="4"/>
      <c r="H527" s="5"/>
      <c r="I527" s="5"/>
      <c r="J527" s="2"/>
      <c r="K527" s="7"/>
      <c r="L527" s="2"/>
      <c r="M527" s="2"/>
      <c r="N527" s="2"/>
      <c r="O527" s="2"/>
      <c r="P527" s="2"/>
      <c r="Q527" s="2"/>
      <c r="R527" s="2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2"/>
      <c r="B528" s="2"/>
      <c r="C528" s="227"/>
      <c r="D528" s="227"/>
      <c r="E528" s="2"/>
      <c r="F528" s="2"/>
      <c r="G528" s="4"/>
      <c r="H528" s="5"/>
      <c r="I528" s="5"/>
      <c r="J528" s="2"/>
      <c r="K528" s="7"/>
      <c r="L528" s="2"/>
      <c r="M528" s="2"/>
      <c r="N528" s="2"/>
      <c r="O528" s="2"/>
      <c r="P528" s="2"/>
      <c r="Q528" s="2"/>
      <c r="R528" s="2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2"/>
      <c r="B529" s="2"/>
      <c r="C529" s="227"/>
      <c r="D529" s="227"/>
      <c r="E529" s="2"/>
      <c r="F529" s="2"/>
      <c r="G529" s="4"/>
      <c r="H529" s="5"/>
      <c r="I529" s="5"/>
      <c r="J529" s="2"/>
      <c r="K529" s="7"/>
      <c r="L529" s="2"/>
      <c r="M529" s="2"/>
      <c r="N529" s="2"/>
      <c r="O529" s="2"/>
      <c r="P529" s="2"/>
      <c r="Q529" s="2"/>
      <c r="R529" s="2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2"/>
      <c r="B530" s="2"/>
      <c r="C530" s="227"/>
      <c r="D530" s="227"/>
      <c r="E530" s="2"/>
      <c r="F530" s="2"/>
      <c r="G530" s="4"/>
      <c r="H530" s="5"/>
      <c r="I530" s="5"/>
      <c r="J530" s="2"/>
      <c r="K530" s="7"/>
      <c r="L530" s="2"/>
      <c r="M530" s="2"/>
      <c r="N530" s="2"/>
      <c r="O530" s="2"/>
      <c r="P530" s="2"/>
      <c r="Q530" s="2"/>
      <c r="R530" s="2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2"/>
      <c r="B531" s="2"/>
      <c r="C531" s="227"/>
      <c r="D531" s="227"/>
      <c r="E531" s="2"/>
      <c r="F531" s="2"/>
      <c r="G531" s="4"/>
      <c r="H531" s="5"/>
      <c r="I531" s="5"/>
      <c r="J531" s="2"/>
      <c r="K531" s="7"/>
      <c r="L531" s="2"/>
      <c r="M531" s="2"/>
      <c r="N531" s="2"/>
      <c r="O531" s="2"/>
      <c r="P531" s="2"/>
      <c r="Q531" s="2"/>
      <c r="R531" s="2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2"/>
      <c r="B532" s="2"/>
      <c r="C532" s="227"/>
      <c r="D532" s="227"/>
      <c r="E532" s="2"/>
      <c r="F532" s="2"/>
      <c r="G532" s="4"/>
      <c r="H532" s="5"/>
      <c r="I532" s="5"/>
      <c r="J532" s="2"/>
      <c r="K532" s="7"/>
      <c r="L532" s="2"/>
      <c r="M532" s="2"/>
      <c r="N532" s="2"/>
      <c r="O532" s="2"/>
      <c r="P532" s="2"/>
      <c r="Q532" s="2"/>
      <c r="R532" s="2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2"/>
      <c r="B533" s="2"/>
      <c r="C533" s="227"/>
      <c r="D533" s="227"/>
      <c r="E533" s="2"/>
      <c r="F533" s="2"/>
      <c r="G533" s="4"/>
      <c r="H533" s="5"/>
      <c r="I533" s="5"/>
      <c r="J533" s="2"/>
      <c r="K533" s="7"/>
      <c r="L533" s="2"/>
      <c r="M533" s="2"/>
      <c r="N533" s="2"/>
      <c r="O533" s="2"/>
      <c r="P533" s="2"/>
      <c r="Q533" s="2"/>
      <c r="R533" s="2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2"/>
      <c r="B534" s="2"/>
      <c r="C534" s="227"/>
      <c r="D534" s="227"/>
      <c r="E534" s="2"/>
      <c r="F534" s="2"/>
      <c r="G534" s="4"/>
      <c r="H534" s="5"/>
      <c r="I534" s="5"/>
      <c r="J534" s="2"/>
      <c r="K534" s="7"/>
      <c r="L534" s="2"/>
      <c r="M534" s="2"/>
      <c r="N534" s="2"/>
      <c r="O534" s="2"/>
      <c r="P534" s="2"/>
      <c r="Q534" s="2"/>
      <c r="R534" s="2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2"/>
      <c r="B535" s="2"/>
      <c r="C535" s="227"/>
      <c r="D535" s="227"/>
      <c r="E535" s="2"/>
      <c r="F535" s="2"/>
      <c r="G535" s="4"/>
      <c r="H535" s="5"/>
      <c r="I535" s="5"/>
      <c r="J535" s="2"/>
      <c r="K535" s="7"/>
      <c r="L535" s="2"/>
      <c r="M535" s="2"/>
      <c r="N535" s="2"/>
      <c r="O535" s="2"/>
      <c r="P535" s="2"/>
      <c r="Q535" s="2"/>
      <c r="R535" s="2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2"/>
      <c r="B536" s="2"/>
      <c r="C536" s="227"/>
      <c r="D536" s="227"/>
      <c r="E536" s="2"/>
      <c r="F536" s="2"/>
      <c r="G536" s="4"/>
      <c r="H536" s="5"/>
      <c r="I536" s="5"/>
      <c r="J536" s="2"/>
      <c r="K536" s="7"/>
      <c r="L536" s="2"/>
      <c r="M536" s="2"/>
      <c r="N536" s="2"/>
      <c r="O536" s="2"/>
      <c r="P536" s="2"/>
      <c r="Q536" s="2"/>
      <c r="R536" s="2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2"/>
      <c r="B537" s="2"/>
      <c r="C537" s="227"/>
      <c r="D537" s="227"/>
      <c r="E537" s="2"/>
      <c r="F537" s="2"/>
      <c r="G537" s="4"/>
      <c r="H537" s="5"/>
      <c r="I537" s="5"/>
      <c r="J537" s="2"/>
      <c r="K537" s="7"/>
      <c r="L537" s="2"/>
      <c r="M537" s="2"/>
      <c r="N537" s="2"/>
      <c r="O537" s="2"/>
      <c r="P537" s="2"/>
      <c r="Q537" s="2"/>
      <c r="R537" s="2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2"/>
      <c r="B538" s="2"/>
      <c r="C538" s="227"/>
      <c r="D538" s="227"/>
      <c r="E538" s="2"/>
      <c r="F538" s="2"/>
      <c r="G538" s="4"/>
      <c r="H538" s="5"/>
      <c r="I538" s="5"/>
      <c r="J538" s="2"/>
      <c r="K538" s="7"/>
      <c r="L538" s="2"/>
      <c r="M538" s="2"/>
      <c r="N538" s="2"/>
      <c r="O538" s="2"/>
      <c r="P538" s="2"/>
      <c r="Q538" s="2"/>
      <c r="R538" s="2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2"/>
      <c r="B539" s="2"/>
      <c r="C539" s="227"/>
      <c r="D539" s="227"/>
      <c r="E539" s="2"/>
      <c r="F539" s="2"/>
      <c r="G539" s="4"/>
      <c r="H539" s="5"/>
      <c r="I539" s="5"/>
      <c r="J539" s="2"/>
      <c r="K539" s="7"/>
      <c r="L539" s="2"/>
      <c r="M539" s="2"/>
      <c r="N539" s="2"/>
      <c r="O539" s="2"/>
      <c r="P539" s="2"/>
      <c r="Q539" s="2"/>
      <c r="R539" s="2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2"/>
      <c r="B540" s="2"/>
      <c r="C540" s="227"/>
      <c r="D540" s="227"/>
      <c r="E540" s="2"/>
      <c r="F540" s="2"/>
      <c r="G540" s="4"/>
      <c r="H540" s="5"/>
      <c r="I540" s="5"/>
      <c r="J540" s="2"/>
      <c r="K540" s="7"/>
      <c r="L540" s="2"/>
      <c r="M540" s="2"/>
      <c r="N540" s="2"/>
      <c r="O540" s="2"/>
      <c r="P540" s="2"/>
      <c r="Q540" s="2"/>
      <c r="R540" s="2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2"/>
      <c r="B541" s="2"/>
      <c r="C541" s="227"/>
      <c r="D541" s="227"/>
      <c r="E541" s="2"/>
      <c r="F541" s="2"/>
      <c r="G541" s="4"/>
      <c r="H541" s="5"/>
      <c r="I541" s="5"/>
      <c r="J541" s="2"/>
      <c r="K541" s="7"/>
      <c r="L541" s="2"/>
      <c r="M541" s="2"/>
      <c r="N541" s="2"/>
      <c r="O541" s="2"/>
      <c r="P541" s="2"/>
      <c r="Q541" s="2"/>
      <c r="R541" s="2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2"/>
      <c r="B542" s="2"/>
      <c r="C542" s="227"/>
      <c r="D542" s="227"/>
      <c r="E542" s="2"/>
      <c r="F542" s="2"/>
      <c r="G542" s="4"/>
      <c r="H542" s="5"/>
      <c r="I542" s="5"/>
      <c r="J542" s="2"/>
      <c r="K542" s="7"/>
      <c r="L542" s="2"/>
      <c r="M542" s="2"/>
      <c r="N542" s="2"/>
      <c r="O542" s="2"/>
      <c r="P542" s="2"/>
      <c r="Q542" s="2"/>
      <c r="R542" s="2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2"/>
      <c r="B543" s="2"/>
      <c r="C543" s="227"/>
      <c r="D543" s="227"/>
      <c r="E543" s="2"/>
      <c r="F543" s="2"/>
      <c r="G543" s="4"/>
      <c r="H543" s="5"/>
      <c r="I543" s="5"/>
      <c r="J543" s="2"/>
      <c r="K543" s="7"/>
      <c r="L543" s="2"/>
      <c r="M543" s="2"/>
      <c r="N543" s="2"/>
      <c r="O543" s="2"/>
      <c r="P543" s="2"/>
      <c r="Q543" s="2"/>
      <c r="R543" s="2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2"/>
      <c r="B544" s="2"/>
      <c r="C544" s="227"/>
      <c r="D544" s="227"/>
      <c r="E544" s="2"/>
      <c r="F544" s="2"/>
      <c r="G544" s="4"/>
      <c r="H544" s="5"/>
      <c r="I544" s="5"/>
      <c r="J544" s="2"/>
      <c r="K544" s="7"/>
      <c r="L544" s="2"/>
      <c r="M544" s="2"/>
      <c r="N544" s="2"/>
      <c r="O544" s="2"/>
      <c r="P544" s="2"/>
      <c r="Q544" s="2"/>
      <c r="R544" s="2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2"/>
      <c r="B545" s="2"/>
      <c r="C545" s="227"/>
      <c r="D545" s="227"/>
      <c r="E545" s="2"/>
      <c r="F545" s="2"/>
      <c r="G545" s="4"/>
      <c r="H545" s="5"/>
      <c r="I545" s="5"/>
      <c r="J545" s="2"/>
      <c r="K545" s="7"/>
      <c r="L545" s="2"/>
      <c r="M545" s="2"/>
      <c r="N545" s="2"/>
      <c r="O545" s="2"/>
      <c r="P545" s="2"/>
      <c r="Q545" s="2"/>
      <c r="R545" s="2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2"/>
      <c r="B546" s="2"/>
      <c r="C546" s="227"/>
      <c r="D546" s="227"/>
      <c r="E546" s="2"/>
      <c r="F546" s="2"/>
      <c r="G546" s="4"/>
      <c r="H546" s="5"/>
      <c r="I546" s="5"/>
      <c r="J546" s="2"/>
      <c r="K546" s="7"/>
      <c r="L546" s="2"/>
      <c r="M546" s="2"/>
      <c r="N546" s="2"/>
      <c r="O546" s="2"/>
      <c r="P546" s="2"/>
      <c r="Q546" s="2"/>
      <c r="R546" s="2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2"/>
      <c r="B547" s="2"/>
      <c r="C547" s="227"/>
      <c r="D547" s="227"/>
      <c r="E547" s="2"/>
      <c r="F547" s="2"/>
      <c r="G547" s="4"/>
      <c r="H547" s="5"/>
      <c r="I547" s="5"/>
      <c r="J547" s="2"/>
      <c r="K547" s="7"/>
      <c r="L547" s="2"/>
      <c r="M547" s="2"/>
      <c r="N547" s="2"/>
      <c r="O547" s="2"/>
      <c r="P547" s="2"/>
      <c r="Q547" s="2"/>
      <c r="R547" s="2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2"/>
      <c r="B548" s="2"/>
      <c r="C548" s="227"/>
      <c r="D548" s="227"/>
      <c r="E548" s="2"/>
      <c r="F548" s="2"/>
      <c r="G548" s="4"/>
      <c r="H548" s="5"/>
      <c r="I548" s="5"/>
      <c r="J548" s="2"/>
      <c r="K548" s="7"/>
      <c r="L548" s="2"/>
      <c r="M548" s="2"/>
      <c r="N548" s="2"/>
      <c r="O548" s="2"/>
      <c r="P548" s="2"/>
      <c r="Q548" s="2"/>
      <c r="R548" s="2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2"/>
      <c r="B549" s="2"/>
      <c r="C549" s="227"/>
      <c r="D549" s="227"/>
      <c r="E549" s="2"/>
      <c r="F549" s="2"/>
      <c r="G549" s="4"/>
      <c r="H549" s="5"/>
      <c r="I549" s="5"/>
      <c r="J549" s="2"/>
      <c r="K549" s="7"/>
      <c r="L549" s="2"/>
      <c r="M549" s="2"/>
      <c r="N549" s="2"/>
      <c r="O549" s="2"/>
      <c r="P549" s="2"/>
      <c r="Q549" s="2"/>
      <c r="R549" s="2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2"/>
      <c r="B550" s="2"/>
      <c r="C550" s="227"/>
      <c r="D550" s="227"/>
      <c r="E550" s="2"/>
      <c r="F550" s="2"/>
      <c r="G550" s="4"/>
      <c r="H550" s="5"/>
      <c r="I550" s="5"/>
      <c r="J550" s="2"/>
      <c r="K550" s="7"/>
      <c r="L550" s="2"/>
      <c r="M550" s="2"/>
      <c r="N550" s="2"/>
      <c r="O550" s="2"/>
      <c r="P550" s="2"/>
      <c r="Q550" s="2"/>
      <c r="R550" s="2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2"/>
      <c r="B551" s="2"/>
      <c r="C551" s="227"/>
      <c r="D551" s="227"/>
      <c r="E551" s="2"/>
      <c r="F551" s="2"/>
      <c r="G551" s="4"/>
      <c r="H551" s="5"/>
      <c r="I551" s="5"/>
      <c r="J551" s="2"/>
      <c r="K551" s="7"/>
      <c r="L551" s="2"/>
      <c r="M551" s="2"/>
      <c r="N551" s="2"/>
      <c r="O551" s="2"/>
      <c r="P551" s="2"/>
      <c r="Q551" s="2"/>
      <c r="R551" s="2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2"/>
      <c r="B552" s="2"/>
      <c r="C552" s="227"/>
      <c r="D552" s="227"/>
      <c r="E552" s="2"/>
      <c r="F552" s="2"/>
      <c r="G552" s="4"/>
      <c r="H552" s="5"/>
      <c r="I552" s="5"/>
      <c r="J552" s="2"/>
      <c r="K552" s="7"/>
      <c r="L552" s="2"/>
      <c r="M552" s="2"/>
      <c r="N552" s="2"/>
      <c r="O552" s="2"/>
      <c r="P552" s="2"/>
      <c r="Q552" s="2"/>
      <c r="R552" s="2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2"/>
      <c r="B553" s="2"/>
      <c r="C553" s="227"/>
      <c r="D553" s="227"/>
      <c r="E553" s="2"/>
      <c r="F553" s="2"/>
      <c r="G553" s="4"/>
      <c r="H553" s="5"/>
      <c r="I553" s="5"/>
      <c r="J553" s="2"/>
      <c r="K553" s="7"/>
      <c r="L553" s="2"/>
      <c r="M553" s="2"/>
      <c r="N553" s="2"/>
      <c r="O553" s="2"/>
      <c r="P553" s="2"/>
      <c r="Q553" s="2"/>
      <c r="R553" s="2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2"/>
      <c r="B554" s="2"/>
      <c r="C554" s="227"/>
      <c r="D554" s="227"/>
      <c r="E554" s="2"/>
      <c r="F554" s="2"/>
      <c r="G554" s="4"/>
      <c r="H554" s="5"/>
      <c r="I554" s="5"/>
      <c r="J554" s="2"/>
      <c r="K554" s="7"/>
      <c r="L554" s="2"/>
      <c r="M554" s="2"/>
      <c r="N554" s="2"/>
      <c r="O554" s="2"/>
      <c r="P554" s="2"/>
      <c r="Q554" s="2"/>
      <c r="R554" s="2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2"/>
      <c r="B555" s="2"/>
      <c r="C555" s="227"/>
      <c r="D555" s="227"/>
      <c r="E555" s="2"/>
      <c r="F555" s="2"/>
      <c r="G555" s="4"/>
      <c r="H555" s="5"/>
      <c r="I555" s="5"/>
      <c r="J555" s="2"/>
      <c r="K555" s="7"/>
      <c r="L555" s="2"/>
      <c r="M555" s="2"/>
      <c r="N555" s="2"/>
      <c r="O555" s="2"/>
      <c r="P555" s="2"/>
      <c r="Q555" s="2"/>
      <c r="R555" s="2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2"/>
      <c r="B556" s="2"/>
      <c r="C556" s="227"/>
      <c r="D556" s="227"/>
      <c r="E556" s="2"/>
      <c r="F556" s="2"/>
      <c r="G556" s="4"/>
      <c r="H556" s="5"/>
      <c r="I556" s="5"/>
      <c r="J556" s="2"/>
      <c r="K556" s="7"/>
      <c r="L556" s="2"/>
      <c r="M556" s="2"/>
      <c r="N556" s="2"/>
      <c r="O556" s="2"/>
      <c r="P556" s="2"/>
      <c r="Q556" s="2"/>
      <c r="R556" s="2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2"/>
      <c r="B557" s="2"/>
      <c r="C557" s="227"/>
      <c r="D557" s="227"/>
      <c r="E557" s="2"/>
      <c r="F557" s="2"/>
      <c r="G557" s="4"/>
      <c r="H557" s="5"/>
      <c r="I557" s="5"/>
      <c r="J557" s="2"/>
      <c r="K557" s="7"/>
      <c r="L557" s="2"/>
      <c r="M557" s="2"/>
      <c r="N557" s="2"/>
      <c r="O557" s="2"/>
      <c r="P557" s="2"/>
      <c r="Q557" s="2"/>
      <c r="R557" s="2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2"/>
      <c r="B558" s="2"/>
      <c r="C558" s="227"/>
      <c r="D558" s="227"/>
      <c r="E558" s="2"/>
      <c r="F558" s="2"/>
      <c r="G558" s="4"/>
      <c r="H558" s="5"/>
      <c r="I558" s="5"/>
      <c r="J558" s="2"/>
      <c r="K558" s="7"/>
      <c r="L558" s="2"/>
      <c r="M558" s="2"/>
      <c r="N558" s="2"/>
      <c r="O558" s="2"/>
      <c r="P558" s="2"/>
      <c r="Q558" s="2"/>
      <c r="R558" s="2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2"/>
      <c r="B559" s="2"/>
      <c r="C559" s="227"/>
      <c r="D559" s="227"/>
      <c r="E559" s="2"/>
      <c r="F559" s="2"/>
      <c r="G559" s="4"/>
      <c r="H559" s="5"/>
      <c r="I559" s="5"/>
      <c r="J559" s="2"/>
      <c r="K559" s="7"/>
      <c r="L559" s="2"/>
      <c r="M559" s="2"/>
      <c r="N559" s="2"/>
      <c r="O559" s="2"/>
      <c r="P559" s="2"/>
      <c r="Q559" s="2"/>
      <c r="R559" s="2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2"/>
      <c r="B560" s="2"/>
      <c r="C560" s="227"/>
      <c r="D560" s="227"/>
      <c r="E560" s="2"/>
      <c r="F560" s="2"/>
      <c r="G560" s="4"/>
      <c r="H560" s="5"/>
      <c r="I560" s="5"/>
      <c r="J560" s="2"/>
      <c r="K560" s="7"/>
      <c r="L560" s="2"/>
      <c r="M560" s="2"/>
      <c r="N560" s="2"/>
      <c r="O560" s="2"/>
      <c r="P560" s="2"/>
      <c r="Q560" s="2"/>
      <c r="R560" s="2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2"/>
      <c r="B561" s="2"/>
      <c r="C561" s="227"/>
      <c r="D561" s="227"/>
      <c r="E561" s="2"/>
      <c r="F561" s="2"/>
      <c r="G561" s="4"/>
      <c r="H561" s="5"/>
      <c r="I561" s="5"/>
      <c r="J561" s="2"/>
      <c r="K561" s="7"/>
      <c r="L561" s="2"/>
      <c r="M561" s="2"/>
      <c r="N561" s="2"/>
      <c r="O561" s="2"/>
      <c r="P561" s="2"/>
      <c r="Q561" s="2"/>
      <c r="R561" s="2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2"/>
      <c r="B562" s="2"/>
      <c r="C562" s="227"/>
      <c r="D562" s="227"/>
      <c r="E562" s="2"/>
      <c r="F562" s="2"/>
      <c r="G562" s="4"/>
      <c r="H562" s="5"/>
      <c r="I562" s="5"/>
      <c r="J562" s="2"/>
      <c r="K562" s="7"/>
      <c r="L562" s="2"/>
      <c r="M562" s="2"/>
      <c r="N562" s="2"/>
      <c r="O562" s="2"/>
      <c r="P562" s="2"/>
      <c r="Q562" s="2"/>
      <c r="R562" s="2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2"/>
      <c r="B563" s="2"/>
      <c r="C563" s="227"/>
      <c r="D563" s="227"/>
      <c r="E563" s="2"/>
      <c r="F563" s="2"/>
      <c r="G563" s="4"/>
      <c r="H563" s="5"/>
      <c r="I563" s="5"/>
      <c r="J563" s="2"/>
      <c r="K563" s="7"/>
      <c r="L563" s="2"/>
      <c r="M563" s="2"/>
      <c r="N563" s="2"/>
      <c r="O563" s="2"/>
      <c r="P563" s="2"/>
      <c r="Q563" s="2"/>
      <c r="R563" s="2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2"/>
      <c r="B564" s="2"/>
      <c r="C564" s="227"/>
      <c r="D564" s="227"/>
      <c r="E564" s="2"/>
      <c r="F564" s="2"/>
      <c r="G564" s="4"/>
      <c r="H564" s="5"/>
      <c r="I564" s="5"/>
      <c r="J564" s="2"/>
      <c r="K564" s="7"/>
      <c r="L564" s="2"/>
      <c r="M564" s="2"/>
      <c r="N564" s="2"/>
      <c r="O564" s="2"/>
      <c r="P564" s="2"/>
      <c r="Q564" s="2"/>
      <c r="R564" s="2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2"/>
      <c r="B565" s="2"/>
      <c r="C565" s="227"/>
      <c r="D565" s="227"/>
      <c r="E565" s="2"/>
      <c r="F565" s="2"/>
      <c r="G565" s="4"/>
      <c r="H565" s="5"/>
      <c r="I565" s="5"/>
      <c r="J565" s="2"/>
      <c r="K565" s="7"/>
      <c r="L565" s="2"/>
      <c r="M565" s="2"/>
      <c r="N565" s="2"/>
      <c r="O565" s="2"/>
      <c r="P565" s="2"/>
      <c r="Q565" s="2"/>
      <c r="R565" s="2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2"/>
      <c r="B566" s="2"/>
      <c r="C566" s="227"/>
      <c r="D566" s="227"/>
      <c r="E566" s="2"/>
      <c r="F566" s="2"/>
      <c r="G566" s="4"/>
      <c r="H566" s="5"/>
      <c r="I566" s="5"/>
      <c r="J566" s="2"/>
      <c r="K566" s="7"/>
      <c r="L566" s="2"/>
      <c r="M566" s="2"/>
      <c r="N566" s="2"/>
      <c r="O566" s="2"/>
      <c r="P566" s="2"/>
      <c r="Q566" s="2"/>
      <c r="R566" s="2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2"/>
      <c r="B567" s="2"/>
      <c r="C567" s="227"/>
      <c r="D567" s="227"/>
      <c r="E567" s="2"/>
      <c r="F567" s="2"/>
      <c r="G567" s="4"/>
      <c r="H567" s="5"/>
      <c r="I567" s="5"/>
      <c r="J567" s="2"/>
      <c r="K567" s="7"/>
      <c r="L567" s="2"/>
      <c r="M567" s="2"/>
      <c r="N567" s="2"/>
      <c r="O567" s="2"/>
      <c r="P567" s="2"/>
      <c r="Q567" s="2"/>
      <c r="R567" s="2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2"/>
      <c r="B568" s="2"/>
      <c r="C568" s="227"/>
      <c r="D568" s="227"/>
      <c r="E568" s="2"/>
      <c r="F568" s="2"/>
      <c r="G568" s="4"/>
      <c r="H568" s="5"/>
      <c r="I568" s="5"/>
      <c r="J568" s="2"/>
      <c r="K568" s="7"/>
      <c r="L568" s="2"/>
      <c r="M568" s="2"/>
      <c r="N568" s="2"/>
      <c r="O568" s="2"/>
      <c r="P568" s="2"/>
      <c r="Q568" s="2"/>
      <c r="R568" s="2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2"/>
      <c r="B569" s="2"/>
      <c r="C569" s="227"/>
      <c r="D569" s="227"/>
      <c r="E569" s="2"/>
      <c r="F569" s="2"/>
      <c r="G569" s="4"/>
      <c r="H569" s="5"/>
      <c r="I569" s="5"/>
      <c r="J569" s="2"/>
      <c r="K569" s="7"/>
      <c r="L569" s="2"/>
      <c r="M569" s="2"/>
      <c r="N569" s="2"/>
      <c r="O569" s="2"/>
      <c r="P569" s="2"/>
      <c r="Q569" s="2"/>
      <c r="R569" s="2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2"/>
      <c r="B570" s="2"/>
      <c r="C570" s="227"/>
      <c r="D570" s="227"/>
      <c r="E570" s="2"/>
      <c r="F570" s="2"/>
      <c r="G570" s="4"/>
      <c r="H570" s="5"/>
      <c r="I570" s="5"/>
      <c r="J570" s="2"/>
      <c r="K570" s="7"/>
      <c r="L570" s="2"/>
      <c r="M570" s="2"/>
      <c r="N570" s="2"/>
      <c r="O570" s="2"/>
      <c r="P570" s="2"/>
      <c r="Q570" s="2"/>
      <c r="R570" s="2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2"/>
      <c r="B571" s="2"/>
      <c r="C571" s="227"/>
      <c r="D571" s="227"/>
      <c r="E571" s="2"/>
      <c r="F571" s="2"/>
      <c r="G571" s="4"/>
      <c r="H571" s="5"/>
      <c r="I571" s="5"/>
      <c r="J571" s="2"/>
      <c r="K571" s="7"/>
      <c r="L571" s="2"/>
      <c r="M571" s="2"/>
      <c r="N571" s="2"/>
      <c r="O571" s="2"/>
      <c r="P571" s="2"/>
      <c r="Q571" s="2"/>
      <c r="R571" s="2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2"/>
      <c r="B572" s="2"/>
      <c r="C572" s="227"/>
      <c r="D572" s="227"/>
      <c r="E572" s="2"/>
      <c r="F572" s="2"/>
      <c r="G572" s="4"/>
      <c r="H572" s="5"/>
      <c r="I572" s="5"/>
      <c r="J572" s="2"/>
      <c r="K572" s="7"/>
      <c r="L572" s="2"/>
      <c r="M572" s="2"/>
      <c r="N572" s="2"/>
      <c r="O572" s="2"/>
      <c r="P572" s="2"/>
      <c r="Q572" s="2"/>
      <c r="R572" s="2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2"/>
      <c r="B573" s="2"/>
      <c r="C573" s="227"/>
      <c r="D573" s="227"/>
      <c r="E573" s="2"/>
      <c r="F573" s="2"/>
      <c r="G573" s="4"/>
      <c r="H573" s="5"/>
      <c r="I573" s="5"/>
      <c r="J573" s="2"/>
      <c r="K573" s="7"/>
      <c r="L573" s="2"/>
      <c r="M573" s="2"/>
      <c r="N573" s="2"/>
      <c r="O573" s="2"/>
      <c r="P573" s="2"/>
      <c r="Q573" s="2"/>
      <c r="R573" s="2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2"/>
      <c r="B574" s="2"/>
      <c r="C574" s="227"/>
      <c r="D574" s="227"/>
      <c r="E574" s="2"/>
      <c r="F574" s="2"/>
      <c r="G574" s="4"/>
      <c r="H574" s="5"/>
      <c r="I574" s="5"/>
      <c r="J574" s="2"/>
      <c r="K574" s="7"/>
      <c r="L574" s="2"/>
      <c r="M574" s="2"/>
      <c r="N574" s="2"/>
      <c r="O574" s="2"/>
      <c r="P574" s="2"/>
      <c r="Q574" s="2"/>
      <c r="R574" s="2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2"/>
      <c r="B575" s="2"/>
      <c r="C575" s="227"/>
      <c r="D575" s="227"/>
      <c r="E575" s="2"/>
      <c r="F575" s="2"/>
      <c r="G575" s="4"/>
      <c r="H575" s="5"/>
      <c r="I575" s="5"/>
      <c r="J575" s="2"/>
      <c r="K575" s="7"/>
      <c r="L575" s="2"/>
      <c r="M575" s="2"/>
      <c r="N575" s="2"/>
      <c r="O575" s="2"/>
      <c r="P575" s="2"/>
      <c r="Q575" s="2"/>
      <c r="R575" s="2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2"/>
      <c r="B576" s="2"/>
      <c r="C576" s="227"/>
      <c r="D576" s="227"/>
      <c r="E576" s="2"/>
      <c r="F576" s="2"/>
      <c r="G576" s="4"/>
      <c r="H576" s="5"/>
      <c r="I576" s="5"/>
      <c r="J576" s="2"/>
      <c r="K576" s="7"/>
      <c r="L576" s="2"/>
      <c r="M576" s="2"/>
      <c r="N576" s="2"/>
      <c r="O576" s="2"/>
      <c r="P576" s="2"/>
      <c r="Q576" s="2"/>
      <c r="R576" s="2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2"/>
      <c r="B577" s="2"/>
      <c r="C577" s="227"/>
      <c r="D577" s="227"/>
      <c r="E577" s="2"/>
      <c r="F577" s="2"/>
      <c r="G577" s="4"/>
      <c r="H577" s="5"/>
      <c r="I577" s="5"/>
      <c r="J577" s="2"/>
      <c r="K577" s="7"/>
      <c r="L577" s="2"/>
      <c r="M577" s="2"/>
      <c r="N577" s="2"/>
      <c r="O577" s="2"/>
      <c r="P577" s="2"/>
      <c r="Q577" s="2"/>
      <c r="R577" s="2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2"/>
      <c r="B578" s="2"/>
      <c r="C578" s="227"/>
      <c r="D578" s="227"/>
      <c r="E578" s="2"/>
      <c r="F578" s="2"/>
      <c r="G578" s="4"/>
      <c r="H578" s="5"/>
      <c r="I578" s="5"/>
      <c r="J578" s="2"/>
      <c r="K578" s="7"/>
      <c r="L578" s="2"/>
      <c r="M578" s="2"/>
      <c r="N578" s="2"/>
      <c r="O578" s="2"/>
      <c r="P578" s="2"/>
      <c r="Q578" s="2"/>
      <c r="R578" s="2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2"/>
      <c r="B579" s="2"/>
      <c r="C579" s="227"/>
      <c r="D579" s="227"/>
      <c r="E579" s="2"/>
      <c r="F579" s="2"/>
      <c r="G579" s="4"/>
      <c r="H579" s="5"/>
      <c r="I579" s="5"/>
      <c r="J579" s="2"/>
      <c r="K579" s="7"/>
      <c r="L579" s="2"/>
      <c r="M579" s="2"/>
      <c r="N579" s="2"/>
      <c r="O579" s="2"/>
      <c r="P579" s="2"/>
      <c r="Q579" s="2"/>
      <c r="R579" s="2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2"/>
      <c r="B580" s="2"/>
      <c r="C580" s="227"/>
      <c r="D580" s="227"/>
      <c r="E580" s="2"/>
      <c r="F580" s="2"/>
      <c r="G580" s="4"/>
      <c r="H580" s="5"/>
      <c r="I580" s="5"/>
      <c r="J580" s="2"/>
      <c r="K580" s="7"/>
      <c r="L580" s="2"/>
      <c r="M580" s="2"/>
      <c r="N580" s="2"/>
      <c r="O580" s="2"/>
      <c r="P580" s="2"/>
      <c r="Q580" s="2"/>
      <c r="R580" s="2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2"/>
      <c r="B581" s="2"/>
      <c r="C581" s="227"/>
      <c r="D581" s="227"/>
      <c r="E581" s="2"/>
      <c r="F581" s="2"/>
      <c r="G581" s="4"/>
      <c r="H581" s="5"/>
      <c r="I581" s="5"/>
      <c r="J581" s="2"/>
      <c r="K581" s="7"/>
      <c r="L581" s="2"/>
      <c r="M581" s="2"/>
      <c r="N581" s="2"/>
      <c r="O581" s="2"/>
      <c r="P581" s="2"/>
      <c r="Q581" s="2"/>
      <c r="R581" s="2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2"/>
      <c r="B582" s="2"/>
      <c r="C582" s="227"/>
      <c r="D582" s="227"/>
      <c r="E582" s="2"/>
      <c r="F582" s="2"/>
      <c r="G582" s="4"/>
      <c r="H582" s="5"/>
      <c r="I582" s="5"/>
      <c r="J582" s="2"/>
      <c r="K582" s="7"/>
      <c r="L582" s="2"/>
      <c r="M582" s="2"/>
      <c r="N582" s="2"/>
      <c r="O582" s="2"/>
      <c r="P582" s="2"/>
      <c r="Q582" s="2"/>
      <c r="R582" s="2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2"/>
      <c r="B583" s="2"/>
      <c r="C583" s="227"/>
      <c r="D583" s="227"/>
      <c r="E583" s="2"/>
      <c r="F583" s="2"/>
      <c r="G583" s="4"/>
      <c r="H583" s="5"/>
      <c r="I583" s="5"/>
      <c r="J583" s="2"/>
      <c r="K583" s="7"/>
      <c r="L583" s="2"/>
      <c r="M583" s="2"/>
      <c r="N583" s="2"/>
      <c r="O583" s="2"/>
      <c r="P583" s="2"/>
      <c r="Q583" s="2"/>
      <c r="R583" s="2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2"/>
      <c r="B584" s="2"/>
      <c r="C584" s="227"/>
      <c r="D584" s="227"/>
      <c r="E584" s="2"/>
      <c r="F584" s="2"/>
      <c r="G584" s="4"/>
      <c r="H584" s="5"/>
      <c r="I584" s="5"/>
      <c r="J584" s="2"/>
      <c r="K584" s="7"/>
      <c r="L584" s="2"/>
      <c r="M584" s="2"/>
      <c r="N584" s="2"/>
      <c r="O584" s="2"/>
      <c r="P584" s="2"/>
      <c r="Q584" s="2"/>
      <c r="R584" s="2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2"/>
      <c r="B585" s="2"/>
      <c r="C585" s="227"/>
      <c r="D585" s="227"/>
      <c r="E585" s="2"/>
      <c r="F585" s="2"/>
      <c r="G585" s="4"/>
      <c r="H585" s="5"/>
      <c r="I585" s="5"/>
      <c r="J585" s="2"/>
      <c r="K585" s="7"/>
      <c r="L585" s="2"/>
      <c r="M585" s="2"/>
      <c r="N585" s="2"/>
      <c r="O585" s="2"/>
      <c r="P585" s="2"/>
      <c r="Q585" s="2"/>
      <c r="R585" s="2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2"/>
      <c r="B586" s="2"/>
      <c r="C586" s="227"/>
      <c r="D586" s="227"/>
      <c r="E586" s="2"/>
      <c r="F586" s="2"/>
      <c r="G586" s="4"/>
      <c r="H586" s="5"/>
      <c r="I586" s="5"/>
      <c r="J586" s="2"/>
      <c r="K586" s="7"/>
      <c r="L586" s="2"/>
      <c r="M586" s="2"/>
      <c r="N586" s="2"/>
      <c r="O586" s="2"/>
      <c r="P586" s="2"/>
      <c r="Q586" s="2"/>
      <c r="R586" s="2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2"/>
      <c r="B587" s="2"/>
      <c r="C587" s="227"/>
      <c r="D587" s="227"/>
      <c r="E587" s="2"/>
      <c r="F587" s="2"/>
      <c r="G587" s="4"/>
      <c r="H587" s="5"/>
      <c r="I587" s="5"/>
      <c r="J587" s="2"/>
      <c r="K587" s="7"/>
      <c r="L587" s="2"/>
      <c r="M587" s="2"/>
      <c r="N587" s="2"/>
      <c r="O587" s="2"/>
      <c r="P587" s="2"/>
      <c r="Q587" s="2"/>
      <c r="R587" s="2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2"/>
      <c r="B588" s="2"/>
      <c r="C588" s="227"/>
      <c r="D588" s="227"/>
      <c r="E588" s="2"/>
      <c r="F588" s="2"/>
      <c r="G588" s="4"/>
      <c r="H588" s="5"/>
      <c r="I588" s="5"/>
      <c r="J588" s="2"/>
      <c r="K588" s="7"/>
      <c r="L588" s="2"/>
      <c r="M588" s="2"/>
      <c r="N588" s="2"/>
      <c r="O588" s="2"/>
      <c r="P588" s="2"/>
      <c r="Q588" s="2"/>
      <c r="R588" s="2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2"/>
      <c r="B589" s="2"/>
      <c r="C589" s="227"/>
      <c r="D589" s="227"/>
      <c r="E589" s="2"/>
      <c r="F589" s="2"/>
      <c r="G589" s="4"/>
      <c r="H589" s="5"/>
      <c r="I589" s="5"/>
      <c r="J589" s="2"/>
      <c r="K589" s="7"/>
      <c r="L589" s="2"/>
      <c r="M589" s="2"/>
      <c r="N589" s="2"/>
      <c r="O589" s="2"/>
      <c r="P589" s="2"/>
      <c r="Q589" s="2"/>
      <c r="R589" s="2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2"/>
      <c r="B590" s="2"/>
      <c r="C590" s="227"/>
      <c r="D590" s="227"/>
      <c r="E590" s="2"/>
      <c r="F590" s="2"/>
      <c r="G590" s="4"/>
      <c r="H590" s="5"/>
      <c r="I590" s="5"/>
      <c r="J590" s="2"/>
      <c r="K590" s="7"/>
      <c r="L590" s="2"/>
      <c r="M590" s="2"/>
      <c r="N590" s="2"/>
      <c r="O590" s="2"/>
      <c r="P590" s="2"/>
      <c r="Q590" s="2"/>
      <c r="R590" s="2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2"/>
      <c r="B591" s="2"/>
      <c r="C591" s="227"/>
      <c r="D591" s="227"/>
      <c r="E591" s="2"/>
      <c r="F591" s="2"/>
      <c r="G591" s="4"/>
      <c r="H591" s="5"/>
      <c r="I591" s="5"/>
      <c r="J591" s="2"/>
      <c r="K591" s="7"/>
      <c r="L591" s="2"/>
      <c r="M591" s="2"/>
      <c r="N591" s="2"/>
      <c r="O591" s="2"/>
      <c r="P591" s="2"/>
      <c r="Q591" s="2"/>
      <c r="R591" s="2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2"/>
      <c r="B592" s="2"/>
      <c r="C592" s="227"/>
      <c r="D592" s="227"/>
      <c r="E592" s="2"/>
      <c r="F592" s="2"/>
      <c r="G592" s="4"/>
      <c r="H592" s="5"/>
      <c r="I592" s="5"/>
      <c r="J592" s="2"/>
      <c r="K592" s="7"/>
      <c r="L592" s="2"/>
      <c r="M592" s="2"/>
      <c r="N592" s="2"/>
      <c r="O592" s="2"/>
      <c r="P592" s="2"/>
      <c r="Q592" s="2"/>
      <c r="R592" s="2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2"/>
      <c r="B593" s="2"/>
      <c r="C593" s="227"/>
      <c r="D593" s="227"/>
      <c r="E593" s="2"/>
      <c r="F593" s="2"/>
      <c r="G593" s="4"/>
      <c r="H593" s="5"/>
      <c r="I593" s="5"/>
      <c r="J593" s="2"/>
      <c r="K593" s="7"/>
      <c r="L593" s="2"/>
      <c r="M593" s="2"/>
      <c r="N593" s="2"/>
      <c r="O593" s="2"/>
      <c r="P593" s="2"/>
      <c r="Q593" s="2"/>
      <c r="R593" s="2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2"/>
      <c r="B594" s="2"/>
      <c r="C594" s="227"/>
      <c r="D594" s="227"/>
      <c r="E594" s="2"/>
      <c r="F594" s="2"/>
      <c r="G594" s="4"/>
      <c r="H594" s="5"/>
      <c r="I594" s="5"/>
      <c r="J594" s="2"/>
      <c r="K594" s="7"/>
      <c r="L594" s="2"/>
      <c r="M594" s="2"/>
      <c r="N594" s="2"/>
      <c r="O594" s="2"/>
      <c r="P594" s="2"/>
      <c r="Q594" s="2"/>
      <c r="R594" s="2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2"/>
      <c r="B595" s="2"/>
      <c r="C595" s="227"/>
      <c r="D595" s="227"/>
      <c r="E595" s="2"/>
      <c r="F595" s="2"/>
      <c r="G595" s="4"/>
      <c r="H595" s="5"/>
      <c r="I595" s="5"/>
      <c r="J595" s="2"/>
      <c r="K595" s="7"/>
      <c r="L595" s="2"/>
      <c r="M595" s="2"/>
      <c r="N595" s="2"/>
      <c r="O595" s="2"/>
      <c r="P595" s="2"/>
      <c r="Q595" s="2"/>
      <c r="R595" s="2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2"/>
      <c r="B596" s="2"/>
      <c r="C596" s="227"/>
      <c r="D596" s="227"/>
      <c r="E596" s="2"/>
      <c r="F596" s="2"/>
      <c r="G596" s="4"/>
      <c r="H596" s="5"/>
      <c r="I596" s="5"/>
      <c r="J596" s="2"/>
      <c r="K596" s="7"/>
      <c r="L596" s="2"/>
      <c r="M596" s="2"/>
      <c r="N596" s="2"/>
      <c r="O596" s="2"/>
      <c r="P596" s="2"/>
      <c r="Q596" s="2"/>
      <c r="R596" s="2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2"/>
      <c r="B597" s="2"/>
      <c r="C597" s="227"/>
      <c r="D597" s="227"/>
      <c r="E597" s="2"/>
      <c r="F597" s="2"/>
      <c r="G597" s="4"/>
      <c r="H597" s="5"/>
      <c r="I597" s="5"/>
      <c r="J597" s="2"/>
      <c r="K597" s="7"/>
      <c r="L597" s="2"/>
      <c r="M597" s="2"/>
      <c r="N597" s="2"/>
      <c r="O597" s="2"/>
      <c r="P597" s="2"/>
      <c r="Q597" s="2"/>
      <c r="R597" s="2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2"/>
      <c r="B598" s="2"/>
      <c r="C598" s="227"/>
      <c r="D598" s="227"/>
      <c r="E598" s="2"/>
      <c r="F598" s="2"/>
      <c r="G598" s="4"/>
      <c r="H598" s="5"/>
      <c r="I598" s="5"/>
      <c r="J598" s="2"/>
      <c r="K598" s="7"/>
      <c r="L598" s="2"/>
      <c r="M598" s="2"/>
      <c r="N598" s="2"/>
      <c r="O598" s="2"/>
      <c r="P598" s="2"/>
      <c r="Q598" s="2"/>
      <c r="R598" s="2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2"/>
      <c r="B599" s="2"/>
      <c r="C599" s="227"/>
      <c r="D599" s="227"/>
      <c r="E599" s="2"/>
      <c r="F599" s="2"/>
      <c r="G599" s="4"/>
      <c r="H599" s="5"/>
      <c r="I599" s="5"/>
      <c r="J599" s="2"/>
      <c r="K599" s="7"/>
      <c r="L599" s="2"/>
      <c r="M599" s="2"/>
      <c r="N599" s="2"/>
      <c r="O599" s="2"/>
      <c r="P599" s="2"/>
      <c r="Q599" s="2"/>
      <c r="R599" s="2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2"/>
      <c r="B600" s="2"/>
      <c r="C600" s="227"/>
      <c r="D600" s="227"/>
      <c r="E600" s="2"/>
      <c r="F600" s="2"/>
      <c r="G600" s="4"/>
      <c r="H600" s="5"/>
      <c r="I600" s="5"/>
      <c r="J600" s="2"/>
      <c r="K600" s="7"/>
      <c r="L600" s="2"/>
      <c r="M600" s="2"/>
      <c r="N600" s="2"/>
      <c r="O600" s="2"/>
      <c r="P600" s="2"/>
      <c r="Q600" s="2"/>
      <c r="R600" s="2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2"/>
      <c r="B601" s="2"/>
      <c r="C601" s="227"/>
      <c r="D601" s="227"/>
      <c r="E601" s="2"/>
      <c r="F601" s="2"/>
      <c r="G601" s="4"/>
      <c r="H601" s="5"/>
      <c r="I601" s="5"/>
      <c r="J601" s="2"/>
      <c r="K601" s="7"/>
      <c r="L601" s="2"/>
      <c r="M601" s="2"/>
      <c r="N601" s="2"/>
      <c r="O601" s="2"/>
      <c r="P601" s="2"/>
      <c r="Q601" s="2"/>
      <c r="R601" s="2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2"/>
      <c r="B602" s="2"/>
      <c r="C602" s="227"/>
      <c r="D602" s="227"/>
      <c r="E602" s="2"/>
      <c r="F602" s="2"/>
      <c r="G602" s="4"/>
      <c r="H602" s="5"/>
      <c r="I602" s="5"/>
      <c r="J602" s="2"/>
      <c r="K602" s="7"/>
      <c r="L602" s="2"/>
      <c r="M602" s="2"/>
      <c r="N602" s="2"/>
      <c r="O602" s="2"/>
      <c r="P602" s="2"/>
      <c r="Q602" s="2"/>
      <c r="R602" s="2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2"/>
      <c r="B603" s="2"/>
      <c r="C603" s="227"/>
      <c r="D603" s="227"/>
      <c r="E603" s="2"/>
      <c r="F603" s="2"/>
      <c r="G603" s="4"/>
      <c r="H603" s="5"/>
      <c r="I603" s="5"/>
      <c r="J603" s="2"/>
      <c r="K603" s="7"/>
      <c r="L603" s="2"/>
      <c r="M603" s="2"/>
      <c r="N603" s="2"/>
      <c r="O603" s="2"/>
      <c r="P603" s="2"/>
      <c r="Q603" s="2"/>
      <c r="R603" s="2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2"/>
      <c r="B604" s="2"/>
      <c r="C604" s="227"/>
      <c r="D604" s="227"/>
      <c r="E604" s="2"/>
      <c r="F604" s="2"/>
      <c r="G604" s="4"/>
      <c r="H604" s="5"/>
      <c r="I604" s="5"/>
      <c r="J604" s="2"/>
      <c r="K604" s="7"/>
      <c r="L604" s="2"/>
      <c r="M604" s="2"/>
      <c r="N604" s="2"/>
      <c r="O604" s="2"/>
      <c r="P604" s="2"/>
      <c r="Q604" s="2"/>
      <c r="R604" s="2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2"/>
      <c r="B605" s="2"/>
      <c r="C605" s="227"/>
      <c r="D605" s="227"/>
      <c r="E605" s="2"/>
      <c r="F605" s="2"/>
      <c r="G605" s="4"/>
      <c r="H605" s="5"/>
      <c r="I605" s="5"/>
      <c r="J605" s="2"/>
      <c r="K605" s="7"/>
      <c r="L605" s="2"/>
      <c r="M605" s="2"/>
      <c r="N605" s="2"/>
      <c r="O605" s="2"/>
      <c r="P605" s="2"/>
      <c r="Q605" s="2"/>
      <c r="R605" s="2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2"/>
      <c r="B606" s="2"/>
      <c r="C606" s="227"/>
      <c r="D606" s="227"/>
      <c r="E606" s="2"/>
      <c r="F606" s="2"/>
      <c r="G606" s="4"/>
      <c r="H606" s="5"/>
      <c r="I606" s="5"/>
      <c r="J606" s="2"/>
      <c r="K606" s="7"/>
      <c r="L606" s="2"/>
      <c r="M606" s="2"/>
      <c r="N606" s="2"/>
      <c r="O606" s="2"/>
      <c r="P606" s="2"/>
      <c r="Q606" s="2"/>
      <c r="R606" s="2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2"/>
      <c r="B607" s="2"/>
      <c r="C607" s="227"/>
      <c r="D607" s="227"/>
      <c r="E607" s="2"/>
      <c r="F607" s="2"/>
      <c r="G607" s="4"/>
      <c r="H607" s="5"/>
      <c r="I607" s="5"/>
      <c r="J607" s="2"/>
      <c r="K607" s="7"/>
      <c r="L607" s="2"/>
      <c r="M607" s="2"/>
      <c r="N607" s="2"/>
      <c r="O607" s="2"/>
      <c r="P607" s="2"/>
      <c r="Q607" s="2"/>
      <c r="R607" s="2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2"/>
      <c r="B608" s="2"/>
      <c r="C608" s="227"/>
      <c r="D608" s="227"/>
      <c r="E608" s="2"/>
      <c r="F608" s="2"/>
      <c r="G608" s="4"/>
      <c r="H608" s="5"/>
      <c r="I608" s="5"/>
      <c r="J608" s="2"/>
      <c r="K608" s="7"/>
      <c r="L608" s="2"/>
      <c r="M608" s="2"/>
      <c r="N608" s="2"/>
      <c r="O608" s="2"/>
      <c r="P608" s="2"/>
      <c r="Q608" s="2"/>
      <c r="R608" s="2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2"/>
      <c r="B609" s="2"/>
      <c r="C609" s="227"/>
      <c r="D609" s="227"/>
      <c r="E609" s="2"/>
      <c r="F609" s="2"/>
      <c r="G609" s="4"/>
      <c r="H609" s="5"/>
      <c r="I609" s="5"/>
      <c r="J609" s="2"/>
      <c r="K609" s="7"/>
      <c r="L609" s="2"/>
      <c r="M609" s="2"/>
      <c r="N609" s="2"/>
      <c r="O609" s="2"/>
      <c r="P609" s="2"/>
      <c r="Q609" s="2"/>
      <c r="R609" s="2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2"/>
      <c r="B610" s="2"/>
      <c r="C610" s="227"/>
      <c r="D610" s="227"/>
      <c r="E610" s="2"/>
      <c r="F610" s="2"/>
      <c r="G610" s="4"/>
      <c r="H610" s="5"/>
      <c r="I610" s="5"/>
      <c r="J610" s="2"/>
      <c r="K610" s="7"/>
      <c r="L610" s="2"/>
      <c r="M610" s="2"/>
      <c r="N610" s="2"/>
      <c r="O610" s="2"/>
      <c r="P610" s="2"/>
      <c r="Q610" s="2"/>
      <c r="R610" s="2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2"/>
      <c r="B611" s="2"/>
      <c r="C611" s="227"/>
      <c r="D611" s="227"/>
      <c r="E611" s="2"/>
      <c r="F611" s="2"/>
      <c r="G611" s="4"/>
      <c r="H611" s="5"/>
      <c r="I611" s="5"/>
      <c r="J611" s="2"/>
      <c r="K611" s="7"/>
      <c r="L611" s="2"/>
      <c r="M611" s="2"/>
      <c r="N611" s="2"/>
      <c r="O611" s="2"/>
      <c r="P611" s="2"/>
      <c r="Q611" s="2"/>
      <c r="R611" s="2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2"/>
      <c r="B612" s="2"/>
      <c r="C612" s="227"/>
      <c r="D612" s="227"/>
      <c r="E612" s="2"/>
      <c r="F612" s="2"/>
      <c r="G612" s="4"/>
      <c r="H612" s="5"/>
      <c r="I612" s="5"/>
      <c r="J612" s="2"/>
      <c r="K612" s="7"/>
      <c r="L612" s="2"/>
      <c r="M612" s="2"/>
      <c r="N612" s="2"/>
      <c r="O612" s="2"/>
      <c r="P612" s="2"/>
      <c r="Q612" s="2"/>
      <c r="R612" s="2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2"/>
      <c r="B613" s="2"/>
      <c r="C613" s="227"/>
      <c r="D613" s="227"/>
      <c r="E613" s="2"/>
      <c r="F613" s="2"/>
      <c r="G613" s="4"/>
      <c r="H613" s="5"/>
      <c r="I613" s="5"/>
      <c r="J613" s="2"/>
      <c r="K613" s="7"/>
      <c r="L613" s="2"/>
      <c r="M613" s="2"/>
      <c r="N613" s="2"/>
      <c r="O613" s="2"/>
      <c r="P613" s="2"/>
      <c r="Q613" s="2"/>
      <c r="R613" s="2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2"/>
      <c r="B614" s="2"/>
      <c r="C614" s="227"/>
      <c r="D614" s="227"/>
      <c r="E614" s="2"/>
      <c r="F614" s="2"/>
      <c r="G614" s="4"/>
      <c r="H614" s="5"/>
      <c r="I614" s="5"/>
      <c r="J614" s="2"/>
      <c r="K614" s="7"/>
      <c r="L614" s="2"/>
      <c r="M614" s="2"/>
      <c r="N614" s="2"/>
      <c r="O614" s="2"/>
      <c r="P614" s="2"/>
      <c r="Q614" s="2"/>
      <c r="R614" s="2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2"/>
      <c r="B615" s="2"/>
      <c r="C615" s="227"/>
      <c r="D615" s="227"/>
      <c r="E615" s="2"/>
      <c r="F615" s="2"/>
      <c r="G615" s="4"/>
      <c r="H615" s="5"/>
      <c r="I615" s="5"/>
      <c r="J615" s="2"/>
      <c r="K615" s="7"/>
      <c r="L615" s="2"/>
      <c r="M615" s="2"/>
      <c r="N615" s="2"/>
      <c r="O615" s="2"/>
      <c r="P615" s="2"/>
      <c r="Q615" s="2"/>
      <c r="R615" s="2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2"/>
      <c r="B616" s="2"/>
      <c r="C616" s="227"/>
      <c r="D616" s="227"/>
      <c r="E616" s="2"/>
      <c r="F616" s="2"/>
      <c r="G616" s="4"/>
      <c r="H616" s="5"/>
      <c r="I616" s="5"/>
      <c r="J616" s="2"/>
      <c r="K616" s="7"/>
      <c r="L616" s="2"/>
      <c r="M616" s="2"/>
      <c r="N616" s="2"/>
      <c r="O616" s="2"/>
      <c r="P616" s="2"/>
      <c r="Q616" s="2"/>
      <c r="R616" s="2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2"/>
      <c r="B617" s="2"/>
      <c r="C617" s="227"/>
      <c r="D617" s="227"/>
      <c r="E617" s="2"/>
      <c r="F617" s="2"/>
      <c r="G617" s="4"/>
      <c r="H617" s="5"/>
      <c r="I617" s="5"/>
      <c r="J617" s="2"/>
      <c r="K617" s="7"/>
      <c r="L617" s="2"/>
      <c r="M617" s="2"/>
      <c r="N617" s="2"/>
      <c r="O617" s="2"/>
      <c r="P617" s="2"/>
      <c r="Q617" s="2"/>
      <c r="R617" s="2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2"/>
      <c r="B618" s="2"/>
      <c r="C618" s="227"/>
      <c r="D618" s="227"/>
      <c r="E618" s="2"/>
      <c r="F618" s="2"/>
      <c r="G618" s="4"/>
      <c r="H618" s="5"/>
      <c r="I618" s="5"/>
      <c r="J618" s="2"/>
      <c r="K618" s="7"/>
      <c r="L618" s="2"/>
      <c r="M618" s="2"/>
      <c r="N618" s="2"/>
      <c r="O618" s="2"/>
      <c r="P618" s="2"/>
      <c r="Q618" s="2"/>
      <c r="R618" s="2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2"/>
      <c r="B619" s="2"/>
      <c r="C619" s="227"/>
      <c r="D619" s="227"/>
      <c r="E619" s="2"/>
      <c r="F619" s="2"/>
      <c r="G619" s="4"/>
      <c r="H619" s="5"/>
      <c r="I619" s="5"/>
      <c r="J619" s="2"/>
      <c r="K619" s="7"/>
      <c r="L619" s="2"/>
      <c r="M619" s="2"/>
      <c r="N619" s="2"/>
      <c r="O619" s="2"/>
      <c r="P619" s="2"/>
      <c r="Q619" s="2"/>
      <c r="R619" s="2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2"/>
      <c r="B620" s="2"/>
      <c r="C620" s="227"/>
      <c r="D620" s="227"/>
      <c r="E620" s="2"/>
      <c r="F620" s="2"/>
      <c r="G620" s="4"/>
      <c r="H620" s="5"/>
      <c r="I620" s="5"/>
      <c r="J620" s="2"/>
      <c r="K620" s="7"/>
      <c r="L620" s="2"/>
      <c r="M620" s="2"/>
      <c r="N620" s="2"/>
      <c r="O620" s="2"/>
      <c r="P620" s="2"/>
      <c r="Q620" s="2"/>
      <c r="R620" s="2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2"/>
      <c r="B621" s="2"/>
      <c r="C621" s="227"/>
      <c r="D621" s="227"/>
      <c r="E621" s="2"/>
      <c r="F621" s="2"/>
      <c r="G621" s="4"/>
      <c r="H621" s="5"/>
      <c r="I621" s="5"/>
      <c r="J621" s="2"/>
      <c r="K621" s="7"/>
      <c r="L621" s="2"/>
      <c r="M621" s="2"/>
      <c r="N621" s="2"/>
      <c r="O621" s="2"/>
      <c r="P621" s="2"/>
      <c r="Q621" s="2"/>
      <c r="R621" s="2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2"/>
      <c r="B622" s="2"/>
      <c r="C622" s="227"/>
      <c r="D622" s="227"/>
      <c r="E622" s="2"/>
      <c r="F622" s="2"/>
      <c r="G622" s="4"/>
      <c r="H622" s="5"/>
      <c r="I622" s="5"/>
      <c r="J622" s="2"/>
      <c r="K622" s="7"/>
      <c r="L622" s="2"/>
      <c r="M622" s="2"/>
      <c r="N622" s="2"/>
      <c r="O622" s="2"/>
      <c r="P622" s="2"/>
      <c r="Q622" s="2"/>
      <c r="R622" s="2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2"/>
      <c r="B623" s="2"/>
      <c r="C623" s="227"/>
      <c r="D623" s="227"/>
      <c r="E623" s="2"/>
      <c r="F623" s="2"/>
      <c r="G623" s="4"/>
      <c r="H623" s="5"/>
      <c r="I623" s="5"/>
      <c r="J623" s="2"/>
      <c r="K623" s="7"/>
      <c r="L623" s="2"/>
      <c r="M623" s="2"/>
      <c r="N623" s="2"/>
      <c r="O623" s="2"/>
      <c r="P623" s="2"/>
      <c r="Q623" s="2"/>
      <c r="R623" s="2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2"/>
      <c r="B624" s="2"/>
      <c r="C624" s="227"/>
      <c r="D624" s="227"/>
      <c r="E624" s="2"/>
      <c r="F624" s="2"/>
      <c r="G624" s="4"/>
      <c r="H624" s="5"/>
      <c r="I624" s="5"/>
      <c r="J624" s="2"/>
      <c r="K624" s="7"/>
      <c r="L624" s="2"/>
      <c r="M624" s="2"/>
      <c r="N624" s="2"/>
      <c r="O624" s="2"/>
      <c r="P624" s="2"/>
      <c r="Q624" s="2"/>
      <c r="R624" s="2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2"/>
      <c r="B625" s="2"/>
      <c r="C625" s="227"/>
      <c r="D625" s="227"/>
      <c r="E625" s="2"/>
      <c r="F625" s="2"/>
      <c r="G625" s="4"/>
      <c r="H625" s="5"/>
      <c r="I625" s="5"/>
      <c r="J625" s="2"/>
      <c r="K625" s="7"/>
      <c r="L625" s="2"/>
      <c r="M625" s="2"/>
      <c r="N625" s="2"/>
      <c r="O625" s="2"/>
      <c r="P625" s="2"/>
      <c r="Q625" s="2"/>
      <c r="R625" s="2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2"/>
      <c r="B626" s="2"/>
      <c r="C626" s="227"/>
      <c r="D626" s="227"/>
      <c r="E626" s="2"/>
      <c r="F626" s="2"/>
      <c r="G626" s="4"/>
      <c r="H626" s="5"/>
      <c r="I626" s="5"/>
      <c r="J626" s="2"/>
      <c r="K626" s="7"/>
      <c r="L626" s="2"/>
      <c r="M626" s="2"/>
      <c r="N626" s="2"/>
      <c r="O626" s="2"/>
      <c r="P626" s="2"/>
      <c r="Q626" s="2"/>
      <c r="R626" s="2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2"/>
      <c r="B627" s="2"/>
      <c r="C627" s="227"/>
      <c r="D627" s="227"/>
      <c r="E627" s="2"/>
      <c r="F627" s="2"/>
      <c r="G627" s="4"/>
      <c r="H627" s="5"/>
      <c r="I627" s="5"/>
      <c r="J627" s="2"/>
      <c r="K627" s="7"/>
      <c r="L627" s="2"/>
      <c r="M627" s="2"/>
      <c r="N627" s="2"/>
      <c r="O627" s="2"/>
      <c r="P627" s="2"/>
      <c r="Q627" s="2"/>
      <c r="R627" s="2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2"/>
      <c r="B628" s="2"/>
      <c r="C628" s="227"/>
      <c r="D628" s="227"/>
      <c r="E628" s="2"/>
      <c r="F628" s="2"/>
      <c r="G628" s="4"/>
      <c r="H628" s="5"/>
      <c r="I628" s="5"/>
      <c r="J628" s="2"/>
      <c r="K628" s="7"/>
      <c r="L628" s="2"/>
      <c r="M628" s="2"/>
      <c r="N628" s="2"/>
      <c r="O628" s="2"/>
      <c r="P628" s="2"/>
      <c r="Q628" s="2"/>
      <c r="R628" s="2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2"/>
      <c r="B629" s="2"/>
      <c r="C629" s="227"/>
      <c r="D629" s="227"/>
      <c r="E629" s="2"/>
      <c r="F629" s="2"/>
      <c r="G629" s="4"/>
      <c r="H629" s="5"/>
      <c r="I629" s="5"/>
      <c r="J629" s="2"/>
      <c r="K629" s="7"/>
      <c r="L629" s="2"/>
      <c r="M629" s="2"/>
      <c r="N629" s="2"/>
      <c r="O629" s="2"/>
      <c r="P629" s="2"/>
      <c r="Q629" s="2"/>
      <c r="R629" s="2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2"/>
      <c r="B630" s="2"/>
      <c r="C630" s="227"/>
      <c r="D630" s="227"/>
      <c r="E630" s="2"/>
      <c r="F630" s="2"/>
      <c r="G630" s="4"/>
      <c r="H630" s="5"/>
      <c r="I630" s="5"/>
      <c r="J630" s="2"/>
      <c r="K630" s="7"/>
      <c r="L630" s="2"/>
      <c r="M630" s="2"/>
      <c r="N630" s="2"/>
      <c r="O630" s="2"/>
      <c r="P630" s="2"/>
      <c r="Q630" s="2"/>
      <c r="R630" s="2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2"/>
      <c r="B631" s="2"/>
      <c r="C631" s="227"/>
      <c r="D631" s="227"/>
      <c r="E631" s="2"/>
      <c r="F631" s="2"/>
      <c r="G631" s="4"/>
      <c r="H631" s="5"/>
      <c r="I631" s="5"/>
      <c r="J631" s="2"/>
      <c r="K631" s="7"/>
      <c r="L631" s="2"/>
      <c r="M631" s="2"/>
      <c r="N631" s="2"/>
      <c r="O631" s="2"/>
      <c r="P631" s="2"/>
      <c r="Q631" s="2"/>
      <c r="R631" s="2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2"/>
      <c r="B632" s="2"/>
      <c r="C632" s="227"/>
      <c r="D632" s="227"/>
      <c r="E632" s="2"/>
      <c r="F632" s="2"/>
      <c r="G632" s="4"/>
      <c r="H632" s="5"/>
      <c r="I632" s="5"/>
      <c r="J632" s="2"/>
      <c r="K632" s="7"/>
      <c r="L632" s="2"/>
      <c r="M632" s="2"/>
      <c r="N632" s="2"/>
      <c r="O632" s="2"/>
      <c r="P632" s="2"/>
      <c r="Q632" s="2"/>
      <c r="R632" s="2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2"/>
      <c r="B633" s="2"/>
      <c r="C633" s="227"/>
      <c r="D633" s="227"/>
      <c r="E633" s="2"/>
      <c r="F633" s="2"/>
      <c r="G633" s="4"/>
      <c r="H633" s="5"/>
      <c r="I633" s="5"/>
      <c r="J633" s="2"/>
      <c r="K633" s="7"/>
      <c r="L633" s="2"/>
      <c r="M633" s="2"/>
      <c r="N633" s="2"/>
      <c r="O633" s="2"/>
      <c r="P633" s="2"/>
      <c r="Q633" s="2"/>
      <c r="R633" s="2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2"/>
      <c r="B634" s="2"/>
      <c r="C634" s="227"/>
      <c r="D634" s="227"/>
      <c r="E634" s="2"/>
      <c r="F634" s="2"/>
      <c r="G634" s="4"/>
      <c r="H634" s="5"/>
      <c r="I634" s="5"/>
      <c r="J634" s="2"/>
      <c r="K634" s="7"/>
      <c r="L634" s="2"/>
      <c r="M634" s="2"/>
      <c r="N634" s="2"/>
      <c r="O634" s="2"/>
      <c r="P634" s="2"/>
      <c r="Q634" s="2"/>
      <c r="R634" s="2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2"/>
      <c r="B635" s="2"/>
      <c r="C635" s="227"/>
      <c r="D635" s="227"/>
      <c r="E635" s="2"/>
      <c r="F635" s="2"/>
      <c r="G635" s="4"/>
      <c r="H635" s="5"/>
      <c r="I635" s="5"/>
      <c r="J635" s="2"/>
      <c r="K635" s="7"/>
      <c r="L635" s="2"/>
      <c r="M635" s="2"/>
      <c r="N635" s="2"/>
      <c r="O635" s="2"/>
      <c r="P635" s="2"/>
      <c r="Q635" s="2"/>
      <c r="R635" s="2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2"/>
      <c r="B636" s="2"/>
      <c r="C636" s="227"/>
      <c r="D636" s="227"/>
      <c r="E636" s="2"/>
      <c r="F636" s="2"/>
      <c r="G636" s="4"/>
      <c r="H636" s="5"/>
      <c r="I636" s="5"/>
      <c r="J636" s="2"/>
      <c r="K636" s="7"/>
      <c r="L636" s="2"/>
      <c r="M636" s="2"/>
      <c r="N636" s="2"/>
      <c r="O636" s="2"/>
      <c r="P636" s="2"/>
      <c r="Q636" s="2"/>
      <c r="R636" s="2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2"/>
      <c r="B637" s="2"/>
      <c r="C637" s="227"/>
      <c r="D637" s="227"/>
      <c r="E637" s="2"/>
      <c r="F637" s="2"/>
      <c r="G637" s="4"/>
      <c r="H637" s="5"/>
      <c r="I637" s="5"/>
      <c r="J637" s="2"/>
      <c r="K637" s="7"/>
      <c r="L637" s="2"/>
      <c r="M637" s="2"/>
      <c r="N637" s="2"/>
      <c r="O637" s="2"/>
      <c r="P637" s="2"/>
      <c r="Q637" s="2"/>
      <c r="R637" s="2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2"/>
      <c r="B638" s="2"/>
      <c r="C638" s="227"/>
      <c r="D638" s="227"/>
      <c r="E638" s="2"/>
      <c r="F638" s="2"/>
      <c r="G638" s="4"/>
      <c r="H638" s="5"/>
      <c r="I638" s="5"/>
      <c r="J638" s="2"/>
      <c r="K638" s="7"/>
      <c r="L638" s="2"/>
      <c r="M638" s="2"/>
      <c r="N638" s="2"/>
      <c r="O638" s="2"/>
      <c r="P638" s="2"/>
      <c r="Q638" s="2"/>
      <c r="R638" s="2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2"/>
      <c r="B639" s="2"/>
      <c r="C639" s="227"/>
      <c r="D639" s="227"/>
      <c r="E639" s="2"/>
      <c r="F639" s="2"/>
      <c r="G639" s="4"/>
      <c r="H639" s="5"/>
      <c r="I639" s="5"/>
      <c r="J639" s="2"/>
      <c r="K639" s="7"/>
      <c r="L639" s="2"/>
      <c r="M639" s="2"/>
      <c r="N639" s="2"/>
      <c r="O639" s="2"/>
      <c r="P639" s="2"/>
      <c r="Q639" s="2"/>
      <c r="R639" s="2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2"/>
      <c r="B640" s="2"/>
      <c r="C640" s="227"/>
      <c r="D640" s="227"/>
      <c r="E640" s="2"/>
      <c r="F640" s="2"/>
      <c r="G640" s="4"/>
      <c r="H640" s="5"/>
      <c r="I640" s="5"/>
      <c r="J640" s="2"/>
      <c r="K640" s="7"/>
      <c r="L640" s="2"/>
      <c r="M640" s="2"/>
      <c r="N640" s="2"/>
      <c r="O640" s="2"/>
      <c r="P640" s="2"/>
      <c r="Q640" s="2"/>
      <c r="R640" s="2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2"/>
      <c r="B641" s="2"/>
      <c r="C641" s="227"/>
      <c r="D641" s="227"/>
      <c r="E641" s="2"/>
      <c r="F641" s="2"/>
      <c r="G641" s="4"/>
      <c r="H641" s="5"/>
      <c r="I641" s="5"/>
      <c r="J641" s="2"/>
      <c r="K641" s="7"/>
      <c r="L641" s="2"/>
      <c r="M641" s="2"/>
      <c r="N641" s="2"/>
      <c r="O641" s="2"/>
      <c r="P641" s="2"/>
      <c r="Q641" s="2"/>
      <c r="R641" s="2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2"/>
      <c r="B642" s="2"/>
      <c r="C642" s="227"/>
      <c r="D642" s="227"/>
      <c r="E642" s="2"/>
      <c r="F642" s="2"/>
      <c r="G642" s="4"/>
      <c r="H642" s="5"/>
      <c r="I642" s="5"/>
      <c r="J642" s="2"/>
      <c r="K642" s="7"/>
      <c r="L642" s="2"/>
      <c r="M642" s="2"/>
      <c r="N642" s="2"/>
      <c r="O642" s="2"/>
      <c r="P642" s="2"/>
      <c r="Q642" s="2"/>
      <c r="R642" s="2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2"/>
      <c r="B643" s="2"/>
      <c r="C643" s="227"/>
      <c r="D643" s="227"/>
      <c r="E643" s="2"/>
      <c r="F643" s="2"/>
      <c r="G643" s="4"/>
      <c r="H643" s="5"/>
      <c r="I643" s="5"/>
      <c r="J643" s="2"/>
      <c r="K643" s="7"/>
      <c r="L643" s="2"/>
      <c r="M643" s="2"/>
      <c r="N643" s="2"/>
      <c r="O643" s="2"/>
      <c r="P643" s="2"/>
      <c r="Q643" s="2"/>
      <c r="R643" s="2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2"/>
      <c r="B644" s="2"/>
      <c r="C644" s="227"/>
      <c r="D644" s="227"/>
      <c r="E644" s="2"/>
      <c r="F644" s="2"/>
      <c r="G644" s="4"/>
      <c r="H644" s="5"/>
      <c r="I644" s="5"/>
      <c r="J644" s="2"/>
      <c r="K644" s="7"/>
      <c r="L644" s="2"/>
      <c r="M644" s="2"/>
      <c r="N644" s="2"/>
      <c r="O644" s="2"/>
      <c r="P644" s="2"/>
      <c r="Q644" s="2"/>
      <c r="R644" s="2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2"/>
      <c r="B645" s="2"/>
      <c r="C645" s="227"/>
      <c r="D645" s="227"/>
      <c r="E645" s="2"/>
      <c r="F645" s="2"/>
      <c r="G645" s="4"/>
      <c r="H645" s="5"/>
      <c r="I645" s="5"/>
      <c r="J645" s="2"/>
      <c r="K645" s="7"/>
      <c r="L645" s="2"/>
      <c r="M645" s="2"/>
      <c r="N645" s="2"/>
      <c r="O645" s="2"/>
      <c r="P645" s="2"/>
      <c r="Q645" s="2"/>
      <c r="R645" s="2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2"/>
      <c r="B646" s="2"/>
      <c r="C646" s="227"/>
      <c r="D646" s="227"/>
      <c r="E646" s="2"/>
      <c r="F646" s="2"/>
      <c r="G646" s="4"/>
      <c r="H646" s="5"/>
      <c r="I646" s="5"/>
      <c r="J646" s="2"/>
      <c r="K646" s="7"/>
      <c r="L646" s="2"/>
      <c r="M646" s="2"/>
      <c r="N646" s="2"/>
      <c r="O646" s="2"/>
      <c r="P646" s="2"/>
      <c r="Q646" s="2"/>
      <c r="R646" s="2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2"/>
      <c r="B647" s="2"/>
      <c r="C647" s="227"/>
      <c r="D647" s="227"/>
      <c r="E647" s="2"/>
      <c r="F647" s="2"/>
      <c r="G647" s="4"/>
      <c r="H647" s="5"/>
      <c r="I647" s="5"/>
      <c r="J647" s="2"/>
      <c r="K647" s="7"/>
      <c r="L647" s="2"/>
      <c r="M647" s="2"/>
      <c r="N647" s="2"/>
      <c r="O647" s="2"/>
      <c r="P647" s="2"/>
      <c r="Q647" s="2"/>
      <c r="R647" s="2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2"/>
      <c r="B648" s="2"/>
      <c r="C648" s="227"/>
      <c r="D648" s="227"/>
      <c r="E648" s="2"/>
      <c r="F648" s="2"/>
      <c r="G648" s="4"/>
      <c r="H648" s="5"/>
      <c r="I648" s="5"/>
      <c r="J648" s="2"/>
      <c r="K648" s="7"/>
      <c r="L648" s="2"/>
      <c r="M648" s="2"/>
      <c r="N648" s="2"/>
      <c r="O648" s="2"/>
      <c r="P648" s="2"/>
      <c r="Q648" s="2"/>
      <c r="R648" s="2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2"/>
      <c r="B649" s="2"/>
      <c r="C649" s="227"/>
      <c r="D649" s="227"/>
      <c r="E649" s="2"/>
      <c r="F649" s="2"/>
      <c r="G649" s="4"/>
      <c r="H649" s="5"/>
      <c r="I649" s="5"/>
      <c r="J649" s="2"/>
      <c r="K649" s="7"/>
      <c r="L649" s="2"/>
      <c r="M649" s="2"/>
      <c r="N649" s="2"/>
      <c r="O649" s="2"/>
      <c r="P649" s="2"/>
      <c r="Q649" s="2"/>
      <c r="R649" s="2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2"/>
      <c r="B650" s="2"/>
      <c r="C650" s="227"/>
      <c r="D650" s="227"/>
      <c r="E650" s="2"/>
      <c r="F650" s="2"/>
      <c r="G650" s="4"/>
      <c r="H650" s="5"/>
      <c r="I650" s="5"/>
      <c r="J650" s="2"/>
      <c r="K650" s="7"/>
      <c r="L650" s="2"/>
      <c r="M650" s="2"/>
      <c r="N650" s="2"/>
      <c r="O650" s="2"/>
      <c r="P650" s="2"/>
      <c r="Q650" s="2"/>
      <c r="R650" s="2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2"/>
      <c r="B651" s="2"/>
      <c r="C651" s="227"/>
      <c r="D651" s="227"/>
      <c r="E651" s="2"/>
      <c r="F651" s="2"/>
      <c r="G651" s="4"/>
      <c r="H651" s="5"/>
      <c r="I651" s="5"/>
      <c r="J651" s="2"/>
      <c r="K651" s="7"/>
      <c r="L651" s="2"/>
      <c r="M651" s="2"/>
      <c r="N651" s="2"/>
      <c r="O651" s="2"/>
      <c r="P651" s="2"/>
      <c r="Q651" s="2"/>
      <c r="R651" s="2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2"/>
      <c r="B652" s="2"/>
      <c r="C652" s="227"/>
      <c r="D652" s="227"/>
      <c r="E652" s="2"/>
      <c r="F652" s="2"/>
      <c r="G652" s="4"/>
      <c r="H652" s="5"/>
      <c r="I652" s="5"/>
      <c r="J652" s="2"/>
      <c r="K652" s="7"/>
      <c r="L652" s="2"/>
      <c r="M652" s="2"/>
      <c r="N652" s="2"/>
      <c r="O652" s="2"/>
      <c r="P652" s="2"/>
      <c r="Q652" s="2"/>
      <c r="R652" s="2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2"/>
      <c r="B653" s="2"/>
      <c r="C653" s="227"/>
      <c r="D653" s="227"/>
      <c r="E653" s="2"/>
      <c r="F653" s="2"/>
      <c r="G653" s="4"/>
      <c r="H653" s="5"/>
      <c r="I653" s="5"/>
      <c r="J653" s="2"/>
      <c r="K653" s="7"/>
      <c r="L653" s="2"/>
      <c r="M653" s="2"/>
      <c r="N653" s="2"/>
      <c r="O653" s="2"/>
      <c r="P653" s="2"/>
      <c r="Q653" s="2"/>
      <c r="R653" s="2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2"/>
      <c r="B654" s="2"/>
      <c r="C654" s="227"/>
      <c r="D654" s="227"/>
      <c r="E654" s="2"/>
      <c r="F654" s="2"/>
      <c r="G654" s="4"/>
      <c r="H654" s="5"/>
      <c r="I654" s="5"/>
      <c r="J654" s="2"/>
      <c r="K654" s="7"/>
      <c r="L654" s="2"/>
      <c r="M654" s="2"/>
      <c r="N654" s="2"/>
      <c r="O654" s="2"/>
      <c r="P654" s="2"/>
      <c r="Q654" s="2"/>
      <c r="R654" s="2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2"/>
      <c r="B655" s="2"/>
      <c r="C655" s="227"/>
      <c r="D655" s="227"/>
      <c r="E655" s="2"/>
      <c r="F655" s="2"/>
      <c r="G655" s="4"/>
      <c r="H655" s="5"/>
      <c r="I655" s="5"/>
      <c r="J655" s="2"/>
      <c r="K655" s="7"/>
      <c r="L655" s="2"/>
      <c r="M655" s="2"/>
      <c r="N655" s="2"/>
      <c r="O655" s="2"/>
      <c r="P655" s="2"/>
      <c r="Q655" s="2"/>
      <c r="R655" s="2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2"/>
      <c r="B656" s="2"/>
      <c r="C656" s="227"/>
      <c r="D656" s="227"/>
      <c r="E656" s="2"/>
      <c r="F656" s="2"/>
      <c r="G656" s="4"/>
      <c r="H656" s="5"/>
      <c r="I656" s="5"/>
      <c r="J656" s="2"/>
      <c r="K656" s="7"/>
      <c r="L656" s="2"/>
      <c r="M656" s="2"/>
      <c r="N656" s="2"/>
      <c r="O656" s="2"/>
      <c r="P656" s="2"/>
      <c r="Q656" s="2"/>
      <c r="R656" s="2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2"/>
      <c r="B657" s="2"/>
      <c r="C657" s="227"/>
      <c r="D657" s="227"/>
      <c r="E657" s="2"/>
      <c r="F657" s="2"/>
      <c r="G657" s="4"/>
      <c r="H657" s="5"/>
      <c r="I657" s="5"/>
      <c r="J657" s="2"/>
      <c r="K657" s="7"/>
      <c r="L657" s="2"/>
      <c r="M657" s="2"/>
      <c r="N657" s="2"/>
      <c r="O657" s="2"/>
      <c r="P657" s="2"/>
      <c r="Q657" s="2"/>
      <c r="R657" s="2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2"/>
      <c r="B658" s="2"/>
      <c r="C658" s="227"/>
      <c r="D658" s="227"/>
      <c r="E658" s="2"/>
      <c r="F658" s="2"/>
      <c r="G658" s="4"/>
      <c r="H658" s="5"/>
      <c r="I658" s="5"/>
      <c r="J658" s="2"/>
      <c r="K658" s="7"/>
      <c r="L658" s="2"/>
      <c r="M658" s="2"/>
      <c r="N658" s="2"/>
      <c r="O658" s="2"/>
      <c r="P658" s="2"/>
      <c r="Q658" s="2"/>
      <c r="R658" s="2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2"/>
      <c r="B659" s="2"/>
      <c r="C659" s="227"/>
      <c r="D659" s="227"/>
      <c r="E659" s="2"/>
      <c r="F659" s="2"/>
      <c r="G659" s="4"/>
      <c r="H659" s="5"/>
      <c r="I659" s="5"/>
      <c r="J659" s="2"/>
      <c r="K659" s="7"/>
      <c r="L659" s="2"/>
      <c r="M659" s="2"/>
      <c r="N659" s="2"/>
      <c r="O659" s="2"/>
      <c r="P659" s="2"/>
      <c r="Q659" s="2"/>
      <c r="R659" s="2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2"/>
      <c r="B660" s="2"/>
      <c r="C660" s="227"/>
      <c r="D660" s="227"/>
      <c r="E660" s="2"/>
      <c r="F660" s="2"/>
      <c r="G660" s="4"/>
      <c r="H660" s="5"/>
      <c r="I660" s="5"/>
      <c r="J660" s="2"/>
      <c r="K660" s="7"/>
      <c r="L660" s="2"/>
      <c r="M660" s="2"/>
      <c r="N660" s="2"/>
      <c r="O660" s="2"/>
      <c r="P660" s="2"/>
      <c r="Q660" s="2"/>
      <c r="R660" s="2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2"/>
      <c r="B661" s="2"/>
      <c r="C661" s="227"/>
      <c r="D661" s="227"/>
      <c r="E661" s="2"/>
      <c r="F661" s="2"/>
      <c r="G661" s="4"/>
      <c r="H661" s="5"/>
      <c r="I661" s="5"/>
      <c r="J661" s="2"/>
      <c r="K661" s="7"/>
      <c r="L661" s="2"/>
      <c r="M661" s="2"/>
      <c r="N661" s="2"/>
      <c r="O661" s="2"/>
      <c r="P661" s="2"/>
      <c r="Q661" s="2"/>
      <c r="R661" s="2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2"/>
      <c r="B662" s="2"/>
      <c r="C662" s="227"/>
      <c r="D662" s="227"/>
      <c r="E662" s="2"/>
      <c r="F662" s="2"/>
      <c r="G662" s="4"/>
      <c r="H662" s="5"/>
      <c r="I662" s="5"/>
      <c r="J662" s="2"/>
      <c r="K662" s="7"/>
      <c r="L662" s="2"/>
      <c r="M662" s="2"/>
      <c r="N662" s="2"/>
      <c r="O662" s="2"/>
      <c r="P662" s="2"/>
      <c r="Q662" s="2"/>
      <c r="R662" s="2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2"/>
      <c r="B663" s="2"/>
      <c r="C663" s="227"/>
      <c r="D663" s="227"/>
      <c r="E663" s="2"/>
      <c r="F663" s="2"/>
      <c r="G663" s="4"/>
      <c r="H663" s="5"/>
      <c r="I663" s="5"/>
      <c r="J663" s="2"/>
      <c r="K663" s="7"/>
      <c r="L663" s="2"/>
      <c r="M663" s="2"/>
      <c r="N663" s="2"/>
      <c r="O663" s="2"/>
      <c r="P663" s="2"/>
      <c r="Q663" s="2"/>
      <c r="R663" s="2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2"/>
      <c r="B664" s="2"/>
      <c r="C664" s="227"/>
      <c r="D664" s="227"/>
      <c r="E664" s="2"/>
      <c r="F664" s="2"/>
      <c r="G664" s="4"/>
      <c r="H664" s="5"/>
      <c r="I664" s="5"/>
      <c r="J664" s="2"/>
      <c r="K664" s="7"/>
      <c r="L664" s="2"/>
      <c r="M664" s="2"/>
      <c r="N664" s="2"/>
      <c r="O664" s="2"/>
      <c r="P664" s="2"/>
      <c r="Q664" s="2"/>
      <c r="R664" s="2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2"/>
      <c r="B665" s="2"/>
      <c r="C665" s="227"/>
      <c r="D665" s="227"/>
      <c r="E665" s="2"/>
      <c r="F665" s="2"/>
      <c r="G665" s="4"/>
      <c r="H665" s="5"/>
      <c r="I665" s="5"/>
      <c r="J665" s="2"/>
      <c r="K665" s="7"/>
      <c r="L665" s="2"/>
      <c r="M665" s="2"/>
      <c r="N665" s="2"/>
      <c r="O665" s="2"/>
      <c r="P665" s="2"/>
      <c r="Q665" s="2"/>
      <c r="R665" s="2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2"/>
      <c r="B666" s="2"/>
      <c r="C666" s="227"/>
      <c r="D666" s="227"/>
      <c r="E666" s="2"/>
      <c r="F666" s="2"/>
      <c r="G666" s="4"/>
      <c r="H666" s="5"/>
      <c r="I666" s="5"/>
      <c r="J666" s="2"/>
      <c r="K666" s="7"/>
      <c r="L666" s="2"/>
      <c r="M666" s="2"/>
      <c r="N666" s="2"/>
      <c r="O666" s="2"/>
      <c r="P666" s="2"/>
      <c r="Q666" s="2"/>
      <c r="R666" s="2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2"/>
      <c r="B667" s="2"/>
      <c r="C667" s="227"/>
      <c r="D667" s="227"/>
      <c r="E667" s="2"/>
      <c r="F667" s="2"/>
      <c r="G667" s="4"/>
      <c r="H667" s="5"/>
      <c r="I667" s="5"/>
      <c r="J667" s="2"/>
      <c r="K667" s="7"/>
      <c r="L667" s="2"/>
      <c r="M667" s="2"/>
      <c r="N667" s="2"/>
      <c r="O667" s="2"/>
      <c r="P667" s="2"/>
      <c r="Q667" s="2"/>
      <c r="R667" s="2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2"/>
      <c r="B668" s="2"/>
      <c r="C668" s="227"/>
      <c r="D668" s="227"/>
      <c r="E668" s="2"/>
      <c r="F668" s="2"/>
      <c r="G668" s="4"/>
      <c r="H668" s="5"/>
      <c r="I668" s="5"/>
      <c r="J668" s="2"/>
      <c r="K668" s="7"/>
      <c r="L668" s="2"/>
      <c r="M668" s="2"/>
      <c r="N668" s="2"/>
      <c r="O668" s="2"/>
      <c r="P668" s="2"/>
      <c r="Q668" s="2"/>
      <c r="R668" s="2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2"/>
      <c r="B669" s="2"/>
      <c r="C669" s="227"/>
      <c r="D669" s="227"/>
      <c r="E669" s="2"/>
      <c r="F669" s="2"/>
      <c r="G669" s="4"/>
      <c r="H669" s="5"/>
      <c r="I669" s="5"/>
      <c r="J669" s="2"/>
      <c r="K669" s="7"/>
      <c r="L669" s="2"/>
      <c r="M669" s="2"/>
      <c r="N669" s="2"/>
      <c r="O669" s="2"/>
      <c r="P669" s="2"/>
      <c r="Q669" s="2"/>
      <c r="R669" s="2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2"/>
      <c r="B670" s="2"/>
      <c r="C670" s="227"/>
      <c r="D670" s="227"/>
      <c r="E670" s="2"/>
      <c r="F670" s="2"/>
      <c r="G670" s="4"/>
      <c r="H670" s="5"/>
      <c r="I670" s="5"/>
      <c r="J670" s="2"/>
      <c r="K670" s="7"/>
      <c r="L670" s="2"/>
      <c r="M670" s="2"/>
      <c r="N670" s="2"/>
      <c r="O670" s="2"/>
      <c r="P670" s="2"/>
      <c r="Q670" s="2"/>
      <c r="R670" s="2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2"/>
      <c r="B671" s="2"/>
      <c r="C671" s="227"/>
      <c r="D671" s="227"/>
      <c r="E671" s="2"/>
      <c r="F671" s="2"/>
      <c r="G671" s="4"/>
      <c r="H671" s="5"/>
      <c r="I671" s="5"/>
      <c r="J671" s="2"/>
      <c r="K671" s="7"/>
      <c r="L671" s="2"/>
      <c r="M671" s="2"/>
      <c r="N671" s="2"/>
      <c r="O671" s="2"/>
      <c r="P671" s="2"/>
      <c r="Q671" s="2"/>
      <c r="R671" s="2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2"/>
      <c r="B672" s="2"/>
      <c r="C672" s="227"/>
      <c r="D672" s="227"/>
      <c r="E672" s="2"/>
      <c r="F672" s="2"/>
      <c r="G672" s="4"/>
      <c r="H672" s="5"/>
      <c r="I672" s="5"/>
      <c r="J672" s="2"/>
      <c r="K672" s="7"/>
      <c r="L672" s="2"/>
      <c r="M672" s="2"/>
      <c r="N672" s="2"/>
      <c r="O672" s="2"/>
      <c r="P672" s="2"/>
      <c r="Q672" s="2"/>
      <c r="R672" s="2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2"/>
      <c r="B673" s="2"/>
      <c r="C673" s="227"/>
      <c r="D673" s="227"/>
      <c r="E673" s="2"/>
      <c r="F673" s="2"/>
      <c r="G673" s="4"/>
      <c r="H673" s="5"/>
      <c r="I673" s="5"/>
      <c r="J673" s="2"/>
      <c r="K673" s="7"/>
      <c r="L673" s="2"/>
      <c r="M673" s="2"/>
      <c r="N673" s="2"/>
      <c r="O673" s="2"/>
      <c r="P673" s="2"/>
      <c r="Q673" s="2"/>
      <c r="R673" s="2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2"/>
      <c r="B674" s="2"/>
      <c r="C674" s="227"/>
      <c r="D674" s="227"/>
      <c r="E674" s="2"/>
      <c r="F674" s="2"/>
      <c r="G674" s="4"/>
      <c r="H674" s="5"/>
      <c r="I674" s="5"/>
      <c r="J674" s="2"/>
      <c r="K674" s="7"/>
      <c r="L674" s="2"/>
      <c r="M674" s="2"/>
      <c r="N674" s="2"/>
      <c r="O674" s="2"/>
      <c r="P674" s="2"/>
      <c r="Q674" s="2"/>
      <c r="R674" s="2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2"/>
      <c r="B675" s="2"/>
      <c r="C675" s="227"/>
      <c r="D675" s="227"/>
      <c r="E675" s="2"/>
      <c r="F675" s="2"/>
      <c r="G675" s="4"/>
      <c r="H675" s="5"/>
      <c r="I675" s="5"/>
      <c r="J675" s="2"/>
      <c r="K675" s="7"/>
      <c r="L675" s="2"/>
      <c r="M675" s="2"/>
      <c r="N675" s="2"/>
      <c r="O675" s="2"/>
      <c r="P675" s="2"/>
      <c r="Q675" s="2"/>
      <c r="R675" s="2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2"/>
      <c r="B676" s="2"/>
      <c r="C676" s="227"/>
      <c r="D676" s="227"/>
      <c r="E676" s="2"/>
      <c r="F676" s="2"/>
      <c r="G676" s="4"/>
      <c r="H676" s="5"/>
      <c r="I676" s="5"/>
      <c r="J676" s="2"/>
      <c r="K676" s="7"/>
      <c r="L676" s="2"/>
      <c r="M676" s="2"/>
      <c r="N676" s="2"/>
      <c r="O676" s="2"/>
      <c r="P676" s="2"/>
      <c r="Q676" s="2"/>
      <c r="R676" s="2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2"/>
      <c r="B677" s="2"/>
      <c r="C677" s="227"/>
      <c r="D677" s="227"/>
      <c r="E677" s="2"/>
      <c r="F677" s="2"/>
      <c r="G677" s="4"/>
      <c r="H677" s="5"/>
      <c r="I677" s="5"/>
      <c r="J677" s="2"/>
      <c r="K677" s="7"/>
      <c r="L677" s="2"/>
      <c r="M677" s="2"/>
      <c r="N677" s="2"/>
      <c r="O677" s="2"/>
      <c r="P677" s="2"/>
      <c r="Q677" s="2"/>
      <c r="R677" s="2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2"/>
      <c r="B678" s="2"/>
      <c r="C678" s="227"/>
      <c r="D678" s="227"/>
      <c r="E678" s="2"/>
      <c r="F678" s="2"/>
      <c r="G678" s="4"/>
      <c r="H678" s="5"/>
      <c r="I678" s="5"/>
      <c r="J678" s="2"/>
      <c r="K678" s="7"/>
      <c r="L678" s="2"/>
      <c r="M678" s="2"/>
      <c r="N678" s="2"/>
      <c r="O678" s="2"/>
      <c r="P678" s="2"/>
      <c r="Q678" s="2"/>
      <c r="R678" s="2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2"/>
      <c r="B679" s="2"/>
      <c r="C679" s="227"/>
      <c r="D679" s="227"/>
      <c r="E679" s="2"/>
      <c r="F679" s="2"/>
      <c r="G679" s="4"/>
      <c r="H679" s="5"/>
      <c r="I679" s="5"/>
      <c r="J679" s="2"/>
      <c r="K679" s="7"/>
      <c r="L679" s="2"/>
      <c r="M679" s="2"/>
      <c r="N679" s="2"/>
      <c r="O679" s="2"/>
      <c r="P679" s="2"/>
      <c r="Q679" s="2"/>
      <c r="R679" s="2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2"/>
      <c r="B680" s="2"/>
      <c r="C680" s="227"/>
      <c r="D680" s="227"/>
      <c r="E680" s="2"/>
      <c r="F680" s="2"/>
      <c r="G680" s="4"/>
      <c r="H680" s="5"/>
      <c r="I680" s="5"/>
      <c r="J680" s="2"/>
      <c r="K680" s="7"/>
      <c r="L680" s="2"/>
      <c r="M680" s="2"/>
      <c r="N680" s="2"/>
      <c r="O680" s="2"/>
      <c r="P680" s="2"/>
      <c r="Q680" s="2"/>
      <c r="R680" s="2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2"/>
      <c r="B681" s="2"/>
      <c r="C681" s="227"/>
      <c r="D681" s="227"/>
      <c r="E681" s="2"/>
      <c r="F681" s="2"/>
      <c r="G681" s="4"/>
      <c r="H681" s="5"/>
      <c r="I681" s="5"/>
      <c r="J681" s="2"/>
      <c r="K681" s="7"/>
      <c r="L681" s="2"/>
      <c r="M681" s="2"/>
      <c r="N681" s="2"/>
      <c r="O681" s="2"/>
      <c r="P681" s="2"/>
      <c r="Q681" s="2"/>
      <c r="R681" s="2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2"/>
      <c r="B682" s="2"/>
      <c r="C682" s="227"/>
      <c r="D682" s="227"/>
      <c r="E682" s="2"/>
      <c r="F682" s="2"/>
      <c r="G682" s="4"/>
      <c r="H682" s="5"/>
      <c r="I682" s="5"/>
      <c r="J682" s="2"/>
      <c r="K682" s="7"/>
      <c r="L682" s="2"/>
      <c r="M682" s="2"/>
      <c r="N682" s="2"/>
      <c r="O682" s="2"/>
      <c r="P682" s="2"/>
      <c r="Q682" s="2"/>
      <c r="R682" s="2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2"/>
      <c r="B683" s="2"/>
      <c r="C683" s="227"/>
      <c r="D683" s="227"/>
      <c r="E683" s="2"/>
      <c r="F683" s="2"/>
      <c r="G683" s="4"/>
      <c r="H683" s="5"/>
      <c r="I683" s="5"/>
      <c r="J683" s="2"/>
      <c r="K683" s="7"/>
      <c r="L683" s="2"/>
      <c r="M683" s="2"/>
      <c r="N683" s="2"/>
      <c r="O683" s="2"/>
      <c r="P683" s="2"/>
      <c r="Q683" s="2"/>
      <c r="R683" s="2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2"/>
      <c r="B684" s="2"/>
      <c r="C684" s="227"/>
      <c r="D684" s="227"/>
      <c r="E684" s="2"/>
      <c r="F684" s="2"/>
      <c r="G684" s="4"/>
      <c r="H684" s="5"/>
      <c r="I684" s="5"/>
      <c r="J684" s="2"/>
      <c r="K684" s="7"/>
      <c r="L684" s="2"/>
      <c r="M684" s="2"/>
      <c r="N684" s="2"/>
      <c r="O684" s="2"/>
      <c r="P684" s="2"/>
      <c r="Q684" s="2"/>
      <c r="R684" s="2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2"/>
      <c r="B685" s="2"/>
      <c r="C685" s="227"/>
      <c r="D685" s="227"/>
      <c r="E685" s="2"/>
      <c r="F685" s="2"/>
      <c r="G685" s="4"/>
      <c r="H685" s="5"/>
      <c r="I685" s="5"/>
      <c r="J685" s="2"/>
      <c r="K685" s="7"/>
      <c r="L685" s="2"/>
      <c r="M685" s="2"/>
      <c r="N685" s="2"/>
      <c r="O685" s="2"/>
      <c r="P685" s="2"/>
      <c r="Q685" s="2"/>
      <c r="R685" s="2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2"/>
      <c r="B686" s="2"/>
      <c r="C686" s="227"/>
      <c r="D686" s="227"/>
      <c r="E686" s="2"/>
      <c r="F686" s="2"/>
      <c r="G686" s="4"/>
      <c r="H686" s="5"/>
      <c r="I686" s="5"/>
      <c r="J686" s="2"/>
      <c r="K686" s="7"/>
      <c r="L686" s="2"/>
      <c r="M686" s="2"/>
      <c r="N686" s="2"/>
      <c r="O686" s="2"/>
      <c r="P686" s="2"/>
      <c r="Q686" s="2"/>
      <c r="R686" s="2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2"/>
      <c r="B687" s="2"/>
      <c r="C687" s="227"/>
      <c r="D687" s="227"/>
      <c r="E687" s="2"/>
      <c r="F687" s="2"/>
      <c r="G687" s="4"/>
      <c r="H687" s="5"/>
      <c r="I687" s="5"/>
      <c r="J687" s="2"/>
      <c r="K687" s="7"/>
      <c r="L687" s="2"/>
      <c r="M687" s="2"/>
      <c r="N687" s="2"/>
      <c r="O687" s="2"/>
      <c r="P687" s="2"/>
      <c r="Q687" s="2"/>
      <c r="R687" s="2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2"/>
      <c r="B688" s="2"/>
      <c r="C688" s="227"/>
      <c r="D688" s="227"/>
      <c r="E688" s="2"/>
      <c r="F688" s="2"/>
      <c r="G688" s="4"/>
      <c r="H688" s="5"/>
      <c r="I688" s="5"/>
      <c r="J688" s="2"/>
      <c r="K688" s="7"/>
      <c r="L688" s="2"/>
      <c r="M688" s="2"/>
      <c r="N688" s="2"/>
      <c r="O688" s="2"/>
      <c r="P688" s="2"/>
      <c r="Q688" s="2"/>
      <c r="R688" s="2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2"/>
      <c r="B689" s="2"/>
      <c r="C689" s="227"/>
      <c r="D689" s="227"/>
      <c r="E689" s="2"/>
      <c r="F689" s="2"/>
      <c r="G689" s="4"/>
      <c r="H689" s="5"/>
      <c r="I689" s="5"/>
      <c r="J689" s="2"/>
      <c r="K689" s="7"/>
      <c r="L689" s="2"/>
      <c r="M689" s="2"/>
      <c r="N689" s="2"/>
      <c r="O689" s="2"/>
      <c r="P689" s="2"/>
      <c r="Q689" s="2"/>
      <c r="R689" s="2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2"/>
      <c r="B690" s="2"/>
      <c r="C690" s="227"/>
      <c r="D690" s="227"/>
      <c r="E690" s="2"/>
      <c r="F690" s="2"/>
      <c r="G690" s="4"/>
      <c r="H690" s="5"/>
      <c r="I690" s="5"/>
      <c r="J690" s="2"/>
      <c r="K690" s="7"/>
      <c r="L690" s="2"/>
      <c r="M690" s="2"/>
      <c r="N690" s="2"/>
      <c r="O690" s="2"/>
      <c r="P690" s="2"/>
      <c r="Q690" s="2"/>
      <c r="R690" s="2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2"/>
      <c r="B691" s="2"/>
      <c r="C691" s="227"/>
      <c r="D691" s="227"/>
      <c r="E691" s="2"/>
      <c r="F691" s="2"/>
      <c r="G691" s="4"/>
      <c r="H691" s="5"/>
      <c r="I691" s="5"/>
      <c r="J691" s="2"/>
      <c r="K691" s="7"/>
      <c r="L691" s="2"/>
      <c r="M691" s="2"/>
      <c r="N691" s="2"/>
      <c r="O691" s="2"/>
      <c r="P691" s="2"/>
      <c r="Q691" s="2"/>
      <c r="R691" s="2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2"/>
      <c r="B692" s="2"/>
      <c r="C692" s="227"/>
      <c r="D692" s="227"/>
      <c r="E692" s="2"/>
      <c r="F692" s="2"/>
      <c r="G692" s="4"/>
      <c r="H692" s="5"/>
      <c r="I692" s="5"/>
      <c r="J692" s="2"/>
      <c r="K692" s="7"/>
      <c r="L692" s="2"/>
      <c r="M692" s="2"/>
      <c r="N692" s="2"/>
      <c r="O692" s="2"/>
      <c r="P692" s="2"/>
      <c r="Q692" s="2"/>
      <c r="R692" s="2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2"/>
      <c r="B693" s="2"/>
      <c r="C693" s="227"/>
      <c r="D693" s="227"/>
      <c r="E693" s="2"/>
      <c r="F693" s="2"/>
      <c r="G693" s="4"/>
      <c r="H693" s="5"/>
      <c r="I693" s="5"/>
      <c r="J693" s="2"/>
      <c r="K693" s="7"/>
      <c r="L693" s="2"/>
      <c r="M693" s="2"/>
      <c r="N693" s="2"/>
      <c r="O693" s="2"/>
      <c r="P693" s="2"/>
      <c r="Q693" s="2"/>
      <c r="R693" s="2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2"/>
      <c r="B694" s="2"/>
      <c r="C694" s="227"/>
      <c r="D694" s="227"/>
      <c r="E694" s="2"/>
      <c r="F694" s="2"/>
      <c r="G694" s="4"/>
      <c r="H694" s="5"/>
      <c r="I694" s="5"/>
      <c r="J694" s="2"/>
      <c r="K694" s="7"/>
      <c r="L694" s="2"/>
      <c r="M694" s="2"/>
      <c r="N694" s="2"/>
      <c r="O694" s="2"/>
      <c r="P694" s="2"/>
      <c r="Q694" s="2"/>
      <c r="R694" s="2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2"/>
      <c r="B695" s="2"/>
      <c r="C695" s="227"/>
      <c r="D695" s="227"/>
      <c r="E695" s="2"/>
      <c r="F695" s="2"/>
      <c r="G695" s="4"/>
      <c r="H695" s="5"/>
      <c r="I695" s="5"/>
      <c r="J695" s="2"/>
      <c r="K695" s="7"/>
      <c r="L695" s="2"/>
      <c r="M695" s="2"/>
      <c r="N695" s="2"/>
      <c r="O695" s="2"/>
      <c r="P695" s="2"/>
      <c r="Q695" s="2"/>
      <c r="R695" s="2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2"/>
      <c r="B696" s="2"/>
      <c r="C696" s="227"/>
      <c r="D696" s="227"/>
      <c r="E696" s="2"/>
      <c r="F696" s="2"/>
      <c r="G696" s="4"/>
      <c r="H696" s="5"/>
      <c r="I696" s="5"/>
      <c r="J696" s="2"/>
      <c r="K696" s="7"/>
      <c r="L696" s="2"/>
      <c r="M696" s="2"/>
      <c r="N696" s="2"/>
      <c r="O696" s="2"/>
      <c r="P696" s="2"/>
      <c r="Q696" s="2"/>
      <c r="R696" s="2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2"/>
      <c r="B697" s="2"/>
      <c r="C697" s="227"/>
      <c r="D697" s="227"/>
      <c r="E697" s="2"/>
      <c r="F697" s="2"/>
      <c r="G697" s="4"/>
      <c r="H697" s="5"/>
      <c r="I697" s="5"/>
      <c r="J697" s="2"/>
      <c r="K697" s="7"/>
      <c r="L697" s="2"/>
      <c r="M697" s="2"/>
      <c r="N697" s="2"/>
      <c r="O697" s="2"/>
      <c r="P697" s="2"/>
      <c r="Q697" s="2"/>
      <c r="R697" s="2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2"/>
      <c r="B698" s="2"/>
      <c r="C698" s="227"/>
      <c r="D698" s="227"/>
      <c r="E698" s="2"/>
      <c r="F698" s="2"/>
      <c r="G698" s="4"/>
      <c r="H698" s="5"/>
      <c r="I698" s="5"/>
      <c r="J698" s="2"/>
      <c r="K698" s="7"/>
      <c r="L698" s="2"/>
      <c r="M698" s="2"/>
      <c r="N698" s="2"/>
      <c r="O698" s="2"/>
      <c r="P698" s="2"/>
      <c r="Q698" s="2"/>
      <c r="R698" s="2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2"/>
      <c r="B699" s="2"/>
      <c r="C699" s="227"/>
      <c r="D699" s="227"/>
      <c r="E699" s="2"/>
      <c r="F699" s="2"/>
      <c r="G699" s="4"/>
      <c r="H699" s="5"/>
      <c r="I699" s="5"/>
      <c r="J699" s="2"/>
      <c r="K699" s="7"/>
      <c r="L699" s="2"/>
      <c r="M699" s="2"/>
      <c r="N699" s="2"/>
      <c r="O699" s="2"/>
      <c r="P699" s="2"/>
      <c r="Q699" s="2"/>
      <c r="R699" s="2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2"/>
      <c r="B700" s="2"/>
      <c r="C700" s="227"/>
      <c r="D700" s="227"/>
      <c r="E700" s="2"/>
      <c r="F700" s="2"/>
      <c r="G700" s="4"/>
      <c r="H700" s="5"/>
      <c r="I700" s="5"/>
      <c r="J700" s="2"/>
      <c r="K700" s="7"/>
      <c r="L700" s="2"/>
      <c r="M700" s="2"/>
      <c r="N700" s="2"/>
      <c r="O700" s="2"/>
      <c r="P700" s="2"/>
      <c r="Q700" s="2"/>
      <c r="R700" s="2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2"/>
      <c r="B701" s="2"/>
      <c r="C701" s="227"/>
      <c r="D701" s="227"/>
      <c r="E701" s="2"/>
      <c r="F701" s="2"/>
      <c r="G701" s="4"/>
      <c r="H701" s="5"/>
      <c r="I701" s="5"/>
      <c r="J701" s="2"/>
      <c r="K701" s="7"/>
      <c r="L701" s="2"/>
      <c r="M701" s="2"/>
      <c r="N701" s="2"/>
      <c r="O701" s="2"/>
      <c r="P701" s="2"/>
      <c r="Q701" s="2"/>
      <c r="R701" s="2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2"/>
      <c r="B702" s="2"/>
      <c r="C702" s="227"/>
      <c r="D702" s="227"/>
      <c r="E702" s="2"/>
      <c r="F702" s="2"/>
      <c r="G702" s="4"/>
      <c r="H702" s="5"/>
      <c r="I702" s="5"/>
      <c r="J702" s="2"/>
      <c r="K702" s="7"/>
      <c r="L702" s="2"/>
      <c r="M702" s="2"/>
      <c r="N702" s="2"/>
      <c r="O702" s="2"/>
      <c r="P702" s="2"/>
      <c r="Q702" s="2"/>
      <c r="R702" s="2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2"/>
      <c r="B703" s="2"/>
      <c r="C703" s="227"/>
      <c r="D703" s="227"/>
      <c r="E703" s="2"/>
      <c r="F703" s="2"/>
      <c r="G703" s="4"/>
      <c r="H703" s="5"/>
      <c r="I703" s="5"/>
      <c r="J703" s="2"/>
      <c r="K703" s="7"/>
      <c r="L703" s="2"/>
      <c r="M703" s="2"/>
      <c r="N703" s="2"/>
      <c r="O703" s="2"/>
      <c r="P703" s="2"/>
      <c r="Q703" s="2"/>
      <c r="R703" s="2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2"/>
      <c r="B704" s="2"/>
      <c r="C704" s="227"/>
      <c r="D704" s="227"/>
      <c r="E704" s="2"/>
      <c r="F704" s="2"/>
      <c r="G704" s="4"/>
      <c r="H704" s="5"/>
      <c r="I704" s="5"/>
      <c r="J704" s="2"/>
      <c r="K704" s="7"/>
      <c r="L704" s="2"/>
      <c r="M704" s="2"/>
      <c r="N704" s="2"/>
      <c r="O704" s="2"/>
      <c r="P704" s="2"/>
      <c r="Q704" s="2"/>
      <c r="R704" s="2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2"/>
      <c r="B705" s="2"/>
      <c r="C705" s="227"/>
      <c r="D705" s="227"/>
      <c r="E705" s="2"/>
      <c r="F705" s="2"/>
      <c r="G705" s="4"/>
      <c r="H705" s="5"/>
      <c r="I705" s="5"/>
      <c r="J705" s="2"/>
      <c r="K705" s="7"/>
      <c r="L705" s="2"/>
      <c r="M705" s="2"/>
      <c r="N705" s="2"/>
      <c r="O705" s="2"/>
      <c r="P705" s="2"/>
      <c r="Q705" s="2"/>
      <c r="R705" s="2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2"/>
      <c r="B706" s="2"/>
      <c r="C706" s="227"/>
      <c r="D706" s="227"/>
      <c r="E706" s="2"/>
      <c r="F706" s="2"/>
      <c r="G706" s="4"/>
      <c r="H706" s="5"/>
      <c r="I706" s="5"/>
      <c r="J706" s="2"/>
      <c r="K706" s="7"/>
      <c r="L706" s="2"/>
      <c r="M706" s="2"/>
      <c r="N706" s="2"/>
      <c r="O706" s="2"/>
      <c r="P706" s="2"/>
      <c r="Q706" s="2"/>
      <c r="R706" s="2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2"/>
      <c r="B707" s="2"/>
      <c r="C707" s="227"/>
      <c r="D707" s="227"/>
      <c r="E707" s="2"/>
      <c r="F707" s="2"/>
      <c r="G707" s="4"/>
      <c r="H707" s="5"/>
      <c r="I707" s="5"/>
      <c r="J707" s="2"/>
      <c r="K707" s="7"/>
      <c r="L707" s="2"/>
      <c r="M707" s="2"/>
      <c r="N707" s="2"/>
      <c r="O707" s="2"/>
      <c r="P707" s="2"/>
      <c r="Q707" s="2"/>
      <c r="R707" s="2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2"/>
      <c r="B708" s="2"/>
      <c r="C708" s="227"/>
      <c r="D708" s="227"/>
      <c r="E708" s="2"/>
      <c r="F708" s="2"/>
      <c r="G708" s="4"/>
      <c r="H708" s="5"/>
      <c r="I708" s="5"/>
      <c r="J708" s="2"/>
      <c r="K708" s="7"/>
      <c r="L708" s="2"/>
      <c r="M708" s="2"/>
      <c r="N708" s="2"/>
      <c r="O708" s="2"/>
      <c r="P708" s="2"/>
      <c r="Q708" s="2"/>
      <c r="R708" s="2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2"/>
      <c r="B709" s="2"/>
      <c r="C709" s="227"/>
      <c r="D709" s="227"/>
      <c r="E709" s="2"/>
      <c r="F709" s="2"/>
      <c r="G709" s="4"/>
      <c r="H709" s="5"/>
      <c r="I709" s="5"/>
      <c r="J709" s="2"/>
      <c r="K709" s="7"/>
      <c r="L709" s="2"/>
      <c r="M709" s="2"/>
      <c r="N709" s="2"/>
      <c r="O709" s="2"/>
      <c r="P709" s="2"/>
      <c r="Q709" s="2"/>
      <c r="R709" s="2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2"/>
      <c r="B710" s="2"/>
      <c r="C710" s="227"/>
      <c r="D710" s="227"/>
      <c r="E710" s="2"/>
      <c r="F710" s="2"/>
      <c r="G710" s="4"/>
      <c r="H710" s="5"/>
      <c r="I710" s="5"/>
      <c r="J710" s="2"/>
      <c r="K710" s="7"/>
      <c r="L710" s="2"/>
      <c r="M710" s="2"/>
      <c r="N710" s="2"/>
      <c r="O710" s="2"/>
      <c r="P710" s="2"/>
      <c r="Q710" s="2"/>
      <c r="R710" s="2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2"/>
      <c r="B711" s="2"/>
      <c r="C711" s="227"/>
      <c r="D711" s="227"/>
      <c r="E711" s="2"/>
      <c r="F711" s="2"/>
      <c r="G711" s="4"/>
      <c r="H711" s="5"/>
      <c r="I711" s="5"/>
      <c r="J711" s="2"/>
      <c r="K711" s="7"/>
      <c r="L711" s="2"/>
      <c r="M711" s="2"/>
      <c r="N711" s="2"/>
      <c r="O711" s="2"/>
      <c r="P711" s="2"/>
      <c r="Q711" s="2"/>
      <c r="R711" s="2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2"/>
      <c r="B712" s="2"/>
      <c r="C712" s="227"/>
      <c r="D712" s="227"/>
      <c r="E712" s="2"/>
      <c r="F712" s="2"/>
      <c r="G712" s="4"/>
      <c r="H712" s="5"/>
      <c r="I712" s="5"/>
      <c r="J712" s="2"/>
      <c r="K712" s="7"/>
      <c r="L712" s="2"/>
      <c r="M712" s="2"/>
      <c r="N712" s="2"/>
      <c r="O712" s="2"/>
      <c r="P712" s="2"/>
      <c r="Q712" s="2"/>
      <c r="R712" s="2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2"/>
      <c r="B713" s="2"/>
      <c r="C713" s="227"/>
      <c r="D713" s="227"/>
      <c r="E713" s="2"/>
      <c r="F713" s="2"/>
      <c r="G713" s="4"/>
      <c r="H713" s="5"/>
      <c r="I713" s="5"/>
      <c r="J713" s="2"/>
      <c r="K713" s="7"/>
      <c r="L713" s="2"/>
      <c r="M713" s="2"/>
      <c r="N713" s="2"/>
      <c r="O713" s="2"/>
      <c r="P713" s="2"/>
      <c r="Q713" s="2"/>
      <c r="R713" s="2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2"/>
      <c r="B714" s="2"/>
      <c r="C714" s="227"/>
      <c r="D714" s="227"/>
      <c r="E714" s="2"/>
      <c r="F714" s="2"/>
      <c r="G714" s="4"/>
      <c r="H714" s="5"/>
      <c r="I714" s="5"/>
      <c r="J714" s="2"/>
      <c r="K714" s="7"/>
      <c r="L714" s="2"/>
      <c r="M714" s="2"/>
      <c r="N714" s="2"/>
      <c r="O714" s="2"/>
      <c r="P714" s="2"/>
      <c r="Q714" s="2"/>
      <c r="R714" s="2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2"/>
      <c r="B715" s="2"/>
      <c r="C715" s="227"/>
      <c r="D715" s="227"/>
      <c r="E715" s="2"/>
      <c r="F715" s="2"/>
      <c r="G715" s="4"/>
      <c r="H715" s="5"/>
      <c r="I715" s="5"/>
      <c r="J715" s="2"/>
      <c r="K715" s="7"/>
      <c r="L715" s="2"/>
      <c r="M715" s="2"/>
      <c r="N715" s="2"/>
      <c r="O715" s="2"/>
      <c r="P715" s="2"/>
      <c r="Q715" s="2"/>
      <c r="R715" s="2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2"/>
      <c r="B716" s="2"/>
      <c r="C716" s="227"/>
      <c r="D716" s="227"/>
      <c r="E716" s="2"/>
      <c r="F716" s="2"/>
      <c r="G716" s="4"/>
      <c r="H716" s="5"/>
      <c r="I716" s="5"/>
      <c r="J716" s="2"/>
      <c r="K716" s="7"/>
      <c r="L716" s="2"/>
      <c r="M716" s="2"/>
      <c r="N716" s="2"/>
      <c r="O716" s="2"/>
      <c r="P716" s="2"/>
      <c r="Q716" s="2"/>
      <c r="R716" s="2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2"/>
      <c r="B717" s="2"/>
      <c r="C717" s="227"/>
      <c r="D717" s="227"/>
      <c r="E717" s="2"/>
      <c r="F717" s="2"/>
      <c r="G717" s="4"/>
      <c r="H717" s="5"/>
      <c r="I717" s="5"/>
      <c r="J717" s="2"/>
      <c r="K717" s="7"/>
      <c r="L717" s="2"/>
      <c r="M717" s="2"/>
      <c r="N717" s="2"/>
      <c r="O717" s="2"/>
      <c r="P717" s="2"/>
      <c r="Q717" s="2"/>
      <c r="R717" s="2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2"/>
      <c r="B718" s="2"/>
      <c r="C718" s="227"/>
      <c r="D718" s="227"/>
      <c r="E718" s="2"/>
      <c r="F718" s="2"/>
      <c r="G718" s="4"/>
      <c r="H718" s="5"/>
      <c r="I718" s="5"/>
      <c r="J718" s="2"/>
      <c r="K718" s="7"/>
      <c r="L718" s="2"/>
      <c r="M718" s="2"/>
      <c r="N718" s="2"/>
      <c r="O718" s="2"/>
      <c r="P718" s="2"/>
      <c r="Q718" s="2"/>
      <c r="R718" s="2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2"/>
      <c r="B719" s="2"/>
      <c r="C719" s="227"/>
      <c r="D719" s="227"/>
      <c r="E719" s="2"/>
      <c r="F719" s="2"/>
      <c r="G719" s="4"/>
      <c r="H719" s="5"/>
      <c r="I719" s="5"/>
      <c r="J719" s="2"/>
      <c r="K719" s="7"/>
      <c r="L719" s="2"/>
      <c r="M719" s="2"/>
      <c r="N719" s="2"/>
      <c r="O719" s="2"/>
      <c r="P719" s="2"/>
      <c r="Q719" s="2"/>
      <c r="R719" s="2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2"/>
      <c r="B720" s="2"/>
      <c r="C720" s="227"/>
      <c r="D720" s="227"/>
      <c r="E720" s="2"/>
      <c r="F720" s="2"/>
      <c r="G720" s="4"/>
      <c r="H720" s="5"/>
      <c r="I720" s="5"/>
      <c r="J720" s="2"/>
      <c r="K720" s="7"/>
      <c r="L720" s="2"/>
      <c r="M720" s="2"/>
      <c r="N720" s="2"/>
      <c r="O720" s="2"/>
      <c r="P720" s="2"/>
      <c r="Q720" s="2"/>
      <c r="R720" s="2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2"/>
      <c r="B721" s="2"/>
      <c r="C721" s="227"/>
      <c r="D721" s="227"/>
      <c r="E721" s="2"/>
      <c r="F721" s="2"/>
      <c r="G721" s="4"/>
      <c r="H721" s="5"/>
      <c r="I721" s="5"/>
      <c r="J721" s="2"/>
      <c r="K721" s="7"/>
      <c r="L721" s="2"/>
      <c r="M721" s="2"/>
      <c r="N721" s="2"/>
      <c r="O721" s="2"/>
      <c r="P721" s="2"/>
      <c r="Q721" s="2"/>
      <c r="R721" s="2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2"/>
      <c r="B722" s="2"/>
      <c r="C722" s="227"/>
      <c r="D722" s="227"/>
      <c r="E722" s="2"/>
      <c r="F722" s="2"/>
      <c r="G722" s="4"/>
      <c r="H722" s="5"/>
      <c r="I722" s="5"/>
      <c r="J722" s="2"/>
      <c r="K722" s="7"/>
      <c r="L722" s="2"/>
      <c r="M722" s="2"/>
      <c r="N722" s="2"/>
      <c r="O722" s="2"/>
      <c r="P722" s="2"/>
      <c r="Q722" s="2"/>
      <c r="R722" s="2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2"/>
      <c r="B723" s="2"/>
      <c r="C723" s="227"/>
      <c r="D723" s="227"/>
      <c r="E723" s="2"/>
      <c r="F723" s="2"/>
      <c r="G723" s="4"/>
      <c r="H723" s="5"/>
      <c r="I723" s="5"/>
      <c r="J723" s="2"/>
      <c r="K723" s="7"/>
      <c r="L723" s="2"/>
      <c r="M723" s="2"/>
      <c r="N723" s="2"/>
      <c r="O723" s="2"/>
      <c r="P723" s="2"/>
      <c r="Q723" s="2"/>
      <c r="R723" s="2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2"/>
      <c r="B724" s="2"/>
      <c r="C724" s="227"/>
      <c r="D724" s="227"/>
      <c r="E724" s="2"/>
      <c r="F724" s="2"/>
      <c r="G724" s="4"/>
      <c r="H724" s="5"/>
      <c r="I724" s="5"/>
      <c r="J724" s="2"/>
      <c r="K724" s="7"/>
      <c r="L724" s="2"/>
      <c r="M724" s="2"/>
      <c r="N724" s="2"/>
      <c r="O724" s="2"/>
      <c r="P724" s="2"/>
      <c r="Q724" s="2"/>
      <c r="R724" s="2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2"/>
      <c r="B725" s="2"/>
      <c r="C725" s="227"/>
      <c r="D725" s="227"/>
      <c r="E725" s="2"/>
      <c r="F725" s="2"/>
      <c r="G725" s="4"/>
      <c r="H725" s="5"/>
      <c r="I725" s="5"/>
      <c r="J725" s="2"/>
      <c r="K725" s="7"/>
      <c r="L725" s="2"/>
      <c r="M725" s="2"/>
      <c r="N725" s="2"/>
      <c r="O725" s="2"/>
      <c r="P725" s="2"/>
      <c r="Q725" s="2"/>
      <c r="R725" s="2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2"/>
      <c r="B726" s="2"/>
      <c r="C726" s="227"/>
      <c r="D726" s="227"/>
      <c r="E726" s="2"/>
      <c r="F726" s="2"/>
      <c r="G726" s="4"/>
      <c r="H726" s="5"/>
      <c r="I726" s="5"/>
      <c r="J726" s="2"/>
      <c r="K726" s="7"/>
      <c r="L726" s="2"/>
      <c r="M726" s="2"/>
      <c r="N726" s="2"/>
      <c r="O726" s="2"/>
      <c r="P726" s="2"/>
      <c r="Q726" s="2"/>
      <c r="R726" s="2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2"/>
      <c r="B727" s="2"/>
      <c r="C727" s="227"/>
      <c r="D727" s="227"/>
      <c r="E727" s="2"/>
      <c r="F727" s="2"/>
      <c r="G727" s="4"/>
      <c r="H727" s="5"/>
      <c r="I727" s="5"/>
      <c r="J727" s="2"/>
      <c r="K727" s="7"/>
      <c r="L727" s="2"/>
      <c r="M727" s="2"/>
      <c r="N727" s="2"/>
      <c r="O727" s="2"/>
      <c r="P727" s="2"/>
      <c r="Q727" s="2"/>
      <c r="R727" s="2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2"/>
      <c r="B728" s="2"/>
      <c r="C728" s="227"/>
      <c r="D728" s="227"/>
      <c r="E728" s="2"/>
      <c r="F728" s="2"/>
      <c r="G728" s="4"/>
      <c r="H728" s="5"/>
      <c r="I728" s="5"/>
      <c r="J728" s="2"/>
      <c r="K728" s="7"/>
      <c r="L728" s="2"/>
      <c r="M728" s="2"/>
      <c r="N728" s="2"/>
      <c r="O728" s="2"/>
      <c r="P728" s="2"/>
      <c r="Q728" s="2"/>
      <c r="R728" s="2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2"/>
      <c r="B729" s="2"/>
      <c r="C729" s="227"/>
      <c r="D729" s="227"/>
      <c r="E729" s="2"/>
      <c r="F729" s="2"/>
      <c r="G729" s="4"/>
      <c r="H729" s="5"/>
      <c r="I729" s="5"/>
      <c r="J729" s="2"/>
      <c r="K729" s="7"/>
      <c r="L729" s="2"/>
      <c r="M729" s="2"/>
      <c r="N729" s="2"/>
      <c r="O729" s="2"/>
      <c r="P729" s="2"/>
      <c r="Q729" s="2"/>
      <c r="R729" s="2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2"/>
      <c r="B730" s="2"/>
      <c r="C730" s="227"/>
      <c r="D730" s="227"/>
      <c r="E730" s="2"/>
      <c r="F730" s="2"/>
      <c r="G730" s="4"/>
      <c r="H730" s="5"/>
      <c r="I730" s="5"/>
      <c r="J730" s="2"/>
      <c r="K730" s="7"/>
      <c r="L730" s="2"/>
      <c r="M730" s="2"/>
      <c r="N730" s="2"/>
      <c r="O730" s="2"/>
      <c r="P730" s="2"/>
      <c r="Q730" s="2"/>
      <c r="R730" s="2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2"/>
      <c r="B731" s="2"/>
      <c r="C731" s="227"/>
      <c r="D731" s="227"/>
      <c r="E731" s="2"/>
      <c r="F731" s="2"/>
      <c r="G731" s="4"/>
      <c r="H731" s="5"/>
      <c r="I731" s="5"/>
      <c r="J731" s="2"/>
      <c r="K731" s="7"/>
      <c r="L731" s="2"/>
      <c r="M731" s="2"/>
      <c r="N731" s="2"/>
      <c r="O731" s="2"/>
      <c r="P731" s="2"/>
      <c r="Q731" s="2"/>
      <c r="R731" s="2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2"/>
      <c r="B732" s="2"/>
      <c r="C732" s="227"/>
      <c r="D732" s="227"/>
      <c r="E732" s="2"/>
      <c r="F732" s="2"/>
      <c r="G732" s="4"/>
      <c r="H732" s="5"/>
      <c r="I732" s="5"/>
      <c r="J732" s="2"/>
      <c r="K732" s="7"/>
      <c r="L732" s="2"/>
      <c r="M732" s="2"/>
      <c r="N732" s="2"/>
      <c r="O732" s="2"/>
      <c r="P732" s="2"/>
      <c r="Q732" s="2"/>
      <c r="R732" s="2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2"/>
      <c r="B733" s="2"/>
      <c r="C733" s="227"/>
      <c r="D733" s="227"/>
      <c r="E733" s="2"/>
      <c r="F733" s="2"/>
      <c r="G733" s="4"/>
      <c r="H733" s="5"/>
      <c r="I733" s="5"/>
      <c r="J733" s="2"/>
      <c r="K733" s="7"/>
      <c r="L733" s="2"/>
      <c r="M733" s="2"/>
      <c r="N733" s="2"/>
      <c r="O733" s="2"/>
      <c r="P733" s="2"/>
      <c r="Q733" s="2"/>
      <c r="R733" s="2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2"/>
      <c r="B734" s="2"/>
      <c r="C734" s="227"/>
      <c r="D734" s="227"/>
      <c r="E734" s="2"/>
      <c r="F734" s="2"/>
      <c r="G734" s="4"/>
      <c r="H734" s="5"/>
      <c r="I734" s="5"/>
      <c r="J734" s="2"/>
      <c r="K734" s="7"/>
      <c r="L734" s="2"/>
      <c r="M734" s="2"/>
      <c r="N734" s="2"/>
      <c r="O734" s="2"/>
      <c r="P734" s="2"/>
      <c r="Q734" s="2"/>
      <c r="R734" s="2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2"/>
      <c r="B735" s="2"/>
      <c r="C735" s="227"/>
      <c r="D735" s="227"/>
      <c r="E735" s="2"/>
      <c r="F735" s="2"/>
      <c r="G735" s="4"/>
      <c r="H735" s="5"/>
      <c r="I735" s="5"/>
      <c r="J735" s="2"/>
      <c r="K735" s="7"/>
      <c r="L735" s="2"/>
      <c r="M735" s="2"/>
      <c r="N735" s="2"/>
      <c r="O735" s="2"/>
      <c r="P735" s="2"/>
      <c r="Q735" s="2"/>
      <c r="R735" s="2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2"/>
      <c r="B736" s="2"/>
      <c r="C736" s="227"/>
      <c r="D736" s="227"/>
      <c r="E736" s="2"/>
      <c r="F736" s="2"/>
      <c r="G736" s="4"/>
      <c r="H736" s="5"/>
      <c r="I736" s="5"/>
      <c r="J736" s="2"/>
      <c r="K736" s="7"/>
      <c r="L736" s="2"/>
      <c r="M736" s="2"/>
      <c r="N736" s="2"/>
      <c r="O736" s="2"/>
      <c r="P736" s="2"/>
      <c r="Q736" s="2"/>
      <c r="R736" s="2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2"/>
      <c r="B737" s="2"/>
      <c r="C737" s="227"/>
      <c r="D737" s="227"/>
      <c r="E737" s="2"/>
      <c r="F737" s="2"/>
      <c r="G737" s="4"/>
      <c r="H737" s="5"/>
      <c r="I737" s="5"/>
      <c r="J737" s="2"/>
      <c r="K737" s="7"/>
      <c r="L737" s="2"/>
      <c r="M737" s="2"/>
      <c r="N737" s="2"/>
      <c r="O737" s="2"/>
      <c r="P737" s="2"/>
      <c r="Q737" s="2"/>
      <c r="R737" s="2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2"/>
      <c r="B738" s="2"/>
      <c r="C738" s="227"/>
      <c r="D738" s="227"/>
      <c r="E738" s="2"/>
      <c r="F738" s="2"/>
      <c r="G738" s="4"/>
      <c r="H738" s="5"/>
      <c r="I738" s="5"/>
      <c r="J738" s="2"/>
      <c r="K738" s="7"/>
      <c r="L738" s="2"/>
      <c r="M738" s="2"/>
      <c r="N738" s="2"/>
      <c r="O738" s="2"/>
      <c r="P738" s="2"/>
      <c r="Q738" s="2"/>
      <c r="R738" s="2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2"/>
      <c r="B739" s="2"/>
      <c r="C739" s="227"/>
      <c r="D739" s="227"/>
      <c r="E739" s="2"/>
      <c r="F739" s="2"/>
      <c r="G739" s="4"/>
      <c r="H739" s="5"/>
      <c r="I739" s="5"/>
      <c r="J739" s="2"/>
      <c r="K739" s="7"/>
      <c r="L739" s="2"/>
      <c r="M739" s="2"/>
      <c r="N739" s="2"/>
      <c r="O739" s="2"/>
      <c r="P739" s="2"/>
      <c r="Q739" s="2"/>
      <c r="R739" s="2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2"/>
      <c r="B740" s="2"/>
      <c r="C740" s="227"/>
      <c r="D740" s="227"/>
      <c r="E740" s="2"/>
      <c r="F740" s="2"/>
      <c r="G740" s="4"/>
      <c r="H740" s="5"/>
      <c r="I740" s="5"/>
      <c r="J740" s="2"/>
      <c r="K740" s="7"/>
      <c r="L740" s="2"/>
      <c r="M740" s="2"/>
      <c r="N740" s="2"/>
      <c r="O740" s="2"/>
      <c r="P740" s="2"/>
      <c r="Q740" s="2"/>
      <c r="R740" s="2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2"/>
      <c r="B741" s="2"/>
      <c r="C741" s="227"/>
      <c r="D741" s="227"/>
      <c r="E741" s="2"/>
      <c r="F741" s="2"/>
      <c r="G741" s="4"/>
      <c r="H741" s="5"/>
      <c r="I741" s="5"/>
      <c r="J741" s="2"/>
      <c r="K741" s="7"/>
      <c r="L741" s="2"/>
      <c r="M741" s="2"/>
      <c r="N741" s="2"/>
      <c r="O741" s="2"/>
      <c r="P741" s="2"/>
      <c r="Q741" s="2"/>
      <c r="R741" s="2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2"/>
      <c r="B742" s="2"/>
      <c r="C742" s="227"/>
      <c r="D742" s="227"/>
      <c r="E742" s="2"/>
      <c r="F742" s="2"/>
      <c r="G742" s="4"/>
      <c r="H742" s="5"/>
      <c r="I742" s="5"/>
      <c r="J742" s="2"/>
      <c r="K742" s="7"/>
      <c r="L742" s="2"/>
      <c r="M742" s="2"/>
      <c r="N742" s="2"/>
      <c r="O742" s="2"/>
      <c r="P742" s="2"/>
      <c r="Q742" s="2"/>
      <c r="R742" s="2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2"/>
      <c r="B743" s="2"/>
      <c r="C743" s="227"/>
      <c r="D743" s="227"/>
      <c r="E743" s="2"/>
      <c r="F743" s="2"/>
      <c r="G743" s="4"/>
      <c r="H743" s="5"/>
      <c r="I743" s="5"/>
      <c r="J743" s="2"/>
      <c r="K743" s="7"/>
      <c r="L743" s="2"/>
      <c r="M743" s="2"/>
      <c r="N743" s="2"/>
      <c r="O743" s="2"/>
      <c r="P743" s="2"/>
      <c r="Q743" s="2"/>
      <c r="R743" s="2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2"/>
      <c r="B744" s="2"/>
      <c r="C744" s="227"/>
      <c r="D744" s="227"/>
      <c r="E744" s="2"/>
      <c r="F744" s="2"/>
      <c r="G744" s="4"/>
      <c r="H744" s="5"/>
      <c r="I744" s="5"/>
      <c r="J744" s="2"/>
      <c r="K744" s="7"/>
      <c r="L744" s="2"/>
      <c r="M744" s="2"/>
      <c r="N744" s="2"/>
      <c r="O744" s="2"/>
      <c r="P744" s="2"/>
      <c r="Q744" s="2"/>
      <c r="R744" s="2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2"/>
      <c r="B745" s="2"/>
      <c r="C745" s="227"/>
      <c r="D745" s="227"/>
      <c r="E745" s="2"/>
      <c r="F745" s="2"/>
      <c r="G745" s="4"/>
      <c r="H745" s="5"/>
      <c r="I745" s="5"/>
      <c r="J745" s="2"/>
      <c r="K745" s="7"/>
      <c r="L745" s="2"/>
      <c r="M745" s="2"/>
      <c r="N745" s="2"/>
      <c r="O745" s="2"/>
      <c r="P745" s="2"/>
      <c r="Q745" s="2"/>
      <c r="R745" s="2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2"/>
      <c r="B746" s="2"/>
      <c r="C746" s="227"/>
      <c r="D746" s="227"/>
      <c r="E746" s="2"/>
      <c r="F746" s="2"/>
      <c r="G746" s="4"/>
      <c r="H746" s="5"/>
      <c r="I746" s="5"/>
      <c r="J746" s="2"/>
      <c r="K746" s="7"/>
      <c r="L746" s="2"/>
      <c r="M746" s="2"/>
      <c r="N746" s="2"/>
      <c r="O746" s="2"/>
      <c r="P746" s="2"/>
      <c r="Q746" s="2"/>
      <c r="R746" s="2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2"/>
      <c r="B747" s="2"/>
      <c r="C747" s="227"/>
      <c r="D747" s="227"/>
      <c r="E747" s="2"/>
      <c r="F747" s="2"/>
      <c r="G747" s="4"/>
      <c r="H747" s="5"/>
      <c r="I747" s="5"/>
      <c r="J747" s="2"/>
      <c r="K747" s="7"/>
      <c r="L747" s="2"/>
      <c r="M747" s="2"/>
      <c r="N747" s="2"/>
      <c r="O747" s="2"/>
      <c r="P747" s="2"/>
      <c r="Q747" s="2"/>
      <c r="R747" s="2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2"/>
      <c r="B748" s="2"/>
      <c r="C748" s="227"/>
      <c r="D748" s="227"/>
      <c r="E748" s="2"/>
      <c r="F748" s="2"/>
      <c r="G748" s="4"/>
      <c r="H748" s="5"/>
      <c r="I748" s="5"/>
      <c r="J748" s="2"/>
      <c r="K748" s="7"/>
      <c r="L748" s="2"/>
      <c r="M748" s="2"/>
      <c r="N748" s="2"/>
      <c r="O748" s="2"/>
      <c r="P748" s="2"/>
      <c r="Q748" s="2"/>
      <c r="R748" s="2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2"/>
      <c r="B749" s="2"/>
      <c r="C749" s="227"/>
      <c r="D749" s="227"/>
      <c r="E749" s="2"/>
      <c r="F749" s="2"/>
      <c r="G749" s="4"/>
      <c r="H749" s="5"/>
      <c r="I749" s="5"/>
      <c r="J749" s="2"/>
      <c r="K749" s="7"/>
      <c r="L749" s="2"/>
      <c r="M749" s="2"/>
      <c r="N749" s="2"/>
      <c r="O749" s="2"/>
      <c r="P749" s="2"/>
      <c r="Q749" s="2"/>
      <c r="R749" s="2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2"/>
      <c r="B750" s="2"/>
      <c r="C750" s="227"/>
      <c r="D750" s="227"/>
      <c r="E750" s="2"/>
      <c r="F750" s="2"/>
      <c r="G750" s="4"/>
      <c r="H750" s="5"/>
      <c r="I750" s="5"/>
      <c r="J750" s="2"/>
      <c r="K750" s="7"/>
      <c r="L750" s="2"/>
      <c r="M750" s="2"/>
      <c r="N750" s="2"/>
      <c r="O750" s="2"/>
      <c r="P750" s="2"/>
      <c r="Q750" s="2"/>
      <c r="R750" s="2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2"/>
      <c r="B751" s="2"/>
      <c r="C751" s="227"/>
      <c r="D751" s="227"/>
      <c r="E751" s="2"/>
      <c r="F751" s="2"/>
      <c r="G751" s="4"/>
      <c r="H751" s="5"/>
      <c r="I751" s="5"/>
      <c r="J751" s="2"/>
      <c r="K751" s="7"/>
      <c r="L751" s="2"/>
      <c r="M751" s="2"/>
      <c r="N751" s="2"/>
      <c r="O751" s="2"/>
      <c r="P751" s="2"/>
      <c r="Q751" s="2"/>
      <c r="R751" s="2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2"/>
      <c r="B752" s="2"/>
      <c r="C752" s="227"/>
      <c r="D752" s="227"/>
      <c r="E752" s="2"/>
      <c r="F752" s="2"/>
      <c r="G752" s="4"/>
      <c r="H752" s="5"/>
      <c r="I752" s="5"/>
      <c r="J752" s="2"/>
      <c r="K752" s="7"/>
      <c r="L752" s="2"/>
      <c r="M752" s="2"/>
      <c r="N752" s="2"/>
      <c r="O752" s="2"/>
      <c r="P752" s="2"/>
      <c r="Q752" s="2"/>
      <c r="R752" s="2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2"/>
      <c r="B753" s="2"/>
      <c r="C753" s="227"/>
      <c r="D753" s="227"/>
      <c r="E753" s="2"/>
      <c r="F753" s="2"/>
      <c r="G753" s="4"/>
      <c r="H753" s="5"/>
      <c r="I753" s="5"/>
      <c r="J753" s="2"/>
      <c r="K753" s="7"/>
      <c r="L753" s="2"/>
      <c r="M753" s="2"/>
      <c r="N753" s="2"/>
      <c r="O753" s="2"/>
      <c r="P753" s="2"/>
      <c r="Q753" s="2"/>
      <c r="R753" s="2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2"/>
      <c r="B754" s="2"/>
      <c r="C754" s="227"/>
      <c r="D754" s="227"/>
      <c r="E754" s="2"/>
      <c r="F754" s="2"/>
      <c r="G754" s="4"/>
      <c r="H754" s="5"/>
      <c r="I754" s="5"/>
      <c r="J754" s="2"/>
      <c r="K754" s="7"/>
      <c r="L754" s="2"/>
      <c r="M754" s="2"/>
      <c r="N754" s="2"/>
      <c r="O754" s="2"/>
      <c r="P754" s="2"/>
      <c r="Q754" s="2"/>
      <c r="R754" s="2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2"/>
      <c r="B755" s="2"/>
      <c r="C755" s="227"/>
      <c r="D755" s="227"/>
      <c r="E755" s="2"/>
      <c r="F755" s="2"/>
      <c r="G755" s="4"/>
      <c r="H755" s="5"/>
      <c r="I755" s="5"/>
      <c r="J755" s="2"/>
      <c r="K755" s="7"/>
      <c r="L755" s="2"/>
      <c r="M755" s="2"/>
      <c r="N755" s="2"/>
      <c r="O755" s="2"/>
      <c r="P755" s="2"/>
      <c r="Q755" s="2"/>
      <c r="R755" s="2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2"/>
      <c r="B756" s="2"/>
      <c r="C756" s="227"/>
      <c r="D756" s="227"/>
      <c r="E756" s="2"/>
      <c r="F756" s="2"/>
      <c r="G756" s="4"/>
      <c r="H756" s="5"/>
      <c r="I756" s="5"/>
      <c r="J756" s="2"/>
      <c r="K756" s="7"/>
      <c r="L756" s="2"/>
      <c r="M756" s="2"/>
      <c r="N756" s="2"/>
      <c r="O756" s="2"/>
      <c r="P756" s="2"/>
      <c r="Q756" s="2"/>
      <c r="R756" s="2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2"/>
      <c r="B757" s="2"/>
      <c r="C757" s="227"/>
      <c r="D757" s="227"/>
      <c r="E757" s="2"/>
      <c r="F757" s="2"/>
      <c r="G757" s="4"/>
      <c r="H757" s="5"/>
      <c r="I757" s="5"/>
      <c r="J757" s="2"/>
      <c r="K757" s="7"/>
      <c r="L757" s="2"/>
      <c r="M757" s="2"/>
      <c r="N757" s="2"/>
      <c r="O757" s="2"/>
      <c r="P757" s="2"/>
      <c r="Q757" s="2"/>
      <c r="R757" s="2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2"/>
      <c r="B758" s="2"/>
      <c r="C758" s="227"/>
      <c r="D758" s="227"/>
      <c r="E758" s="2"/>
      <c r="F758" s="2"/>
      <c r="G758" s="4"/>
      <c r="H758" s="5"/>
      <c r="I758" s="5"/>
      <c r="J758" s="2"/>
      <c r="K758" s="7"/>
      <c r="L758" s="2"/>
      <c r="M758" s="2"/>
      <c r="N758" s="2"/>
      <c r="O758" s="2"/>
      <c r="P758" s="2"/>
      <c r="Q758" s="2"/>
      <c r="R758" s="2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2"/>
      <c r="B759" s="2"/>
      <c r="C759" s="227"/>
      <c r="D759" s="227"/>
      <c r="E759" s="2"/>
      <c r="F759" s="2"/>
      <c r="G759" s="4"/>
      <c r="H759" s="5"/>
      <c r="I759" s="5"/>
      <c r="J759" s="2"/>
      <c r="K759" s="7"/>
      <c r="L759" s="2"/>
      <c r="M759" s="2"/>
      <c r="N759" s="2"/>
      <c r="O759" s="2"/>
      <c r="P759" s="2"/>
      <c r="Q759" s="2"/>
      <c r="R759" s="2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2"/>
      <c r="B760" s="2"/>
      <c r="C760" s="227"/>
      <c r="D760" s="227"/>
      <c r="E760" s="2"/>
      <c r="F760" s="2"/>
      <c r="G760" s="4"/>
      <c r="H760" s="5"/>
      <c r="I760" s="5"/>
      <c r="J760" s="2"/>
      <c r="K760" s="7"/>
      <c r="L760" s="2"/>
      <c r="M760" s="2"/>
      <c r="N760" s="2"/>
      <c r="O760" s="2"/>
      <c r="P760" s="2"/>
      <c r="Q760" s="2"/>
      <c r="R760" s="2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2"/>
      <c r="B761" s="2"/>
      <c r="C761" s="227"/>
      <c r="D761" s="227"/>
      <c r="E761" s="2"/>
      <c r="F761" s="2"/>
      <c r="G761" s="4"/>
      <c r="H761" s="5"/>
      <c r="I761" s="5"/>
      <c r="J761" s="2"/>
      <c r="K761" s="7"/>
      <c r="L761" s="2"/>
      <c r="M761" s="2"/>
      <c r="N761" s="2"/>
      <c r="O761" s="2"/>
      <c r="P761" s="2"/>
      <c r="Q761" s="2"/>
      <c r="R761" s="2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2"/>
      <c r="B762" s="2"/>
      <c r="C762" s="227"/>
      <c r="D762" s="227"/>
      <c r="E762" s="2"/>
      <c r="F762" s="2"/>
      <c r="G762" s="4"/>
      <c r="H762" s="5"/>
      <c r="I762" s="5"/>
      <c r="J762" s="2"/>
      <c r="K762" s="7"/>
      <c r="L762" s="2"/>
      <c r="M762" s="2"/>
      <c r="N762" s="2"/>
      <c r="O762" s="2"/>
      <c r="P762" s="2"/>
      <c r="Q762" s="2"/>
      <c r="R762" s="2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2"/>
      <c r="B763" s="2"/>
      <c r="C763" s="227"/>
      <c r="D763" s="227"/>
      <c r="E763" s="2"/>
      <c r="F763" s="2"/>
      <c r="G763" s="4"/>
      <c r="H763" s="5"/>
      <c r="I763" s="5"/>
      <c r="J763" s="2"/>
      <c r="K763" s="7"/>
      <c r="L763" s="2"/>
      <c r="M763" s="2"/>
      <c r="N763" s="2"/>
      <c r="O763" s="2"/>
      <c r="P763" s="2"/>
      <c r="Q763" s="2"/>
      <c r="R763" s="2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2"/>
      <c r="B764" s="2"/>
      <c r="C764" s="227"/>
      <c r="D764" s="227"/>
      <c r="E764" s="2"/>
      <c r="F764" s="2"/>
      <c r="G764" s="4"/>
      <c r="H764" s="5"/>
      <c r="I764" s="5"/>
      <c r="J764" s="2"/>
      <c r="K764" s="7"/>
      <c r="L764" s="2"/>
      <c r="M764" s="2"/>
      <c r="N764" s="2"/>
      <c r="O764" s="2"/>
      <c r="P764" s="2"/>
      <c r="Q764" s="2"/>
      <c r="R764" s="2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2"/>
      <c r="B765" s="2"/>
      <c r="C765" s="227"/>
      <c r="D765" s="227"/>
      <c r="E765" s="2"/>
      <c r="F765" s="2"/>
      <c r="G765" s="4"/>
      <c r="H765" s="5"/>
      <c r="I765" s="5"/>
      <c r="J765" s="2"/>
      <c r="K765" s="7"/>
      <c r="L765" s="2"/>
      <c r="M765" s="2"/>
      <c r="N765" s="2"/>
      <c r="O765" s="2"/>
      <c r="P765" s="2"/>
      <c r="Q765" s="2"/>
      <c r="R765" s="2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2"/>
      <c r="B766" s="2"/>
      <c r="C766" s="227"/>
      <c r="D766" s="227"/>
      <c r="E766" s="2"/>
      <c r="F766" s="2"/>
      <c r="G766" s="4"/>
      <c r="H766" s="5"/>
      <c r="I766" s="5"/>
      <c r="J766" s="2"/>
      <c r="K766" s="7"/>
      <c r="L766" s="2"/>
      <c r="M766" s="2"/>
      <c r="N766" s="2"/>
      <c r="O766" s="2"/>
      <c r="P766" s="2"/>
      <c r="Q766" s="2"/>
      <c r="R766" s="2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2"/>
      <c r="B767" s="2"/>
      <c r="C767" s="227"/>
      <c r="D767" s="227"/>
      <c r="E767" s="2"/>
      <c r="F767" s="2"/>
      <c r="G767" s="4"/>
      <c r="H767" s="5"/>
      <c r="I767" s="5"/>
      <c r="J767" s="2"/>
      <c r="K767" s="7"/>
      <c r="L767" s="2"/>
      <c r="M767" s="2"/>
      <c r="N767" s="2"/>
      <c r="O767" s="2"/>
      <c r="P767" s="2"/>
      <c r="Q767" s="2"/>
      <c r="R767" s="2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2"/>
      <c r="B768" s="2"/>
      <c r="C768" s="227"/>
      <c r="D768" s="227"/>
      <c r="E768" s="2"/>
      <c r="F768" s="2"/>
      <c r="G768" s="4"/>
      <c r="H768" s="5"/>
      <c r="I768" s="5"/>
      <c r="J768" s="2"/>
      <c r="K768" s="7"/>
      <c r="L768" s="2"/>
      <c r="M768" s="2"/>
      <c r="N768" s="2"/>
      <c r="O768" s="2"/>
      <c r="P768" s="2"/>
      <c r="Q768" s="2"/>
      <c r="R768" s="2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2"/>
      <c r="B769" s="2"/>
      <c r="C769" s="227"/>
      <c r="D769" s="227"/>
      <c r="E769" s="2"/>
      <c r="F769" s="2"/>
      <c r="G769" s="4"/>
      <c r="H769" s="5"/>
      <c r="I769" s="5"/>
      <c r="J769" s="2"/>
      <c r="K769" s="7"/>
      <c r="L769" s="2"/>
      <c r="M769" s="2"/>
      <c r="N769" s="2"/>
      <c r="O769" s="2"/>
      <c r="P769" s="2"/>
      <c r="Q769" s="2"/>
      <c r="R769" s="2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2"/>
      <c r="B770" s="2"/>
      <c r="C770" s="227"/>
      <c r="D770" s="227"/>
      <c r="E770" s="2"/>
      <c r="F770" s="2"/>
      <c r="G770" s="4"/>
      <c r="H770" s="5"/>
      <c r="I770" s="5"/>
      <c r="J770" s="2"/>
      <c r="K770" s="7"/>
      <c r="L770" s="2"/>
      <c r="M770" s="2"/>
      <c r="N770" s="2"/>
      <c r="O770" s="2"/>
      <c r="P770" s="2"/>
      <c r="Q770" s="2"/>
      <c r="R770" s="2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2"/>
      <c r="B771" s="2"/>
      <c r="C771" s="227"/>
      <c r="D771" s="227"/>
      <c r="E771" s="2"/>
      <c r="F771" s="2"/>
      <c r="G771" s="4"/>
      <c r="H771" s="5"/>
      <c r="I771" s="5"/>
      <c r="J771" s="2"/>
      <c r="K771" s="7"/>
      <c r="L771" s="2"/>
      <c r="M771" s="2"/>
      <c r="N771" s="2"/>
      <c r="O771" s="2"/>
      <c r="P771" s="2"/>
      <c r="Q771" s="2"/>
      <c r="R771" s="2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2"/>
      <c r="B772" s="2"/>
      <c r="C772" s="227"/>
      <c r="D772" s="227"/>
      <c r="E772" s="2"/>
      <c r="F772" s="2"/>
      <c r="G772" s="4"/>
      <c r="H772" s="5"/>
      <c r="I772" s="5"/>
      <c r="J772" s="2"/>
      <c r="K772" s="7"/>
      <c r="L772" s="2"/>
      <c r="M772" s="2"/>
      <c r="N772" s="2"/>
      <c r="O772" s="2"/>
      <c r="P772" s="2"/>
      <c r="Q772" s="2"/>
      <c r="R772" s="2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2"/>
      <c r="B773" s="2"/>
      <c r="C773" s="227"/>
      <c r="D773" s="227"/>
      <c r="E773" s="2"/>
      <c r="F773" s="2"/>
      <c r="G773" s="4"/>
      <c r="H773" s="5"/>
      <c r="I773" s="5"/>
      <c r="J773" s="2"/>
      <c r="K773" s="7"/>
      <c r="L773" s="2"/>
      <c r="M773" s="2"/>
      <c r="N773" s="2"/>
      <c r="O773" s="2"/>
      <c r="P773" s="2"/>
      <c r="Q773" s="2"/>
      <c r="R773" s="2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2"/>
      <c r="B774" s="2"/>
      <c r="C774" s="227"/>
      <c r="D774" s="227"/>
      <c r="E774" s="2"/>
      <c r="F774" s="2"/>
      <c r="G774" s="4"/>
      <c r="H774" s="5"/>
      <c r="I774" s="5"/>
      <c r="J774" s="2"/>
      <c r="K774" s="7"/>
      <c r="L774" s="2"/>
      <c r="M774" s="2"/>
      <c r="N774" s="2"/>
      <c r="O774" s="2"/>
      <c r="P774" s="2"/>
      <c r="Q774" s="2"/>
      <c r="R774" s="2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2"/>
      <c r="B775" s="2"/>
      <c r="C775" s="227"/>
      <c r="D775" s="227"/>
      <c r="E775" s="2"/>
      <c r="F775" s="2"/>
      <c r="G775" s="4"/>
      <c r="H775" s="5"/>
      <c r="I775" s="5"/>
      <c r="J775" s="2"/>
      <c r="K775" s="7"/>
      <c r="L775" s="2"/>
      <c r="M775" s="2"/>
      <c r="N775" s="2"/>
      <c r="O775" s="2"/>
      <c r="P775" s="2"/>
      <c r="Q775" s="2"/>
      <c r="R775" s="2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2"/>
      <c r="B776" s="2"/>
      <c r="C776" s="227"/>
      <c r="D776" s="227"/>
      <c r="E776" s="2"/>
      <c r="F776" s="2"/>
      <c r="G776" s="4"/>
      <c r="H776" s="5"/>
      <c r="I776" s="5"/>
      <c r="J776" s="2"/>
      <c r="K776" s="7"/>
      <c r="L776" s="2"/>
      <c r="M776" s="2"/>
      <c r="N776" s="2"/>
      <c r="O776" s="2"/>
      <c r="P776" s="2"/>
      <c r="Q776" s="2"/>
      <c r="R776" s="2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2"/>
      <c r="B777" s="2"/>
      <c r="C777" s="227"/>
      <c r="D777" s="227"/>
      <c r="E777" s="2"/>
      <c r="F777" s="2"/>
      <c r="G777" s="4"/>
      <c r="H777" s="5"/>
      <c r="I777" s="5"/>
      <c r="J777" s="2"/>
      <c r="K777" s="7"/>
      <c r="L777" s="2"/>
      <c r="M777" s="2"/>
      <c r="N777" s="2"/>
      <c r="O777" s="2"/>
      <c r="P777" s="2"/>
      <c r="Q777" s="2"/>
      <c r="R777" s="2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2"/>
      <c r="B778" s="2"/>
      <c r="C778" s="227"/>
      <c r="D778" s="227"/>
      <c r="E778" s="2"/>
      <c r="F778" s="2"/>
      <c r="G778" s="4"/>
      <c r="H778" s="5"/>
      <c r="I778" s="5"/>
      <c r="J778" s="2"/>
      <c r="K778" s="7"/>
      <c r="L778" s="2"/>
      <c r="M778" s="2"/>
      <c r="N778" s="2"/>
      <c r="O778" s="2"/>
      <c r="P778" s="2"/>
      <c r="Q778" s="2"/>
      <c r="R778" s="2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2"/>
      <c r="B779" s="2"/>
      <c r="C779" s="227"/>
      <c r="D779" s="227"/>
      <c r="E779" s="2"/>
      <c r="F779" s="2"/>
      <c r="G779" s="4"/>
      <c r="H779" s="5"/>
      <c r="I779" s="5"/>
      <c r="J779" s="2"/>
      <c r="K779" s="7"/>
      <c r="L779" s="2"/>
      <c r="M779" s="2"/>
      <c r="N779" s="2"/>
      <c r="O779" s="2"/>
      <c r="P779" s="2"/>
      <c r="Q779" s="2"/>
      <c r="R779" s="2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2"/>
      <c r="B780" s="2"/>
      <c r="C780" s="227"/>
      <c r="D780" s="227"/>
      <c r="E780" s="2"/>
      <c r="F780" s="2"/>
      <c r="G780" s="4"/>
      <c r="H780" s="5"/>
      <c r="I780" s="5"/>
      <c r="J780" s="2"/>
      <c r="K780" s="7"/>
      <c r="L780" s="2"/>
      <c r="M780" s="2"/>
      <c r="N780" s="2"/>
      <c r="O780" s="2"/>
      <c r="P780" s="2"/>
      <c r="Q780" s="2"/>
      <c r="R780" s="2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2"/>
      <c r="B781" s="2"/>
      <c r="C781" s="227"/>
      <c r="D781" s="227"/>
      <c r="E781" s="2"/>
      <c r="F781" s="2"/>
      <c r="G781" s="4"/>
      <c r="H781" s="5"/>
      <c r="I781" s="5"/>
      <c r="J781" s="2"/>
      <c r="K781" s="7"/>
      <c r="L781" s="2"/>
      <c r="M781" s="2"/>
      <c r="N781" s="2"/>
      <c r="O781" s="2"/>
      <c r="P781" s="2"/>
      <c r="Q781" s="2"/>
      <c r="R781" s="2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2"/>
      <c r="B782" s="2"/>
      <c r="C782" s="227"/>
      <c r="D782" s="227"/>
      <c r="E782" s="2"/>
      <c r="F782" s="2"/>
      <c r="G782" s="4"/>
      <c r="H782" s="5"/>
      <c r="I782" s="5"/>
      <c r="J782" s="2"/>
      <c r="K782" s="7"/>
      <c r="L782" s="2"/>
      <c r="M782" s="2"/>
      <c r="N782" s="2"/>
      <c r="O782" s="2"/>
      <c r="P782" s="2"/>
      <c r="Q782" s="2"/>
      <c r="R782" s="2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2"/>
      <c r="B783" s="2"/>
      <c r="C783" s="227"/>
      <c r="D783" s="227"/>
      <c r="E783" s="2"/>
      <c r="F783" s="2"/>
      <c r="G783" s="4"/>
      <c r="H783" s="5"/>
      <c r="I783" s="5"/>
      <c r="J783" s="2"/>
      <c r="K783" s="7"/>
      <c r="L783" s="2"/>
      <c r="M783" s="2"/>
      <c r="N783" s="2"/>
      <c r="O783" s="2"/>
      <c r="P783" s="2"/>
      <c r="Q783" s="2"/>
      <c r="R783" s="2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2"/>
      <c r="B784" s="2"/>
      <c r="C784" s="227"/>
      <c r="D784" s="227"/>
      <c r="E784" s="2"/>
      <c r="F784" s="2"/>
      <c r="G784" s="4"/>
      <c r="H784" s="5"/>
      <c r="I784" s="5"/>
      <c r="J784" s="2"/>
      <c r="K784" s="7"/>
      <c r="L784" s="2"/>
      <c r="M784" s="2"/>
      <c r="N784" s="2"/>
      <c r="O784" s="2"/>
      <c r="P784" s="2"/>
      <c r="Q784" s="2"/>
      <c r="R784" s="2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2"/>
      <c r="B785" s="2"/>
      <c r="C785" s="227"/>
      <c r="D785" s="227"/>
      <c r="E785" s="2"/>
      <c r="F785" s="2"/>
      <c r="G785" s="4"/>
      <c r="H785" s="5"/>
      <c r="I785" s="5"/>
      <c r="J785" s="2"/>
      <c r="K785" s="7"/>
      <c r="L785" s="2"/>
      <c r="M785" s="2"/>
      <c r="N785" s="2"/>
      <c r="O785" s="2"/>
      <c r="P785" s="2"/>
      <c r="Q785" s="2"/>
      <c r="R785" s="2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2"/>
      <c r="B786" s="2"/>
      <c r="C786" s="227"/>
      <c r="D786" s="227"/>
      <c r="E786" s="2"/>
      <c r="F786" s="2"/>
      <c r="G786" s="4"/>
      <c r="H786" s="5"/>
      <c r="I786" s="5"/>
      <c r="J786" s="2"/>
      <c r="K786" s="7"/>
      <c r="L786" s="2"/>
      <c r="M786" s="2"/>
      <c r="N786" s="2"/>
      <c r="O786" s="2"/>
      <c r="P786" s="2"/>
      <c r="Q786" s="2"/>
      <c r="R786" s="2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2"/>
      <c r="B787" s="2"/>
      <c r="C787" s="227"/>
      <c r="D787" s="227"/>
      <c r="E787" s="2"/>
      <c r="F787" s="2"/>
      <c r="G787" s="4"/>
      <c r="H787" s="5"/>
      <c r="I787" s="5"/>
      <c r="J787" s="2"/>
      <c r="K787" s="7"/>
      <c r="L787" s="2"/>
      <c r="M787" s="2"/>
      <c r="N787" s="2"/>
      <c r="O787" s="2"/>
      <c r="P787" s="2"/>
      <c r="Q787" s="2"/>
      <c r="R787" s="2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2"/>
      <c r="B788" s="2"/>
      <c r="C788" s="227"/>
      <c r="D788" s="227"/>
      <c r="E788" s="2"/>
      <c r="F788" s="2"/>
      <c r="G788" s="4"/>
      <c r="H788" s="5"/>
      <c r="I788" s="5"/>
      <c r="J788" s="2"/>
      <c r="K788" s="7"/>
      <c r="L788" s="2"/>
      <c r="M788" s="2"/>
      <c r="N788" s="2"/>
      <c r="O788" s="2"/>
      <c r="P788" s="2"/>
      <c r="Q788" s="2"/>
      <c r="R788" s="2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2"/>
      <c r="B789" s="2"/>
      <c r="C789" s="227"/>
      <c r="D789" s="227"/>
      <c r="E789" s="2"/>
      <c r="F789" s="2"/>
      <c r="G789" s="4"/>
      <c r="H789" s="5"/>
      <c r="I789" s="5"/>
      <c r="J789" s="2"/>
      <c r="K789" s="7"/>
      <c r="L789" s="2"/>
      <c r="M789" s="2"/>
      <c r="N789" s="2"/>
      <c r="O789" s="2"/>
      <c r="P789" s="2"/>
      <c r="Q789" s="2"/>
      <c r="R789" s="2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2"/>
      <c r="B790" s="2"/>
      <c r="C790" s="227"/>
      <c r="D790" s="227"/>
      <c r="E790" s="2"/>
      <c r="F790" s="2"/>
      <c r="G790" s="4"/>
      <c r="H790" s="5"/>
      <c r="I790" s="5"/>
      <c r="J790" s="2"/>
      <c r="K790" s="7"/>
      <c r="L790" s="2"/>
      <c r="M790" s="2"/>
      <c r="N790" s="2"/>
      <c r="O790" s="2"/>
      <c r="P790" s="2"/>
      <c r="Q790" s="2"/>
      <c r="R790" s="2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2"/>
      <c r="B791" s="2"/>
      <c r="C791" s="227"/>
      <c r="D791" s="227"/>
      <c r="E791" s="2"/>
      <c r="F791" s="2"/>
      <c r="G791" s="4"/>
      <c r="H791" s="5"/>
      <c r="I791" s="5"/>
      <c r="J791" s="2"/>
      <c r="K791" s="7"/>
      <c r="L791" s="2"/>
      <c r="M791" s="2"/>
      <c r="N791" s="2"/>
      <c r="O791" s="2"/>
      <c r="P791" s="2"/>
      <c r="Q791" s="2"/>
      <c r="R791" s="2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2"/>
      <c r="B792" s="2"/>
      <c r="C792" s="227"/>
      <c r="D792" s="227"/>
      <c r="E792" s="2"/>
      <c r="F792" s="2"/>
      <c r="G792" s="4"/>
      <c r="H792" s="5"/>
      <c r="I792" s="5"/>
      <c r="J792" s="2"/>
      <c r="K792" s="7"/>
      <c r="L792" s="2"/>
      <c r="M792" s="2"/>
      <c r="N792" s="2"/>
      <c r="O792" s="2"/>
      <c r="P792" s="2"/>
      <c r="Q792" s="2"/>
      <c r="R792" s="2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2"/>
      <c r="B793" s="2"/>
      <c r="C793" s="227"/>
      <c r="D793" s="227"/>
      <c r="E793" s="2"/>
      <c r="F793" s="2"/>
      <c r="G793" s="4"/>
      <c r="H793" s="5"/>
      <c r="I793" s="5"/>
      <c r="J793" s="2"/>
      <c r="K793" s="7"/>
      <c r="L793" s="2"/>
      <c r="M793" s="2"/>
      <c r="N793" s="2"/>
      <c r="O793" s="2"/>
      <c r="P793" s="2"/>
      <c r="Q793" s="2"/>
      <c r="R793" s="2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2"/>
      <c r="B794" s="2"/>
      <c r="C794" s="227"/>
      <c r="D794" s="227"/>
      <c r="E794" s="2"/>
      <c r="F794" s="2"/>
      <c r="G794" s="4"/>
      <c r="H794" s="5"/>
      <c r="I794" s="5"/>
      <c r="J794" s="2"/>
      <c r="K794" s="7"/>
      <c r="L794" s="2"/>
      <c r="M794" s="2"/>
      <c r="N794" s="2"/>
      <c r="O794" s="2"/>
      <c r="P794" s="2"/>
      <c r="Q794" s="2"/>
      <c r="R794" s="2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2"/>
      <c r="B795" s="2"/>
      <c r="C795" s="227"/>
      <c r="D795" s="227"/>
      <c r="E795" s="2"/>
      <c r="F795" s="2"/>
      <c r="G795" s="4"/>
      <c r="H795" s="5"/>
      <c r="I795" s="5"/>
      <c r="J795" s="2"/>
      <c r="K795" s="7"/>
      <c r="L795" s="2"/>
      <c r="M795" s="2"/>
      <c r="N795" s="2"/>
      <c r="O795" s="2"/>
      <c r="P795" s="2"/>
      <c r="Q795" s="2"/>
      <c r="R795" s="2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2"/>
      <c r="B796" s="2"/>
      <c r="C796" s="227"/>
      <c r="D796" s="227"/>
      <c r="E796" s="2"/>
      <c r="F796" s="2"/>
      <c r="G796" s="4"/>
      <c r="H796" s="5"/>
      <c r="I796" s="5"/>
      <c r="J796" s="2"/>
      <c r="K796" s="7"/>
      <c r="L796" s="2"/>
      <c r="M796" s="2"/>
      <c r="N796" s="2"/>
      <c r="O796" s="2"/>
      <c r="P796" s="2"/>
      <c r="Q796" s="2"/>
      <c r="R796" s="2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2"/>
      <c r="B797" s="2"/>
      <c r="C797" s="227"/>
      <c r="D797" s="227"/>
      <c r="E797" s="2"/>
      <c r="F797" s="2"/>
      <c r="G797" s="4"/>
      <c r="H797" s="5"/>
      <c r="I797" s="5"/>
      <c r="J797" s="2"/>
      <c r="K797" s="7"/>
      <c r="L797" s="2"/>
      <c r="M797" s="2"/>
      <c r="N797" s="2"/>
      <c r="O797" s="2"/>
      <c r="P797" s="2"/>
      <c r="Q797" s="2"/>
      <c r="R797" s="2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2"/>
      <c r="B798" s="2"/>
      <c r="C798" s="227"/>
      <c r="D798" s="227"/>
      <c r="E798" s="2"/>
      <c r="F798" s="2"/>
      <c r="G798" s="4"/>
      <c r="H798" s="5"/>
      <c r="I798" s="5"/>
      <c r="J798" s="2"/>
      <c r="K798" s="7"/>
      <c r="L798" s="2"/>
      <c r="M798" s="2"/>
      <c r="N798" s="2"/>
      <c r="O798" s="2"/>
      <c r="P798" s="2"/>
      <c r="Q798" s="2"/>
      <c r="R798" s="2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2"/>
      <c r="B799" s="2"/>
      <c r="C799" s="227"/>
      <c r="D799" s="227"/>
      <c r="E799" s="2"/>
      <c r="F799" s="2"/>
      <c r="G799" s="4"/>
      <c r="H799" s="5"/>
      <c r="I799" s="5"/>
      <c r="J799" s="2"/>
      <c r="K799" s="7"/>
      <c r="L799" s="2"/>
      <c r="M799" s="2"/>
      <c r="N799" s="2"/>
      <c r="O799" s="2"/>
      <c r="P799" s="2"/>
      <c r="Q799" s="2"/>
      <c r="R799" s="2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2"/>
      <c r="B800" s="2"/>
      <c r="C800" s="227"/>
      <c r="D800" s="227"/>
      <c r="E800" s="2"/>
      <c r="F800" s="2"/>
      <c r="G800" s="4"/>
      <c r="H800" s="5"/>
      <c r="I800" s="5"/>
      <c r="J800" s="2"/>
      <c r="K800" s="7"/>
      <c r="L800" s="2"/>
      <c r="M800" s="2"/>
      <c r="N800" s="2"/>
      <c r="O800" s="2"/>
      <c r="P800" s="2"/>
      <c r="Q800" s="2"/>
      <c r="R800" s="2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2"/>
      <c r="B801" s="2"/>
      <c r="C801" s="227"/>
      <c r="D801" s="227"/>
      <c r="E801" s="2"/>
      <c r="F801" s="2"/>
      <c r="G801" s="4"/>
      <c r="H801" s="5"/>
      <c r="I801" s="5"/>
      <c r="J801" s="2"/>
      <c r="K801" s="7"/>
      <c r="L801" s="2"/>
      <c r="M801" s="2"/>
      <c r="N801" s="2"/>
      <c r="O801" s="2"/>
      <c r="P801" s="2"/>
      <c r="Q801" s="2"/>
      <c r="R801" s="2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2"/>
      <c r="B802" s="2"/>
      <c r="C802" s="227"/>
      <c r="D802" s="227"/>
      <c r="E802" s="2"/>
      <c r="F802" s="2"/>
      <c r="G802" s="4"/>
      <c r="H802" s="5"/>
      <c r="I802" s="5"/>
      <c r="J802" s="2"/>
      <c r="K802" s="7"/>
      <c r="L802" s="2"/>
      <c r="M802" s="2"/>
      <c r="N802" s="2"/>
      <c r="O802" s="2"/>
      <c r="P802" s="2"/>
      <c r="Q802" s="2"/>
      <c r="R802" s="2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2"/>
      <c r="B803" s="2"/>
      <c r="C803" s="227"/>
      <c r="D803" s="227"/>
      <c r="E803" s="2"/>
      <c r="F803" s="2"/>
      <c r="G803" s="4"/>
      <c r="H803" s="5"/>
      <c r="I803" s="5"/>
      <c r="J803" s="2"/>
      <c r="K803" s="7"/>
      <c r="L803" s="2"/>
      <c r="M803" s="2"/>
      <c r="N803" s="2"/>
      <c r="O803" s="2"/>
      <c r="P803" s="2"/>
      <c r="Q803" s="2"/>
      <c r="R803" s="2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2"/>
      <c r="B804" s="2"/>
      <c r="C804" s="227"/>
      <c r="D804" s="227"/>
      <c r="E804" s="2"/>
      <c r="F804" s="2"/>
      <c r="G804" s="4"/>
      <c r="H804" s="5"/>
      <c r="I804" s="5"/>
      <c r="J804" s="2"/>
      <c r="K804" s="7"/>
      <c r="L804" s="2"/>
      <c r="M804" s="2"/>
      <c r="N804" s="2"/>
      <c r="O804" s="2"/>
      <c r="P804" s="2"/>
      <c r="Q804" s="2"/>
      <c r="R804" s="2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2"/>
      <c r="B805" s="2"/>
      <c r="C805" s="227"/>
      <c r="D805" s="227"/>
      <c r="E805" s="2"/>
      <c r="F805" s="2"/>
      <c r="G805" s="4"/>
      <c r="H805" s="5"/>
      <c r="I805" s="5"/>
      <c r="J805" s="2"/>
      <c r="K805" s="7"/>
      <c r="L805" s="2"/>
      <c r="M805" s="2"/>
      <c r="N805" s="2"/>
      <c r="O805" s="2"/>
      <c r="P805" s="2"/>
      <c r="Q805" s="2"/>
      <c r="R805" s="2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2"/>
      <c r="B806" s="2"/>
      <c r="C806" s="227"/>
      <c r="D806" s="227"/>
      <c r="E806" s="2"/>
      <c r="F806" s="2"/>
      <c r="G806" s="4"/>
      <c r="H806" s="5"/>
      <c r="I806" s="5"/>
      <c r="J806" s="2"/>
      <c r="K806" s="7"/>
      <c r="L806" s="2"/>
      <c r="M806" s="2"/>
      <c r="N806" s="2"/>
      <c r="O806" s="2"/>
      <c r="P806" s="2"/>
      <c r="Q806" s="2"/>
      <c r="R806" s="2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2"/>
      <c r="B807" s="2"/>
      <c r="C807" s="227"/>
      <c r="D807" s="227"/>
      <c r="E807" s="2"/>
      <c r="F807" s="2"/>
      <c r="G807" s="4"/>
      <c r="H807" s="5"/>
      <c r="I807" s="5"/>
      <c r="J807" s="2"/>
      <c r="K807" s="7"/>
      <c r="L807" s="2"/>
      <c r="M807" s="2"/>
      <c r="N807" s="2"/>
      <c r="O807" s="2"/>
      <c r="P807" s="2"/>
      <c r="Q807" s="2"/>
      <c r="R807" s="2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2"/>
      <c r="B808" s="2"/>
      <c r="C808" s="227"/>
      <c r="D808" s="227"/>
      <c r="E808" s="2"/>
      <c r="F808" s="2"/>
      <c r="G808" s="4"/>
      <c r="H808" s="5"/>
      <c r="I808" s="5"/>
      <c r="J808" s="2"/>
      <c r="K808" s="7"/>
      <c r="L808" s="2"/>
      <c r="M808" s="2"/>
      <c r="N808" s="2"/>
      <c r="O808" s="2"/>
      <c r="P808" s="2"/>
      <c r="Q808" s="2"/>
      <c r="R808" s="2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2"/>
      <c r="B809" s="2"/>
      <c r="C809" s="227"/>
      <c r="D809" s="227"/>
      <c r="E809" s="2"/>
      <c r="F809" s="2"/>
      <c r="G809" s="4"/>
      <c r="H809" s="5"/>
      <c r="I809" s="5"/>
      <c r="J809" s="2"/>
      <c r="K809" s="7"/>
      <c r="L809" s="2"/>
      <c r="M809" s="2"/>
      <c r="N809" s="2"/>
      <c r="O809" s="2"/>
      <c r="P809" s="2"/>
      <c r="Q809" s="2"/>
      <c r="R809" s="2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2"/>
      <c r="B810" s="2"/>
      <c r="C810" s="227"/>
      <c r="D810" s="227"/>
      <c r="E810" s="2"/>
      <c r="F810" s="2"/>
      <c r="G810" s="4"/>
      <c r="H810" s="5"/>
      <c r="I810" s="5"/>
      <c r="J810" s="2"/>
      <c r="K810" s="7"/>
      <c r="L810" s="2"/>
      <c r="M810" s="2"/>
      <c r="N810" s="2"/>
      <c r="O810" s="2"/>
      <c r="P810" s="2"/>
      <c r="Q810" s="2"/>
      <c r="R810" s="2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2"/>
      <c r="B811" s="2"/>
      <c r="C811" s="227"/>
      <c r="D811" s="227"/>
      <c r="E811" s="2"/>
      <c r="F811" s="2"/>
      <c r="G811" s="4"/>
      <c r="H811" s="5"/>
      <c r="I811" s="5"/>
      <c r="J811" s="2"/>
      <c r="K811" s="7"/>
      <c r="L811" s="2"/>
      <c r="M811" s="2"/>
      <c r="N811" s="2"/>
      <c r="O811" s="2"/>
      <c r="P811" s="2"/>
      <c r="Q811" s="2"/>
      <c r="R811" s="2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2"/>
      <c r="B812" s="2"/>
      <c r="C812" s="227"/>
      <c r="D812" s="227"/>
      <c r="E812" s="2"/>
      <c r="F812" s="2"/>
      <c r="G812" s="4"/>
      <c r="H812" s="5"/>
      <c r="I812" s="5"/>
      <c r="J812" s="2"/>
      <c r="K812" s="7"/>
      <c r="L812" s="2"/>
      <c r="M812" s="2"/>
      <c r="N812" s="2"/>
      <c r="O812" s="2"/>
      <c r="P812" s="2"/>
      <c r="Q812" s="2"/>
      <c r="R812" s="2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2"/>
      <c r="B813" s="2"/>
      <c r="C813" s="227"/>
      <c r="D813" s="227"/>
      <c r="E813" s="2"/>
      <c r="F813" s="2"/>
      <c r="G813" s="4"/>
      <c r="H813" s="5"/>
      <c r="I813" s="5"/>
      <c r="J813" s="2"/>
      <c r="K813" s="7"/>
      <c r="L813" s="2"/>
      <c r="M813" s="2"/>
      <c r="N813" s="2"/>
      <c r="O813" s="2"/>
      <c r="P813" s="2"/>
      <c r="Q813" s="2"/>
      <c r="R813" s="2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2"/>
      <c r="B814" s="2"/>
      <c r="C814" s="227"/>
      <c r="D814" s="227"/>
      <c r="E814" s="2"/>
      <c r="F814" s="2"/>
      <c r="G814" s="4"/>
      <c r="H814" s="5"/>
      <c r="I814" s="5"/>
      <c r="J814" s="2"/>
      <c r="K814" s="7"/>
      <c r="L814" s="2"/>
      <c r="M814" s="2"/>
      <c r="N814" s="2"/>
      <c r="O814" s="2"/>
      <c r="P814" s="2"/>
      <c r="Q814" s="2"/>
      <c r="R814" s="2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2"/>
      <c r="B815" s="2"/>
      <c r="C815" s="227"/>
      <c r="D815" s="227"/>
      <c r="E815" s="2"/>
      <c r="F815" s="2"/>
      <c r="G815" s="4"/>
      <c r="H815" s="5"/>
      <c r="I815" s="5"/>
      <c r="J815" s="2"/>
      <c r="K815" s="7"/>
      <c r="L815" s="2"/>
      <c r="M815" s="2"/>
      <c r="N815" s="2"/>
      <c r="O815" s="2"/>
      <c r="P815" s="2"/>
      <c r="Q815" s="2"/>
      <c r="R815" s="2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2"/>
      <c r="B816" s="2"/>
      <c r="C816" s="227"/>
      <c r="D816" s="227"/>
      <c r="E816" s="2"/>
      <c r="F816" s="2"/>
      <c r="G816" s="4"/>
      <c r="H816" s="5"/>
      <c r="I816" s="5"/>
      <c r="J816" s="2"/>
      <c r="K816" s="7"/>
      <c r="L816" s="2"/>
      <c r="M816" s="2"/>
      <c r="N816" s="2"/>
      <c r="O816" s="2"/>
      <c r="P816" s="2"/>
      <c r="Q816" s="2"/>
      <c r="R816" s="2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2"/>
      <c r="B817" s="2"/>
      <c r="C817" s="227"/>
      <c r="D817" s="227"/>
      <c r="E817" s="2"/>
      <c r="F817" s="2"/>
      <c r="G817" s="4"/>
      <c r="H817" s="5"/>
      <c r="I817" s="5"/>
      <c r="J817" s="2"/>
      <c r="K817" s="7"/>
      <c r="L817" s="2"/>
      <c r="M817" s="2"/>
      <c r="N817" s="2"/>
      <c r="O817" s="2"/>
      <c r="P817" s="2"/>
      <c r="Q817" s="2"/>
      <c r="R817" s="2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2"/>
      <c r="B818" s="2"/>
      <c r="C818" s="227"/>
      <c r="D818" s="227"/>
      <c r="E818" s="2"/>
      <c r="F818" s="2"/>
      <c r="G818" s="4"/>
      <c r="H818" s="5"/>
      <c r="I818" s="5"/>
      <c r="J818" s="2"/>
      <c r="K818" s="7"/>
      <c r="L818" s="2"/>
      <c r="M818" s="2"/>
      <c r="N818" s="2"/>
      <c r="O818" s="2"/>
      <c r="P818" s="2"/>
      <c r="Q818" s="2"/>
      <c r="R818" s="2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2"/>
      <c r="B819" s="2"/>
      <c r="C819" s="227"/>
      <c r="D819" s="227"/>
      <c r="E819" s="2"/>
      <c r="F819" s="2"/>
      <c r="G819" s="4"/>
      <c r="H819" s="5"/>
      <c r="I819" s="5"/>
      <c r="J819" s="2"/>
      <c r="K819" s="7"/>
      <c r="L819" s="2"/>
      <c r="M819" s="2"/>
      <c r="N819" s="2"/>
      <c r="O819" s="2"/>
      <c r="P819" s="2"/>
      <c r="Q819" s="2"/>
      <c r="R819" s="2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2"/>
      <c r="B820" s="2"/>
      <c r="C820" s="227"/>
      <c r="D820" s="227"/>
      <c r="E820" s="2"/>
      <c r="F820" s="2"/>
      <c r="G820" s="4"/>
      <c r="H820" s="5"/>
      <c r="I820" s="5"/>
      <c r="J820" s="2"/>
      <c r="K820" s="7"/>
      <c r="L820" s="2"/>
      <c r="M820" s="2"/>
      <c r="N820" s="2"/>
      <c r="O820" s="2"/>
      <c r="P820" s="2"/>
      <c r="Q820" s="2"/>
      <c r="R820" s="2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2"/>
      <c r="B821" s="2"/>
      <c r="C821" s="227"/>
      <c r="D821" s="227"/>
      <c r="E821" s="2"/>
      <c r="F821" s="2"/>
      <c r="G821" s="4"/>
      <c r="H821" s="5"/>
      <c r="I821" s="5"/>
      <c r="J821" s="2"/>
      <c r="K821" s="7"/>
      <c r="L821" s="2"/>
      <c r="M821" s="2"/>
      <c r="N821" s="2"/>
      <c r="O821" s="2"/>
      <c r="P821" s="2"/>
      <c r="Q821" s="2"/>
      <c r="R821" s="2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2"/>
      <c r="B822" s="2"/>
      <c r="C822" s="227"/>
      <c r="D822" s="227"/>
      <c r="E822" s="2"/>
      <c r="F822" s="2"/>
      <c r="G822" s="4"/>
      <c r="H822" s="5"/>
      <c r="I822" s="5"/>
      <c r="J822" s="2"/>
      <c r="K822" s="7"/>
      <c r="L822" s="2"/>
      <c r="M822" s="2"/>
      <c r="N822" s="2"/>
      <c r="O822" s="2"/>
      <c r="P822" s="2"/>
      <c r="Q822" s="2"/>
      <c r="R822" s="2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2"/>
      <c r="B823" s="2"/>
      <c r="C823" s="227"/>
      <c r="D823" s="227"/>
      <c r="E823" s="2"/>
      <c r="F823" s="2"/>
      <c r="G823" s="4"/>
      <c r="H823" s="5"/>
      <c r="I823" s="5"/>
      <c r="J823" s="2"/>
      <c r="K823" s="7"/>
      <c r="L823" s="2"/>
      <c r="M823" s="2"/>
      <c r="N823" s="2"/>
      <c r="O823" s="2"/>
      <c r="P823" s="2"/>
      <c r="Q823" s="2"/>
      <c r="R823" s="2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2"/>
      <c r="B824" s="2"/>
      <c r="C824" s="227"/>
      <c r="D824" s="227"/>
      <c r="E824" s="2"/>
      <c r="F824" s="2"/>
      <c r="G824" s="4"/>
      <c r="H824" s="5"/>
      <c r="I824" s="5"/>
      <c r="J824" s="2"/>
      <c r="K824" s="7"/>
      <c r="L824" s="2"/>
      <c r="M824" s="2"/>
      <c r="N824" s="2"/>
      <c r="O824" s="2"/>
      <c r="P824" s="2"/>
      <c r="Q824" s="2"/>
      <c r="R824" s="2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2"/>
      <c r="B825" s="2"/>
      <c r="C825" s="227"/>
      <c r="D825" s="227"/>
      <c r="E825" s="2"/>
      <c r="F825" s="2"/>
      <c r="G825" s="4"/>
      <c r="H825" s="5"/>
      <c r="I825" s="5"/>
      <c r="J825" s="2"/>
      <c r="K825" s="7"/>
      <c r="L825" s="2"/>
      <c r="M825" s="2"/>
      <c r="N825" s="2"/>
      <c r="O825" s="2"/>
      <c r="P825" s="2"/>
      <c r="Q825" s="2"/>
      <c r="R825" s="2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2"/>
      <c r="B826" s="2"/>
      <c r="C826" s="227"/>
      <c r="D826" s="227"/>
      <c r="E826" s="2"/>
      <c r="F826" s="2"/>
      <c r="G826" s="4"/>
      <c r="H826" s="5"/>
      <c r="I826" s="5"/>
      <c r="J826" s="2"/>
      <c r="K826" s="7"/>
      <c r="L826" s="2"/>
      <c r="M826" s="2"/>
      <c r="N826" s="2"/>
      <c r="O826" s="2"/>
      <c r="P826" s="2"/>
      <c r="Q826" s="2"/>
      <c r="R826" s="2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2"/>
      <c r="B827" s="2"/>
      <c r="C827" s="227"/>
      <c r="D827" s="227"/>
      <c r="E827" s="2"/>
      <c r="F827" s="2"/>
      <c r="G827" s="4"/>
      <c r="H827" s="5"/>
      <c r="I827" s="5"/>
      <c r="J827" s="2"/>
      <c r="K827" s="7"/>
      <c r="L827" s="2"/>
      <c r="M827" s="2"/>
      <c r="N827" s="2"/>
      <c r="O827" s="2"/>
      <c r="P827" s="2"/>
      <c r="Q827" s="2"/>
      <c r="R827" s="2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2"/>
      <c r="B828" s="2"/>
      <c r="C828" s="227"/>
      <c r="D828" s="227"/>
      <c r="E828" s="2"/>
      <c r="F828" s="2"/>
      <c r="G828" s="4"/>
      <c r="H828" s="5"/>
      <c r="I828" s="5"/>
      <c r="J828" s="2"/>
      <c r="K828" s="7"/>
      <c r="L828" s="2"/>
      <c r="M828" s="2"/>
      <c r="N828" s="2"/>
      <c r="O828" s="2"/>
      <c r="P828" s="2"/>
      <c r="Q828" s="2"/>
      <c r="R828" s="2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2"/>
      <c r="B829" s="2"/>
      <c r="C829" s="227"/>
      <c r="D829" s="227"/>
      <c r="E829" s="2"/>
      <c r="F829" s="2"/>
      <c r="G829" s="4"/>
      <c r="H829" s="5"/>
      <c r="I829" s="5"/>
      <c r="J829" s="2"/>
      <c r="K829" s="7"/>
      <c r="L829" s="2"/>
      <c r="M829" s="2"/>
      <c r="N829" s="2"/>
      <c r="O829" s="2"/>
      <c r="P829" s="2"/>
      <c r="Q829" s="2"/>
      <c r="R829" s="2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2"/>
      <c r="B830" s="2"/>
      <c r="C830" s="227"/>
      <c r="D830" s="227"/>
      <c r="E830" s="2"/>
      <c r="F830" s="2"/>
      <c r="G830" s="4"/>
      <c r="H830" s="5"/>
      <c r="I830" s="5"/>
      <c r="J830" s="2"/>
      <c r="K830" s="7"/>
      <c r="L830" s="2"/>
      <c r="M830" s="2"/>
      <c r="N830" s="2"/>
      <c r="O830" s="2"/>
      <c r="P830" s="2"/>
      <c r="Q830" s="2"/>
      <c r="R830" s="2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2"/>
      <c r="B831" s="2"/>
      <c r="C831" s="227"/>
      <c r="D831" s="227"/>
      <c r="E831" s="2"/>
      <c r="F831" s="2"/>
      <c r="G831" s="4"/>
      <c r="H831" s="5"/>
      <c r="I831" s="5"/>
      <c r="J831" s="2"/>
      <c r="K831" s="7"/>
      <c r="L831" s="2"/>
      <c r="M831" s="2"/>
      <c r="N831" s="2"/>
      <c r="O831" s="2"/>
      <c r="P831" s="2"/>
      <c r="Q831" s="2"/>
      <c r="R831" s="2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2"/>
      <c r="B832" s="2"/>
      <c r="C832" s="227"/>
      <c r="D832" s="227"/>
      <c r="E832" s="2"/>
      <c r="F832" s="2"/>
      <c r="G832" s="4"/>
      <c r="H832" s="5"/>
      <c r="I832" s="5"/>
      <c r="J832" s="2"/>
      <c r="K832" s="7"/>
      <c r="L832" s="2"/>
      <c r="M832" s="2"/>
      <c r="N832" s="2"/>
      <c r="O832" s="2"/>
      <c r="P832" s="2"/>
      <c r="Q832" s="2"/>
      <c r="R832" s="2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2"/>
      <c r="B833" s="2"/>
      <c r="C833" s="227"/>
      <c r="D833" s="227"/>
      <c r="E833" s="2"/>
      <c r="F833" s="2"/>
      <c r="G833" s="4"/>
      <c r="H833" s="5"/>
      <c r="I833" s="5"/>
      <c r="J833" s="2"/>
      <c r="K833" s="7"/>
      <c r="L833" s="2"/>
      <c r="M833" s="2"/>
      <c r="N833" s="2"/>
      <c r="O833" s="2"/>
      <c r="P833" s="2"/>
      <c r="Q833" s="2"/>
      <c r="R833" s="2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2"/>
      <c r="B834" s="2"/>
      <c r="C834" s="227"/>
      <c r="D834" s="227"/>
      <c r="E834" s="2"/>
      <c r="F834" s="2"/>
      <c r="G834" s="4"/>
      <c r="H834" s="5"/>
      <c r="I834" s="5"/>
      <c r="J834" s="2"/>
      <c r="K834" s="7"/>
      <c r="L834" s="2"/>
      <c r="M834" s="2"/>
      <c r="N834" s="2"/>
      <c r="O834" s="2"/>
      <c r="P834" s="2"/>
      <c r="Q834" s="2"/>
      <c r="R834" s="2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2"/>
      <c r="B835" s="2"/>
      <c r="C835" s="227"/>
      <c r="D835" s="227"/>
      <c r="E835" s="2"/>
      <c r="F835" s="2"/>
      <c r="G835" s="4"/>
      <c r="H835" s="5"/>
      <c r="I835" s="5"/>
      <c r="J835" s="2"/>
      <c r="K835" s="7"/>
      <c r="L835" s="2"/>
      <c r="M835" s="2"/>
      <c r="N835" s="2"/>
      <c r="O835" s="2"/>
      <c r="P835" s="2"/>
      <c r="Q835" s="2"/>
      <c r="R835" s="2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2"/>
      <c r="B836" s="2"/>
      <c r="C836" s="227"/>
      <c r="D836" s="227"/>
      <c r="E836" s="2"/>
      <c r="F836" s="2"/>
      <c r="G836" s="4"/>
      <c r="H836" s="5"/>
      <c r="I836" s="5"/>
      <c r="J836" s="2"/>
      <c r="K836" s="7"/>
      <c r="L836" s="2"/>
      <c r="M836" s="2"/>
      <c r="N836" s="2"/>
      <c r="O836" s="2"/>
      <c r="P836" s="2"/>
      <c r="Q836" s="2"/>
      <c r="R836" s="2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2"/>
      <c r="B837" s="2"/>
      <c r="C837" s="227"/>
      <c r="D837" s="227"/>
      <c r="E837" s="2"/>
      <c r="F837" s="2"/>
      <c r="G837" s="4"/>
      <c r="H837" s="5"/>
      <c r="I837" s="5"/>
      <c r="J837" s="2"/>
      <c r="K837" s="7"/>
      <c r="L837" s="2"/>
      <c r="M837" s="2"/>
      <c r="N837" s="2"/>
      <c r="O837" s="2"/>
      <c r="P837" s="2"/>
      <c r="Q837" s="2"/>
      <c r="R837" s="2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2"/>
      <c r="B838" s="2"/>
      <c r="C838" s="227"/>
      <c r="D838" s="227"/>
      <c r="E838" s="2"/>
      <c r="F838" s="2"/>
      <c r="G838" s="4"/>
      <c r="H838" s="5"/>
      <c r="I838" s="5"/>
      <c r="J838" s="2"/>
      <c r="K838" s="7"/>
      <c r="L838" s="2"/>
      <c r="M838" s="2"/>
      <c r="N838" s="2"/>
      <c r="O838" s="2"/>
      <c r="P838" s="2"/>
      <c r="Q838" s="2"/>
      <c r="R838" s="2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2"/>
      <c r="B839" s="2"/>
      <c r="C839" s="227"/>
      <c r="D839" s="227"/>
      <c r="E839" s="2"/>
      <c r="F839" s="2"/>
      <c r="G839" s="4"/>
      <c r="H839" s="5"/>
      <c r="I839" s="5"/>
      <c r="J839" s="2"/>
      <c r="K839" s="7"/>
      <c r="L839" s="2"/>
      <c r="M839" s="2"/>
      <c r="N839" s="2"/>
      <c r="O839" s="2"/>
      <c r="P839" s="2"/>
      <c r="Q839" s="2"/>
      <c r="R839" s="2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2"/>
      <c r="B840" s="2"/>
      <c r="C840" s="227"/>
      <c r="D840" s="227"/>
      <c r="E840" s="2"/>
      <c r="F840" s="2"/>
      <c r="G840" s="4"/>
      <c r="H840" s="5"/>
      <c r="I840" s="5"/>
      <c r="J840" s="2"/>
      <c r="K840" s="7"/>
      <c r="L840" s="2"/>
      <c r="M840" s="2"/>
      <c r="N840" s="2"/>
      <c r="O840" s="2"/>
      <c r="P840" s="2"/>
      <c r="Q840" s="2"/>
      <c r="R840" s="2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2"/>
      <c r="B841" s="2"/>
      <c r="C841" s="227"/>
      <c r="D841" s="227"/>
      <c r="E841" s="2"/>
      <c r="F841" s="2"/>
      <c r="G841" s="4"/>
      <c r="H841" s="5"/>
      <c r="I841" s="5"/>
      <c r="J841" s="2"/>
      <c r="K841" s="7"/>
      <c r="L841" s="2"/>
      <c r="M841" s="2"/>
      <c r="N841" s="2"/>
      <c r="O841" s="2"/>
      <c r="P841" s="2"/>
      <c r="Q841" s="2"/>
      <c r="R841" s="2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2"/>
      <c r="B842" s="2"/>
      <c r="C842" s="227"/>
      <c r="D842" s="227"/>
      <c r="E842" s="2"/>
      <c r="F842" s="2"/>
      <c r="G842" s="4"/>
      <c r="H842" s="5"/>
      <c r="I842" s="5"/>
      <c r="J842" s="2"/>
      <c r="K842" s="7"/>
      <c r="L842" s="2"/>
      <c r="M842" s="2"/>
      <c r="N842" s="2"/>
      <c r="O842" s="2"/>
      <c r="P842" s="2"/>
      <c r="Q842" s="2"/>
      <c r="R842" s="2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2"/>
      <c r="B843" s="2"/>
      <c r="C843" s="227"/>
      <c r="D843" s="227"/>
      <c r="E843" s="2"/>
      <c r="F843" s="2"/>
      <c r="G843" s="4"/>
      <c r="H843" s="5"/>
      <c r="I843" s="5"/>
      <c r="J843" s="2"/>
      <c r="K843" s="7"/>
      <c r="L843" s="2"/>
      <c r="M843" s="2"/>
      <c r="N843" s="2"/>
      <c r="O843" s="2"/>
      <c r="P843" s="2"/>
      <c r="Q843" s="2"/>
      <c r="R843" s="2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2"/>
      <c r="B844" s="2"/>
      <c r="C844" s="227"/>
      <c r="D844" s="227"/>
      <c r="E844" s="2"/>
      <c r="F844" s="2"/>
      <c r="G844" s="4"/>
      <c r="H844" s="5"/>
      <c r="I844" s="5"/>
      <c r="J844" s="2"/>
      <c r="K844" s="7"/>
      <c r="L844" s="2"/>
      <c r="M844" s="2"/>
      <c r="N844" s="2"/>
      <c r="O844" s="2"/>
      <c r="P844" s="2"/>
      <c r="Q844" s="2"/>
      <c r="R844" s="2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2"/>
      <c r="B845" s="2"/>
      <c r="C845" s="227"/>
      <c r="D845" s="227"/>
      <c r="E845" s="2"/>
      <c r="F845" s="2"/>
      <c r="G845" s="4"/>
      <c r="H845" s="5"/>
      <c r="I845" s="5"/>
      <c r="J845" s="2"/>
      <c r="K845" s="7"/>
      <c r="L845" s="2"/>
      <c r="M845" s="2"/>
      <c r="N845" s="2"/>
      <c r="O845" s="2"/>
      <c r="P845" s="2"/>
      <c r="Q845" s="2"/>
      <c r="R845" s="2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2"/>
      <c r="B846" s="2"/>
      <c r="C846" s="227"/>
      <c r="D846" s="227"/>
      <c r="E846" s="2"/>
      <c r="F846" s="2"/>
      <c r="G846" s="4"/>
      <c r="H846" s="5"/>
      <c r="I846" s="5"/>
      <c r="J846" s="2"/>
      <c r="K846" s="7"/>
      <c r="L846" s="2"/>
      <c r="M846" s="2"/>
      <c r="N846" s="2"/>
      <c r="O846" s="2"/>
      <c r="P846" s="2"/>
      <c r="Q846" s="2"/>
      <c r="R846" s="2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2"/>
      <c r="B847" s="2"/>
      <c r="C847" s="227"/>
      <c r="D847" s="227"/>
      <c r="E847" s="2"/>
      <c r="F847" s="2"/>
      <c r="G847" s="4"/>
      <c r="H847" s="5"/>
      <c r="I847" s="5"/>
      <c r="J847" s="2"/>
      <c r="K847" s="7"/>
      <c r="L847" s="2"/>
      <c r="M847" s="2"/>
      <c r="N847" s="2"/>
      <c r="O847" s="2"/>
      <c r="P847" s="2"/>
      <c r="Q847" s="2"/>
      <c r="R847" s="2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2"/>
      <c r="B848" s="2"/>
      <c r="C848" s="227"/>
      <c r="D848" s="227"/>
      <c r="E848" s="2"/>
      <c r="F848" s="2"/>
      <c r="G848" s="4"/>
      <c r="H848" s="5"/>
      <c r="I848" s="5"/>
      <c r="J848" s="2"/>
      <c r="K848" s="7"/>
      <c r="L848" s="2"/>
      <c r="M848" s="2"/>
      <c r="N848" s="2"/>
      <c r="O848" s="2"/>
      <c r="P848" s="2"/>
      <c r="Q848" s="2"/>
      <c r="R848" s="2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2"/>
      <c r="B849" s="2"/>
      <c r="C849" s="227"/>
      <c r="D849" s="227"/>
      <c r="E849" s="2"/>
      <c r="F849" s="2"/>
      <c r="G849" s="4"/>
      <c r="H849" s="5"/>
      <c r="I849" s="5"/>
      <c r="J849" s="2"/>
      <c r="K849" s="7"/>
      <c r="L849" s="2"/>
      <c r="M849" s="2"/>
      <c r="N849" s="2"/>
      <c r="O849" s="2"/>
      <c r="P849" s="2"/>
      <c r="Q849" s="2"/>
      <c r="R849" s="2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2"/>
      <c r="B850" s="2"/>
      <c r="C850" s="227"/>
      <c r="D850" s="227"/>
      <c r="E850" s="2"/>
      <c r="F850" s="2"/>
      <c r="G850" s="4"/>
      <c r="H850" s="5"/>
      <c r="I850" s="5"/>
      <c r="J850" s="2"/>
      <c r="K850" s="7"/>
      <c r="L850" s="2"/>
      <c r="M850" s="2"/>
      <c r="N850" s="2"/>
      <c r="O850" s="2"/>
      <c r="P850" s="2"/>
      <c r="Q850" s="2"/>
      <c r="R850" s="2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2"/>
      <c r="B851" s="2"/>
      <c r="C851" s="227"/>
      <c r="D851" s="227"/>
      <c r="E851" s="2"/>
      <c r="F851" s="2"/>
      <c r="G851" s="4"/>
      <c r="H851" s="5"/>
      <c r="I851" s="5"/>
      <c r="J851" s="2"/>
      <c r="K851" s="7"/>
      <c r="L851" s="2"/>
      <c r="M851" s="2"/>
      <c r="N851" s="2"/>
      <c r="O851" s="2"/>
      <c r="P851" s="2"/>
      <c r="Q851" s="2"/>
      <c r="R851" s="2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2"/>
      <c r="B852" s="2"/>
      <c r="C852" s="227"/>
      <c r="D852" s="227"/>
      <c r="E852" s="2"/>
      <c r="F852" s="2"/>
      <c r="G852" s="4"/>
      <c r="H852" s="5"/>
      <c r="I852" s="5"/>
      <c r="J852" s="2"/>
      <c r="K852" s="7"/>
      <c r="L852" s="2"/>
      <c r="M852" s="2"/>
      <c r="N852" s="2"/>
      <c r="O852" s="2"/>
      <c r="P852" s="2"/>
      <c r="Q852" s="2"/>
      <c r="R852" s="2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2"/>
      <c r="B853" s="2"/>
      <c r="C853" s="227"/>
      <c r="D853" s="227"/>
      <c r="E853" s="2"/>
      <c r="F853" s="2"/>
      <c r="G853" s="4"/>
      <c r="H853" s="5"/>
      <c r="I853" s="5"/>
      <c r="J853" s="2"/>
      <c r="K853" s="7"/>
      <c r="L853" s="2"/>
      <c r="M853" s="2"/>
      <c r="N853" s="2"/>
      <c r="O853" s="2"/>
      <c r="P853" s="2"/>
      <c r="Q853" s="2"/>
      <c r="R853" s="2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2"/>
      <c r="B854" s="2"/>
      <c r="C854" s="227"/>
      <c r="D854" s="227"/>
      <c r="E854" s="2"/>
      <c r="F854" s="2"/>
      <c r="G854" s="4"/>
      <c r="H854" s="5"/>
      <c r="I854" s="5"/>
      <c r="J854" s="2"/>
      <c r="K854" s="7"/>
      <c r="L854" s="2"/>
      <c r="M854" s="2"/>
      <c r="N854" s="2"/>
      <c r="O854" s="2"/>
      <c r="P854" s="2"/>
      <c r="Q854" s="2"/>
      <c r="R854" s="2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2"/>
      <c r="B855" s="2"/>
      <c r="C855" s="227"/>
      <c r="D855" s="227"/>
      <c r="E855" s="2"/>
      <c r="F855" s="2"/>
      <c r="G855" s="4"/>
      <c r="H855" s="5"/>
      <c r="I855" s="5"/>
      <c r="J855" s="2"/>
      <c r="K855" s="7"/>
      <c r="L855" s="2"/>
      <c r="M855" s="2"/>
      <c r="N855" s="2"/>
      <c r="O855" s="2"/>
      <c r="P855" s="2"/>
      <c r="Q855" s="2"/>
      <c r="R855" s="2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2"/>
      <c r="B856" s="2"/>
      <c r="C856" s="227"/>
      <c r="D856" s="227"/>
      <c r="E856" s="2"/>
      <c r="F856" s="2"/>
      <c r="G856" s="4"/>
      <c r="H856" s="5"/>
      <c r="I856" s="5"/>
      <c r="J856" s="2"/>
      <c r="K856" s="7"/>
      <c r="L856" s="2"/>
      <c r="M856" s="2"/>
      <c r="N856" s="2"/>
      <c r="O856" s="2"/>
      <c r="P856" s="2"/>
      <c r="Q856" s="2"/>
      <c r="R856" s="2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2"/>
      <c r="B857" s="2"/>
      <c r="C857" s="227"/>
      <c r="D857" s="227"/>
      <c r="E857" s="2"/>
      <c r="F857" s="2"/>
      <c r="G857" s="4"/>
      <c r="H857" s="5"/>
      <c r="I857" s="5"/>
      <c r="J857" s="2"/>
      <c r="K857" s="7"/>
      <c r="L857" s="2"/>
      <c r="M857" s="2"/>
      <c r="N857" s="2"/>
      <c r="O857" s="2"/>
      <c r="P857" s="2"/>
      <c r="Q857" s="2"/>
      <c r="R857" s="2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2"/>
      <c r="B858" s="2"/>
      <c r="C858" s="227"/>
      <c r="D858" s="227"/>
      <c r="E858" s="2"/>
      <c r="F858" s="2"/>
      <c r="G858" s="4"/>
      <c r="H858" s="5"/>
      <c r="I858" s="5"/>
      <c r="J858" s="2"/>
      <c r="K858" s="7"/>
      <c r="L858" s="2"/>
      <c r="M858" s="2"/>
      <c r="N858" s="2"/>
      <c r="O858" s="2"/>
      <c r="P858" s="2"/>
      <c r="Q858" s="2"/>
      <c r="R858" s="2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2"/>
      <c r="B859" s="2"/>
      <c r="C859" s="227"/>
      <c r="D859" s="227"/>
      <c r="E859" s="2"/>
      <c r="F859" s="2"/>
      <c r="G859" s="4"/>
      <c r="H859" s="5"/>
      <c r="I859" s="5"/>
      <c r="J859" s="2"/>
      <c r="K859" s="7"/>
      <c r="L859" s="2"/>
      <c r="M859" s="2"/>
      <c r="N859" s="2"/>
      <c r="O859" s="2"/>
      <c r="P859" s="2"/>
      <c r="Q859" s="2"/>
      <c r="R859" s="2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2"/>
      <c r="B860" s="2"/>
      <c r="C860" s="227"/>
      <c r="D860" s="227"/>
      <c r="E860" s="2"/>
      <c r="F860" s="2"/>
      <c r="G860" s="4"/>
      <c r="H860" s="5"/>
      <c r="I860" s="5"/>
      <c r="J860" s="2"/>
      <c r="K860" s="7"/>
      <c r="L860" s="2"/>
      <c r="M860" s="2"/>
      <c r="N860" s="2"/>
      <c r="O860" s="2"/>
      <c r="P860" s="2"/>
      <c r="Q860" s="2"/>
      <c r="R860" s="2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2"/>
      <c r="B861" s="2"/>
      <c r="C861" s="227"/>
      <c r="D861" s="227"/>
      <c r="E861" s="2"/>
      <c r="F861" s="2"/>
      <c r="G861" s="4"/>
      <c r="H861" s="5"/>
      <c r="I861" s="5"/>
      <c r="J861" s="2"/>
      <c r="K861" s="7"/>
      <c r="L861" s="2"/>
      <c r="M861" s="2"/>
      <c r="N861" s="2"/>
      <c r="O861" s="2"/>
      <c r="P861" s="2"/>
      <c r="Q861" s="2"/>
      <c r="R861" s="2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2"/>
      <c r="B862" s="2"/>
      <c r="C862" s="227"/>
      <c r="D862" s="227"/>
      <c r="E862" s="2"/>
      <c r="F862" s="2"/>
      <c r="G862" s="4"/>
      <c r="H862" s="5"/>
      <c r="I862" s="5"/>
      <c r="J862" s="2"/>
      <c r="K862" s="7"/>
      <c r="L862" s="2"/>
      <c r="M862" s="2"/>
      <c r="N862" s="2"/>
      <c r="O862" s="2"/>
      <c r="P862" s="2"/>
      <c r="Q862" s="2"/>
      <c r="R862" s="2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2"/>
      <c r="B863" s="2"/>
      <c r="C863" s="227"/>
      <c r="D863" s="227"/>
      <c r="E863" s="2"/>
      <c r="F863" s="2"/>
      <c r="G863" s="4"/>
      <c r="H863" s="5"/>
      <c r="I863" s="5"/>
      <c r="J863" s="2"/>
      <c r="K863" s="7"/>
      <c r="L863" s="2"/>
      <c r="M863" s="2"/>
      <c r="N863" s="2"/>
      <c r="O863" s="2"/>
      <c r="P863" s="2"/>
      <c r="Q863" s="2"/>
      <c r="R863" s="2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2"/>
      <c r="B864" s="2"/>
      <c r="C864" s="227"/>
      <c r="D864" s="227"/>
      <c r="E864" s="2"/>
      <c r="F864" s="2"/>
      <c r="G864" s="4"/>
      <c r="H864" s="5"/>
      <c r="I864" s="5"/>
      <c r="J864" s="2"/>
      <c r="K864" s="7"/>
      <c r="L864" s="2"/>
      <c r="M864" s="2"/>
      <c r="N864" s="2"/>
      <c r="O864" s="2"/>
      <c r="P864" s="2"/>
      <c r="Q864" s="2"/>
      <c r="R864" s="2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2"/>
      <c r="B865" s="2"/>
      <c r="C865" s="227"/>
      <c r="D865" s="227"/>
      <c r="E865" s="2"/>
      <c r="F865" s="2"/>
      <c r="G865" s="4"/>
      <c r="H865" s="5"/>
      <c r="I865" s="5"/>
      <c r="J865" s="2"/>
      <c r="K865" s="7"/>
      <c r="L865" s="2"/>
      <c r="M865" s="2"/>
      <c r="N865" s="2"/>
      <c r="O865" s="2"/>
      <c r="P865" s="2"/>
      <c r="Q865" s="2"/>
      <c r="R865" s="2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2"/>
      <c r="B866" s="2"/>
      <c r="C866" s="227"/>
      <c r="D866" s="227"/>
      <c r="E866" s="2"/>
      <c r="F866" s="2"/>
      <c r="G866" s="4"/>
      <c r="H866" s="5"/>
      <c r="I866" s="5"/>
      <c r="J866" s="2"/>
      <c r="K866" s="7"/>
      <c r="L866" s="2"/>
      <c r="M866" s="2"/>
      <c r="N866" s="2"/>
      <c r="O866" s="2"/>
      <c r="P866" s="2"/>
      <c r="Q866" s="2"/>
      <c r="R866" s="2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2"/>
      <c r="B867" s="2"/>
      <c r="C867" s="227"/>
      <c r="D867" s="227"/>
      <c r="E867" s="2"/>
      <c r="F867" s="2"/>
      <c r="G867" s="4"/>
      <c r="H867" s="5"/>
      <c r="I867" s="5"/>
      <c r="J867" s="2"/>
      <c r="K867" s="7"/>
      <c r="L867" s="2"/>
      <c r="M867" s="2"/>
      <c r="N867" s="2"/>
      <c r="O867" s="2"/>
      <c r="P867" s="2"/>
      <c r="Q867" s="2"/>
      <c r="R867" s="2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2"/>
      <c r="B868" s="2"/>
      <c r="C868" s="227"/>
      <c r="D868" s="227"/>
      <c r="E868" s="2"/>
      <c r="F868" s="2"/>
      <c r="G868" s="4"/>
      <c r="H868" s="5"/>
      <c r="I868" s="5"/>
      <c r="J868" s="2"/>
      <c r="K868" s="7"/>
      <c r="L868" s="2"/>
      <c r="M868" s="2"/>
      <c r="N868" s="2"/>
      <c r="O868" s="2"/>
      <c r="P868" s="2"/>
      <c r="Q868" s="2"/>
      <c r="R868" s="2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2"/>
      <c r="B869" s="2"/>
      <c r="C869" s="227"/>
      <c r="D869" s="227"/>
      <c r="E869" s="2"/>
      <c r="F869" s="2"/>
      <c r="G869" s="4"/>
      <c r="H869" s="5"/>
      <c r="I869" s="5"/>
      <c r="J869" s="2"/>
      <c r="K869" s="7"/>
      <c r="L869" s="2"/>
      <c r="M869" s="2"/>
      <c r="N869" s="2"/>
      <c r="O869" s="2"/>
      <c r="P869" s="2"/>
      <c r="Q869" s="2"/>
      <c r="R869" s="2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2"/>
      <c r="B870" s="2"/>
      <c r="C870" s="227"/>
      <c r="D870" s="227"/>
      <c r="E870" s="2"/>
      <c r="F870" s="2"/>
      <c r="G870" s="4"/>
      <c r="H870" s="5"/>
      <c r="I870" s="5"/>
      <c r="J870" s="2"/>
      <c r="K870" s="7"/>
      <c r="L870" s="2"/>
      <c r="M870" s="2"/>
      <c r="N870" s="2"/>
      <c r="O870" s="2"/>
      <c r="P870" s="2"/>
      <c r="Q870" s="2"/>
      <c r="R870" s="2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2"/>
      <c r="B871" s="2"/>
      <c r="C871" s="227"/>
      <c r="D871" s="227"/>
      <c r="E871" s="2"/>
      <c r="F871" s="2"/>
      <c r="G871" s="4"/>
      <c r="H871" s="5"/>
      <c r="I871" s="5"/>
      <c r="J871" s="2"/>
      <c r="K871" s="7"/>
      <c r="L871" s="2"/>
      <c r="M871" s="2"/>
      <c r="N871" s="2"/>
      <c r="O871" s="2"/>
      <c r="P871" s="2"/>
      <c r="Q871" s="2"/>
      <c r="R871" s="2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2"/>
      <c r="B872" s="2"/>
      <c r="C872" s="227"/>
      <c r="D872" s="227"/>
      <c r="E872" s="2"/>
      <c r="F872" s="2"/>
      <c r="G872" s="4"/>
      <c r="H872" s="5"/>
      <c r="I872" s="5"/>
      <c r="J872" s="2"/>
      <c r="K872" s="7"/>
      <c r="L872" s="2"/>
      <c r="M872" s="2"/>
      <c r="N872" s="2"/>
      <c r="O872" s="2"/>
      <c r="P872" s="2"/>
      <c r="Q872" s="2"/>
      <c r="R872" s="2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2"/>
      <c r="B873" s="2"/>
      <c r="C873" s="227"/>
      <c r="D873" s="227"/>
      <c r="E873" s="2"/>
      <c r="F873" s="2"/>
      <c r="G873" s="4"/>
      <c r="H873" s="5"/>
      <c r="I873" s="5"/>
      <c r="J873" s="2"/>
      <c r="K873" s="7"/>
      <c r="L873" s="2"/>
      <c r="M873" s="2"/>
      <c r="N873" s="2"/>
      <c r="O873" s="2"/>
      <c r="P873" s="2"/>
      <c r="Q873" s="2"/>
      <c r="R873" s="2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2"/>
      <c r="B874" s="2"/>
      <c r="C874" s="227"/>
      <c r="D874" s="227"/>
      <c r="E874" s="2"/>
      <c r="F874" s="2"/>
      <c r="G874" s="4"/>
      <c r="H874" s="5"/>
      <c r="I874" s="5"/>
      <c r="J874" s="2"/>
      <c r="K874" s="7"/>
      <c r="L874" s="2"/>
      <c r="M874" s="2"/>
      <c r="N874" s="2"/>
      <c r="O874" s="2"/>
      <c r="P874" s="2"/>
      <c r="Q874" s="2"/>
      <c r="R874" s="2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2"/>
      <c r="B875" s="2"/>
      <c r="C875" s="227"/>
      <c r="D875" s="227"/>
      <c r="E875" s="2"/>
      <c r="F875" s="2"/>
      <c r="G875" s="4"/>
      <c r="H875" s="5"/>
      <c r="I875" s="5"/>
      <c r="J875" s="2"/>
      <c r="K875" s="7"/>
      <c r="L875" s="2"/>
      <c r="M875" s="2"/>
      <c r="N875" s="2"/>
      <c r="O875" s="2"/>
      <c r="P875" s="2"/>
      <c r="Q875" s="2"/>
      <c r="R875" s="2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2"/>
      <c r="B876" s="2"/>
      <c r="C876" s="227"/>
      <c r="D876" s="227"/>
      <c r="E876" s="2"/>
      <c r="F876" s="2"/>
      <c r="G876" s="4"/>
      <c r="H876" s="5"/>
      <c r="I876" s="5"/>
      <c r="J876" s="2"/>
      <c r="K876" s="7"/>
      <c r="L876" s="2"/>
      <c r="M876" s="2"/>
      <c r="N876" s="2"/>
      <c r="O876" s="2"/>
      <c r="P876" s="2"/>
      <c r="Q876" s="2"/>
      <c r="R876" s="2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2"/>
      <c r="B877" s="2"/>
      <c r="C877" s="227"/>
      <c r="D877" s="227"/>
      <c r="E877" s="2"/>
      <c r="F877" s="2"/>
      <c r="G877" s="4"/>
      <c r="H877" s="5"/>
      <c r="I877" s="5"/>
      <c r="J877" s="2"/>
      <c r="K877" s="7"/>
      <c r="L877" s="2"/>
      <c r="M877" s="2"/>
      <c r="N877" s="2"/>
      <c r="O877" s="2"/>
      <c r="P877" s="2"/>
      <c r="Q877" s="2"/>
      <c r="R877" s="2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2"/>
      <c r="B878" s="2"/>
      <c r="C878" s="227"/>
      <c r="D878" s="227"/>
      <c r="E878" s="2"/>
      <c r="F878" s="2"/>
      <c r="G878" s="4"/>
      <c r="H878" s="5"/>
      <c r="I878" s="5"/>
      <c r="J878" s="2"/>
      <c r="K878" s="7"/>
      <c r="L878" s="2"/>
      <c r="M878" s="2"/>
      <c r="N878" s="2"/>
      <c r="O878" s="2"/>
      <c r="P878" s="2"/>
      <c r="Q878" s="2"/>
      <c r="R878" s="2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2"/>
      <c r="B879" s="2"/>
      <c r="C879" s="227"/>
      <c r="D879" s="227"/>
      <c r="E879" s="2"/>
      <c r="F879" s="2"/>
      <c r="G879" s="4"/>
      <c r="H879" s="5"/>
      <c r="I879" s="5"/>
      <c r="J879" s="2"/>
      <c r="K879" s="7"/>
      <c r="L879" s="2"/>
      <c r="M879" s="2"/>
      <c r="N879" s="2"/>
      <c r="O879" s="2"/>
      <c r="P879" s="2"/>
      <c r="Q879" s="2"/>
      <c r="R879" s="2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2"/>
      <c r="B880" s="2"/>
      <c r="C880" s="227"/>
      <c r="D880" s="227"/>
      <c r="E880" s="2"/>
      <c r="F880" s="2"/>
      <c r="G880" s="4"/>
      <c r="H880" s="5"/>
      <c r="I880" s="5"/>
      <c r="J880" s="2"/>
      <c r="K880" s="7"/>
      <c r="L880" s="2"/>
      <c r="M880" s="2"/>
      <c r="N880" s="2"/>
      <c r="O880" s="2"/>
      <c r="P880" s="2"/>
      <c r="Q880" s="2"/>
      <c r="R880" s="2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2"/>
      <c r="B881" s="2"/>
      <c r="C881" s="227"/>
      <c r="D881" s="227"/>
      <c r="E881" s="2"/>
      <c r="F881" s="2"/>
      <c r="G881" s="4"/>
      <c r="H881" s="5"/>
      <c r="I881" s="5"/>
      <c r="J881" s="2"/>
      <c r="K881" s="7"/>
      <c r="L881" s="2"/>
      <c r="M881" s="2"/>
      <c r="N881" s="2"/>
      <c r="O881" s="2"/>
      <c r="P881" s="2"/>
      <c r="Q881" s="2"/>
      <c r="R881" s="2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2"/>
      <c r="B882" s="2"/>
      <c r="C882" s="227"/>
      <c r="D882" s="227"/>
      <c r="E882" s="2"/>
      <c r="F882" s="2"/>
      <c r="G882" s="4"/>
      <c r="H882" s="5"/>
      <c r="I882" s="5"/>
      <c r="J882" s="2"/>
      <c r="K882" s="7"/>
      <c r="L882" s="2"/>
      <c r="M882" s="2"/>
      <c r="N882" s="2"/>
      <c r="O882" s="2"/>
      <c r="P882" s="2"/>
      <c r="Q882" s="2"/>
      <c r="R882" s="2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2"/>
      <c r="B883" s="2"/>
      <c r="C883" s="227"/>
      <c r="D883" s="227"/>
      <c r="E883" s="2"/>
      <c r="F883" s="2"/>
      <c r="G883" s="4"/>
      <c r="H883" s="5"/>
      <c r="I883" s="5"/>
      <c r="J883" s="2"/>
      <c r="K883" s="7"/>
      <c r="L883" s="2"/>
      <c r="M883" s="2"/>
      <c r="N883" s="2"/>
      <c r="O883" s="2"/>
      <c r="P883" s="2"/>
      <c r="Q883" s="2"/>
      <c r="R883" s="2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2"/>
      <c r="B884" s="2"/>
      <c r="C884" s="227"/>
      <c r="D884" s="227"/>
      <c r="E884" s="2"/>
      <c r="F884" s="2"/>
      <c r="G884" s="4"/>
      <c r="H884" s="5"/>
      <c r="I884" s="5"/>
      <c r="J884" s="2"/>
      <c r="K884" s="7"/>
      <c r="L884" s="2"/>
      <c r="M884" s="2"/>
      <c r="N884" s="2"/>
      <c r="O884" s="2"/>
      <c r="P884" s="2"/>
      <c r="Q884" s="2"/>
      <c r="R884" s="2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2"/>
      <c r="B885" s="2"/>
      <c r="C885" s="227"/>
      <c r="D885" s="227"/>
      <c r="E885" s="2"/>
      <c r="F885" s="2"/>
      <c r="G885" s="4"/>
      <c r="H885" s="5"/>
      <c r="I885" s="5"/>
      <c r="J885" s="2"/>
      <c r="K885" s="7"/>
      <c r="L885" s="2"/>
      <c r="M885" s="2"/>
      <c r="N885" s="2"/>
      <c r="O885" s="2"/>
      <c r="P885" s="2"/>
      <c r="Q885" s="2"/>
      <c r="R885" s="2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2"/>
      <c r="B886" s="2"/>
      <c r="C886" s="227"/>
      <c r="D886" s="227"/>
      <c r="E886" s="2"/>
      <c r="F886" s="2"/>
      <c r="G886" s="4"/>
      <c r="H886" s="5"/>
      <c r="I886" s="5"/>
      <c r="J886" s="2"/>
      <c r="K886" s="7"/>
      <c r="L886" s="2"/>
      <c r="M886" s="2"/>
      <c r="N886" s="2"/>
      <c r="O886" s="2"/>
      <c r="P886" s="2"/>
      <c r="Q886" s="2"/>
      <c r="R886" s="2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2"/>
      <c r="B887" s="2"/>
      <c r="C887" s="227"/>
      <c r="D887" s="227"/>
      <c r="E887" s="2"/>
      <c r="F887" s="2"/>
      <c r="G887" s="4"/>
      <c r="H887" s="5"/>
      <c r="I887" s="5"/>
      <c r="J887" s="2"/>
      <c r="K887" s="7"/>
      <c r="L887" s="2"/>
      <c r="M887" s="2"/>
      <c r="N887" s="2"/>
      <c r="O887" s="2"/>
      <c r="P887" s="2"/>
      <c r="Q887" s="2"/>
      <c r="R887" s="2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2"/>
      <c r="B888" s="2"/>
      <c r="C888" s="227"/>
      <c r="D888" s="227"/>
      <c r="E888" s="2"/>
      <c r="F888" s="2"/>
      <c r="G888" s="4"/>
      <c r="H888" s="5"/>
      <c r="I888" s="5"/>
      <c r="J888" s="2"/>
      <c r="K888" s="7"/>
      <c r="L888" s="2"/>
      <c r="M888" s="2"/>
      <c r="N888" s="2"/>
      <c r="O888" s="2"/>
      <c r="P888" s="2"/>
      <c r="Q888" s="2"/>
      <c r="R888" s="2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2"/>
      <c r="B889" s="2"/>
      <c r="C889" s="227"/>
      <c r="D889" s="227"/>
      <c r="E889" s="2"/>
      <c r="F889" s="2"/>
      <c r="G889" s="4"/>
      <c r="H889" s="5"/>
      <c r="I889" s="5"/>
      <c r="J889" s="2"/>
      <c r="K889" s="7"/>
      <c r="L889" s="2"/>
      <c r="M889" s="2"/>
      <c r="N889" s="2"/>
      <c r="O889" s="2"/>
      <c r="P889" s="2"/>
      <c r="Q889" s="2"/>
      <c r="R889" s="2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2"/>
      <c r="B890" s="2"/>
      <c r="C890" s="227"/>
      <c r="D890" s="227"/>
      <c r="E890" s="2"/>
      <c r="F890" s="2"/>
      <c r="G890" s="4"/>
      <c r="H890" s="5"/>
      <c r="I890" s="5"/>
      <c r="J890" s="2"/>
      <c r="K890" s="7"/>
      <c r="L890" s="2"/>
      <c r="M890" s="2"/>
      <c r="N890" s="2"/>
      <c r="O890" s="2"/>
      <c r="P890" s="2"/>
      <c r="Q890" s="2"/>
      <c r="R890" s="2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2"/>
      <c r="B891" s="2"/>
      <c r="C891" s="227"/>
      <c r="D891" s="227"/>
      <c r="E891" s="2"/>
      <c r="F891" s="2"/>
      <c r="G891" s="4"/>
      <c r="H891" s="5"/>
      <c r="I891" s="5"/>
      <c r="J891" s="2"/>
      <c r="K891" s="7"/>
      <c r="L891" s="2"/>
      <c r="M891" s="2"/>
      <c r="N891" s="2"/>
      <c r="O891" s="2"/>
      <c r="P891" s="2"/>
      <c r="Q891" s="2"/>
      <c r="R891" s="2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2"/>
      <c r="B892" s="2"/>
      <c r="C892" s="227"/>
      <c r="D892" s="227"/>
      <c r="E892" s="2"/>
      <c r="F892" s="2"/>
      <c r="G892" s="4"/>
      <c r="H892" s="5"/>
      <c r="I892" s="5"/>
      <c r="J892" s="2"/>
      <c r="K892" s="7"/>
      <c r="L892" s="2"/>
      <c r="M892" s="2"/>
      <c r="N892" s="2"/>
      <c r="O892" s="2"/>
      <c r="P892" s="2"/>
      <c r="Q892" s="2"/>
      <c r="R892" s="2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2"/>
      <c r="B893" s="2"/>
      <c r="C893" s="227"/>
      <c r="D893" s="227"/>
      <c r="E893" s="2"/>
      <c r="F893" s="2"/>
      <c r="G893" s="4"/>
      <c r="H893" s="5"/>
      <c r="I893" s="5"/>
      <c r="J893" s="2"/>
      <c r="K893" s="7"/>
      <c r="L893" s="2"/>
      <c r="M893" s="2"/>
      <c r="N893" s="2"/>
      <c r="O893" s="2"/>
      <c r="P893" s="2"/>
      <c r="Q893" s="2"/>
      <c r="R893" s="2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2"/>
      <c r="B894" s="2"/>
      <c r="C894" s="227"/>
      <c r="D894" s="227"/>
      <c r="E894" s="2"/>
      <c r="F894" s="2"/>
      <c r="G894" s="4"/>
      <c r="H894" s="5"/>
      <c r="I894" s="5"/>
      <c r="J894" s="2"/>
      <c r="K894" s="7"/>
      <c r="L894" s="2"/>
      <c r="M894" s="2"/>
      <c r="N894" s="2"/>
      <c r="O894" s="2"/>
      <c r="P894" s="2"/>
      <c r="Q894" s="2"/>
      <c r="R894" s="2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2"/>
      <c r="B895" s="2"/>
      <c r="C895" s="227"/>
      <c r="D895" s="227"/>
      <c r="E895" s="2"/>
      <c r="F895" s="2"/>
      <c r="G895" s="4"/>
      <c r="H895" s="5"/>
      <c r="I895" s="5"/>
      <c r="J895" s="2"/>
      <c r="K895" s="7"/>
      <c r="L895" s="2"/>
      <c r="M895" s="2"/>
      <c r="N895" s="2"/>
      <c r="O895" s="2"/>
      <c r="P895" s="2"/>
      <c r="Q895" s="2"/>
      <c r="R895" s="2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2"/>
      <c r="B896" s="2"/>
      <c r="C896" s="227"/>
      <c r="D896" s="227"/>
      <c r="E896" s="2"/>
      <c r="F896" s="2"/>
      <c r="G896" s="4"/>
      <c r="H896" s="5"/>
      <c r="I896" s="5"/>
      <c r="J896" s="2"/>
      <c r="K896" s="7"/>
      <c r="L896" s="2"/>
      <c r="M896" s="2"/>
      <c r="N896" s="2"/>
      <c r="O896" s="2"/>
      <c r="P896" s="2"/>
      <c r="Q896" s="2"/>
      <c r="R896" s="2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2"/>
      <c r="B897" s="2"/>
      <c r="C897" s="227"/>
      <c r="D897" s="227"/>
      <c r="E897" s="2"/>
      <c r="F897" s="2"/>
      <c r="G897" s="4"/>
      <c r="H897" s="5"/>
      <c r="I897" s="5"/>
      <c r="J897" s="2"/>
      <c r="K897" s="7"/>
      <c r="L897" s="2"/>
      <c r="M897" s="2"/>
      <c r="N897" s="2"/>
      <c r="O897" s="2"/>
      <c r="P897" s="2"/>
      <c r="Q897" s="2"/>
      <c r="R897" s="2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2"/>
      <c r="B898" s="2"/>
      <c r="C898" s="227"/>
      <c r="D898" s="227"/>
      <c r="E898" s="2"/>
      <c r="F898" s="2"/>
      <c r="G898" s="4"/>
      <c r="H898" s="5"/>
      <c r="I898" s="5"/>
      <c r="J898" s="2"/>
      <c r="K898" s="7"/>
      <c r="L898" s="2"/>
      <c r="M898" s="2"/>
      <c r="N898" s="2"/>
      <c r="O898" s="2"/>
      <c r="P898" s="2"/>
      <c r="Q898" s="2"/>
      <c r="R898" s="2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2"/>
      <c r="B899" s="2"/>
      <c r="C899" s="227"/>
      <c r="D899" s="227"/>
      <c r="E899" s="2"/>
      <c r="F899" s="2"/>
      <c r="G899" s="4"/>
      <c r="H899" s="5"/>
      <c r="I899" s="5"/>
      <c r="J899" s="2"/>
      <c r="K899" s="7"/>
      <c r="L899" s="2"/>
      <c r="M899" s="2"/>
      <c r="N899" s="2"/>
      <c r="O899" s="2"/>
      <c r="P899" s="2"/>
      <c r="Q899" s="2"/>
      <c r="R899" s="2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2"/>
      <c r="B900" s="2"/>
      <c r="C900" s="227"/>
      <c r="D900" s="227"/>
      <c r="E900" s="2"/>
      <c r="F900" s="2"/>
      <c r="G900" s="4"/>
      <c r="H900" s="5"/>
      <c r="I900" s="5"/>
      <c r="J900" s="2"/>
      <c r="K900" s="7"/>
      <c r="L900" s="2"/>
      <c r="M900" s="2"/>
      <c r="N900" s="2"/>
      <c r="O900" s="2"/>
      <c r="P900" s="2"/>
      <c r="Q900" s="2"/>
      <c r="R900" s="2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2"/>
      <c r="B901" s="2"/>
      <c r="C901" s="227"/>
      <c r="D901" s="227"/>
      <c r="E901" s="2"/>
      <c r="F901" s="2"/>
      <c r="G901" s="4"/>
      <c r="H901" s="5"/>
      <c r="I901" s="5"/>
      <c r="J901" s="2"/>
      <c r="K901" s="7"/>
      <c r="L901" s="2"/>
      <c r="M901" s="2"/>
      <c r="N901" s="2"/>
      <c r="O901" s="2"/>
      <c r="P901" s="2"/>
      <c r="Q901" s="2"/>
      <c r="R901" s="2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2"/>
      <c r="B902" s="2"/>
      <c r="C902" s="227"/>
      <c r="D902" s="227"/>
      <c r="E902" s="2"/>
      <c r="F902" s="2"/>
      <c r="G902" s="4"/>
      <c r="H902" s="5"/>
      <c r="I902" s="5"/>
      <c r="J902" s="2"/>
      <c r="K902" s="7"/>
      <c r="L902" s="2"/>
      <c r="M902" s="2"/>
      <c r="N902" s="2"/>
      <c r="O902" s="2"/>
      <c r="P902" s="2"/>
      <c r="Q902" s="2"/>
      <c r="R902" s="2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2"/>
      <c r="B903" s="2"/>
      <c r="C903" s="227"/>
      <c r="D903" s="227"/>
      <c r="E903" s="2"/>
      <c r="F903" s="2"/>
      <c r="G903" s="4"/>
      <c r="H903" s="5"/>
      <c r="I903" s="5"/>
      <c r="J903" s="2"/>
      <c r="K903" s="7"/>
      <c r="L903" s="2"/>
      <c r="M903" s="2"/>
      <c r="N903" s="2"/>
      <c r="O903" s="2"/>
      <c r="P903" s="2"/>
      <c r="Q903" s="2"/>
      <c r="R903" s="2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2"/>
      <c r="B904" s="2"/>
      <c r="C904" s="227"/>
      <c r="D904" s="227"/>
      <c r="E904" s="2"/>
      <c r="F904" s="2"/>
      <c r="G904" s="4"/>
      <c r="H904" s="5"/>
      <c r="I904" s="5"/>
      <c r="J904" s="2"/>
      <c r="K904" s="7"/>
      <c r="L904" s="2"/>
      <c r="M904" s="2"/>
      <c r="N904" s="2"/>
      <c r="O904" s="2"/>
      <c r="P904" s="2"/>
      <c r="Q904" s="2"/>
      <c r="R904" s="2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2"/>
      <c r="B905" s="2"/>
      <c r="C905" s="227"/>
      <c r="D905" s="227"/>
      <c r="E905" s="2"/>
      <c r="F905" s="2"/>
      <c r="G905" s="4"/>
      <c r="H905" s="5"/>
      <c r="I905" s="5"/>
      <c r="J905" s="2"/>
      <c r="K905" s="7"/>
      <c r="L905" s="2"/>
      <c r="M905" s="2"/>
      <c r="N905" s="2"/>
      <c r="O905" s="2"/>
      <c r="P905" s="2"/>
      <c r="Q905" s="2"/>
      <c r="R905" s="2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2"/>
      <c r="B906" s="2"/>
      <c r="C906" s="227"/>
      <c r="D906" s="227"/>
      <c r="E906" s="2"/>
      <c r="F906" s="2"/>
      <c r="G906" s="4"/>
      <c r="H906" s="5"/>
      <c r="I906" s="5"/>
      <c r="J906" s="2"/>
      <c r="K906" s="7"/>
      <c r="L906" s="2"/>
      <c r="M906" s="2"/>
      <c r="N906" s="2"/>
      <c r="O906" s="2"/>
      <c r="P906" s="2"/>
      <c r="Q906" s="2"/>
      <c r="R906" s="2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2"/>
      <c r="B907" s="2"/>
      <c r="C907" s="227"/>
      <c r="D907" s="227"/>
      <c r="E907" s="2"/>
      <c r="F907" s="2"/>
      <c r="G907" s="4"/>
      <c r="H907" s="5"/>
      <c r="I907" s="5"/>
      <c r="J907" s="2"/>
      <c r="K907" s="7"/>
      <c r="L907" s="2"/>
      <c r="M907" s="2"/>
      <c r="N907" s="2"/>
      <c r="O907" s="2"/>
      <c r="P907" s="2"/>
      <c r="Q907" s="2"/>
      <c r="R907" s="2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2"/>
      <c r="B908" s="2"/>
      <c r="C908" s="227"/>
      <c r="D908" s="227"/>
      <c r="E908" s="2"/>
      <c r="F908" s="2"/>
      <c r="G908" s="4"/>
      <c r="H908" s="5"/>
      <c r="I908" s="5"/>
      <c r="J908" s="2"/>
      <c r="K908" s="7"/>
      <c r="L908" s="2"/>
      <c r="M908" s="2"/>
      <c r="N908" s="2"/>
      <c r="O908" s="2"/>
      <c r="P908" s="2"/>
      <c r="Q908" s="2"/>
      <c r="R908" s="2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2"/>
      <c r="B909" s="2"/>
      <c r="C909" s="227"/>
      <c r="D909" s="227"/>
      <c r="E909" s="2"/>
      <c r="F909" s="2"/>
      <c r="G909" s="4"/>
      <c r="H909" s="5"/>
      <c r="I909" s="5"/>
      <c r="J909" s="2"/>
      <c r="K909" s="7"/>
      <c r="L909" s="2"/>
      <c r="M909" s="2"/>
      <c r="N909" s="2"/>
      <c r="O909" s="2"/>
      <c r="P909" s="2"/>
      <c r="Q909" s="2"/>
      <c r="R909" s="2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2"/>
      <c r="B910" s="2"/>
      <c r="C910" s="227"/>
      <c r="D910" s="227"/>
      <c r="E910" s="2"/>
      <c r="F910" s="2"/>
      <c r="G910" s="4"/>
      <c r="H910" s="5"/>
      <c r="I910" s="5"/>
      <c r="J910" s="2"/>
      <c r="K910" s="7"/>
      <c r="L910" s="2"/>
      <c r="M910" s="2"/>
      <c r="N910" s="2"/>
      <c r="O910" s="2"/>
      <c r="P910" s="2"/>
      <c r="Q910" s="2"/>
      <c r="R910" s="2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2"/>
      <c r="B911" s="2"/>
      <c r="C911" s="227"/>
      <c r="D911" s="227"/>
      <c r="E911" s="2"/>
      <c r="F911" s="2"/>
      <c r="G911" s="4"/>
      <c r="H911" s="5"/>
      <c r="I911" s="5"/>
      <c r="J911" s="2"/>
      <c r="K911" s="7"/>
      <c r="L911" s="2"/>
      <c r="M911" s="2"/>
      <c r="N911" s="2"/>
      <c r="O911" s="2"/>
      <c r="P911" s="2"/>
      <c r="Q911" s="2"/>
      <c r="R911" s="2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2"/>
      <c r="B912" s="2"/>
      <c r="C912" s="227"/>
      <c r="D912" s="227"/>
      <c r="E912" s="2"/>
      <c r="F912" s="2"/>
      <c r="G912" s="4"/>
      <c r="H912" s="5"/>
      <c r="I912" s="5"/>
      <c r="J912" s="2"/>
      <c r="K912" s="7"/>
      <c r="L912" s="2"/>
      <c r="M912" s="2"/>
      <c r="N912" s="2"/>
      <c r="O912" s="2"/>
      <c r="P912" s="2"/>
      <c r="Q912" s="2"/>
      <c r="R912" s="2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2"/>
      <c r="B913" s="2"/>
      <c r="C913" s="227"/>
      <c r="D913" s="227"/>
      <c r="E913" s="2"/>
      <c r="F913" s="2"/>
      <c r="G913" s="4"/>
      <c r="H913" s="5"/>
      <c r="I913" s="5"/>
      <c r="J913" s="2"/>
      <c r="K913" s="7"/>
      <c r="L913" s="2"/>
      <c r="M913" s="2"/>
      <c r="N913" s="2"/>
      <c r="O913" s="2"/>
      <c r="P913" s="2"/>
      <c r="Q913" s="2"/>
      <c r="R913" s="2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2"/>
      <c r="B914" s="2"/>
      <c r="C914" s="227"/>
      <c r="D914" s="227"/>
      <c r="E914" s="2"/>
      <c r="F914" s="2"/>
      <c r="G914" s="4"/>
      <c r="H914" s="5"/>
      <c r="I914" s="5"/>
      <c r="J914" s="2"/>
      <c r="K914" s="7"/>
      <c r="L914" s="2"/>
      <c r="M914" s="2"/>
      <c r="N914" s="2"/>
      <c r="O914" s="2"/>
      <c r="P914" s="2"/>
      <c r="Q914" s="2"/>
      <c r="R914" s="2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2"/>
      <c r="B915" s="2"/>
      <c r="C915" s="227"/>
      <c r="D915" s="227"/>
      <c r="E915" s="2"/>
      <c r="F915" s="2"/>
      <c r="G915" s="4"/>
      <c r="H915" s="5"/>
      <c r="I915" s="5"/>
      <c r="J915" s="2"/>
      <c r="K915" s="7"/>
      <c r="L915" s="2"/>
      <c r="M915" s="2"/>
      <c r="N915" s="2"/>
      <c r="O915" s="2"/>
      <c r="P915" s="2"/>
      <c r="Q915" s="2"/>
      <c r="R915" s="2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2"/>
      <c r="B916" s="2"/>
      <c r="C916" s="227"/>
      <c r="D916" s="227"/>
      <c r="E916" s="2"/>
      <c r="F916" s="2"/>
      <c r="G916" s="4"/>
      <c r="H916" s="5"/>
      <c r="I916" s="5"/>
      <c r="J916" s="2"/>
      <c r="K916" s="7"/>
      <c r="L916" s="2"/>
      <c r="M916" s="2"/>
      <c r="N916" s="2"/>
      <c r="O916" s="2"/>
      <c r="P916" s="2"/>
      <c r="Q916" s="2"/>
      <c r="R916" s="2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2"/>
      <c r="B917" s="2"/>
      <c r="C917" s="227"/>
      <c r="D917" s="227"/>
      <c r="E917" s="2"/>
      <c r="F917" s="2"/>
      <c r="G917" s="4"/>
      <c r="H917" s="5"/>
      <c r="I917" s="5"/>
      <c r="J917" s="2"/>
      <c r="K917" s="7"/>
      <c r="L917" s="2"/>
      <c r="M917" s="2"/>
      <c r="N917" s="2"/>
      <c r="O917" s="2"/>
      <c r="P917" s="2"/>
      <c r="Q917" s="2"/>
      <c r="R917" s="2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2"/>
      <c r="B918" s="2"/>
      <c r="C918" s="227"/>
      <c r="D918" s="227"/>
      <c r="E918" s="2"/>
      <c r="F918" s="2"/>
      <c r="G918" s="4"/>
      <c r="H918" s="5"/>
      <c r="I918" s="5"/>
      <c r="J918" s="2"/>
      <c r="K918" s="7"/>
      <c r="L918" s="2"/>
      <c r="M918" s="2"/>
      <c r="N918" s="2"/>
      <c r="O918" s="2"/>
      <c r="P918" s="2"/>
      <c r="Q918" s="2"/>
      <c r="R918" s="2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2"/>
      <c r="B919" s="2"/>
      <c r="C919" s="227"/>
      <c r="D919" s="227"/>
      <c r="E919" s="2"/>
      <c r="F919" s="2"/>
      <c r="G919" s="4"/>
      <c r="H919" s="5"/>
      <c r="I919" s="5"/>
      <c r="J919" s="2"/>
      <c r="K919" s="7"/>
      <c r="L919" s="2"/>
      <c r="M919" s="2"/>
      <c r="N919" s="2"/>
      <c r="O919" s="2"/>
      <c r="P919" s="2"/>
      <c r="Q919" s="2"/>
      <c r="R919" s="2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2"/>
      <c r="B920" s="2"/>
      <c r="C920" s="227"/>
      <c r="D920" s="227"/>
      <c r="E920" s="2"/>
      <c r="F920" s="2"/>
      <c r="G920" s="4"/>
      <c r="H920" s="5"/>
      <c r="I920" s="5"/>
      <c r="J920" s="2"/>
      <c r="K920" s="7"/>
      <c r="L920" s="2"/>
      <c r="M920" s="2"/>
      <c r="N920" s="2"/>
      <c r="O920" s="2"/>
      <c r="P920" s="2"/>
      <c r="Q920" s="2"/>
      <c r="R920" s="2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2"/>
      <c r="B921" s="2"/>
      <c r="C921" s="227"/>
      <c r="D921" s="227"/>
      <c r="E921" s="2"/>
      <c r="F921" s="2"/>
      <c r="G921" s="4"/>
      <c r="H921" s="5"/>
      <c r="I921" s="5"/>
      <c r="J921" s="2"/>
      <c r="K921" s="7"/>
      <c r="L921" s="2"/>
      <c r="M921" s="2"/>
      <c r="N921" s="2"/>
      <c r="O921" s="2"/>
      <c r="P921" s="2"/>
      <c r="Q921" s="2"/>
      <c r="R921" s="2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2"/>
      <c r="B922" s="2"/>
      <c r="C922" s="227"/>
      <c r="D922" s="227"/>
      <c r="E922" s="2"/>
      <c r="F922" s="2"/>
      <c r="G922" s="4"/>
      <c r="H922" s="5"/>
      <c r="I922" s="5"/>
      <c r="J922" s="2"/>
      <c r="K922" s="7"/>
      <c r="L922" s="2"/>
      <c r="M922" s="2"/>
      <c r="N922" s="2"/>
      <c r="O922" s="2"/>
      <c r="P922" s="2"/>
      <c r="Q922" s="2"/>
      <c r="R922" s="2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2"/>
      <c r="B923" s="2"/>
      <c r="C923" s="227"/>
      <c r="D923" s="227"/>
      <c r="E923" s="2"/>
      <c r="F923" s="2"/>
      <c r="G923" s="4"/>
      <c r="H923" s="5"/>
      <c r="I923" s="5"/>
      <c r="J923" s="2"/>
      <c r="K923" s="7"/>
      <c r="L923" s="2"/>
      <c r="M923" s="2"/>
      <c r="N923" s="2"/>
      <c r="O923" s="2"/>
      <c r="P923" s="2"/>
      <c r="Q923" s="2"/>
      <c r="R923" s="2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2"/>
      <c r="B924" s="2"/>
      <c r="C924" s="227"/>
      <c r="D924" s="227"/>
      <c r="E924" s="2"/>
      <c r="F924" s="2"/>
      <c r="G924" s="4"/>
      <c r="H924" s="5"/>
      <c r="I924" s="5"/>
      <c r="J924" s="2"/>
      <c r="K924" s="7"/>
      <c r="L924" s="2"/>
      <c r="M924" s="2"/>
      <c r="N924" s="2"/>
      <c r="O924" s="2"/>
      <c r="P924" s="2"/>
      <c r="Q924" s="2"/>
      <c r="R924" s="2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2"/>
      <c r="B925" s="2"/>
      <c r="C925" s="227"/>
      <c r="D925" s="227"/>
      <c r="E925" s="2"/>
      <c r="F925" s="2"/>
      <c r="G925" s="4"/>
      <c r="H925" s="5"/>
      <c r="I925" s="5"/>
      <c r="J925" s="2"/>
      <c r="K925" s="7"/>
      <c r="L925" s="2"/>
      <c r="M925" s="2"/>
      <c r="N925" s="2"/>
      <c r="O925" s="2"/>
      <c r="P925" s="2"/>
      <c r="Q925" s="2"/>
      <c r="R925" s="2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2"/>
      <c r="B926" s="2"/>
      <c r="C926" s="227"/>
      <c r="D926" s="227"/>
      <c r="E926" s="2"/>
      <c r="F926" s="2"/>
      <c r="G926" s="4"/>
      <c r="H926" s="5"/>
      <c r="I926" s="5"/>
      <c r="J926" s="2"/>
      <c r="K926" s="7"/>
      <c r="L926" s="2"/>
      <c r="M926" s="2"/>
      <c r="N926" s="2"/>
      <c r="O926" s="2"/>
      <c r="P926" s="2"/>
      <c r="Q926" s="2"/>
      <c r="R926" s="2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2"/>
      <c r="B927" s="2"/>
      <c r="C927" s="227"/>
      <c r="D927" s="227"/>
      <c r="E927" s="2"/>
      <c r="F927" s="2"/>
      <c r="G927" s="4"/>
      <c r="H927" s="5"/>
      <c r="I927" s="5"/>
      <c r="J927" s="2"/>
      <c r="K927" s="7"/>
      <c r="L927" s="2"/>
      <c r="M927" s="2"/>
      <c r="N927" s="2"/>
      <c r="O927" s="2"/>
      <c r="P927" s="2"/>
      <c r="Q927" s="2"/>
      <c r="R927" s="2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2"/>
      <c r="B928" s="2"/>
      <c r="C928" s="227"/>
      <c r="D928" s="227"/>
      <c r="E928" s="2"/>
      <c r="F928" s="2"/>
      <c r="G928" s="4"/>
      <c r="H928" s="5"/>
      <c r="I928" s="5"/>
      <c r="J928" s="2"/>
      <c r="K928" s="7"/>
      <c r="L928" s="2"/>
      <c r="M928" s="2"/>
      <c r="N928" s="2"/>
      <c r="O928" s="2"/>
      <c r="P928" s="2"/>
      <c r="Q928" s="2"/>
      <c r="R928" s="2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2"/>
      <c r="B929" s="2"/>
      <c r="C929" s="227"/>
      <c r="D929" s="227"/>
      <c r="E929" s="2"/>
      <c r="F929" s="2"/>
      <c r="G929" s="4"/>
      <c r="H929" s="5"/>
      <c r="I929" s="5"/>
      <c r="J929" s="2"/>
      <c r="K929" s="7"/>
      <c r="L929" s="2"/>
      <c r="M929" s="2"/>
      <c r="N929" s="2"/>
      <c r="O929" s="2"/>
      <c r="P929" s="2"/>
      <c r="Q929" s="2"/>
      <c r="R929" s="2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2"/>
      <c r="B930" s="2"/>
      <c r="C930" s="227"/>
      <c r="D930" s="227"/>
      <c r="E930" s="2"/>
      <c r="F930" s="2"/>
      <c r="G930" s="4"/>
      <c r="H930" s="5"/>
      <c r="I930" s="5"/>
      <c r="J930" s="2"/>
      <c r="K930" s="7"/>
      <c r="L930" s="2"/>
      <c r="M930" s="2"/>
      <c r="N930" s="2"/>
      <c r="O930" s="2"/>
      <c r="P930" s="2"/>
      <c r="Q930" s="2"/>
      <c r="R930" s="2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2"/>
      <c r="B931" s="2"/>
      <c r="C931" s="227"/>
      <c r="D931" s="227"/>
      <c r="E931" s="2"/>
      <c r="F931" s="2"/>
      <c r="G931" s="4"/>
      <c r="H931" s="5"/>
      <c r="I931" s="5"/>
      <c r="J931" s="2"/>
      <c r="K931" s="7"/>
      <c r="L931" s="2"/>
      <c r="M931" s="2"/>
      <c r="N931" s="2"/>
      <c r="O931" s="2"/>
      <c r="P931" s="2"/>
      <c r="Q931" s="2"/>
      <c r="R931" s="2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2"/>
      <c r="B932" s="2"/>
      <c r="C932" s="227"/>
      <c r="D932" s="227"/>
      <c r="E932" s="2"/>
      <c r="F932" s="2"/>
      <c r="G932" s="4"/>
      <c r="H932" s="5"/>
      <c r="I932" s="5"/>
      <c r="J932" s="2"/>
      <c r="K932" s="7"/>
      <c r="L932" s="2"/>
      <c r="M932" s="2"/>
      <c r="N932" s="2"/>
      <c r="O932" s="2"/>
      <c r="P932" s="2"/>
      <c r="Q932" s="2"/>
      <c r="R932" s="2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2"/>
      <c r="B933" s="2"/>
      <c r="C933" s="227"/>
      <c r="D933" s="227"/>
      <c r="E933" s="2"/>
      <c r="F933" s="2"/>
      <c r="G933" s="4"/>
      <c r="H933" s="5"/>
      <c r="I933" s="5"/>
      <c r="J933" s="2"/>
      <c r="K933" s="7"/>
      <c r="L933" s="2"/>
      <c r="M933" s="2"/>
      <c r="N933" s="2"/>
      <c r="O933" s="2"/>
      <c r="P933" s="2"/>
      <c r="Q933" s="2"/>
      <c r="R933" s="2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2"/>
      <c r="B934" s="2"/>
      <c r="C934" s="227"/>
      <c r="D934" s="227"/>
      <c r="E934" s="2"/>
      <c r="F934" s="2"/>
      <c r="G934" s="4"/>
      <c r="H934" s="5"/>
      <c r="I934" s="5"/>
      <c r="J934" s="2"/>
      <c r="K934" s="7"/>
      <c r="L934" s="2"/>
      <c r="M934" s="2"/>
      <c r="N934" s="2"/>
      <c r="O934" s="2"/>
      <c r="P934" s="2"/>
      <c r="Q934" s="2"/>
      <c r="R934" s="2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2"/>
      <c r="B935" s="2"/>
      <c r="C935" s="227"/>
      <c r="D935" s="227"/>
      <c r="E935" s="2"/>
      <c r="F935" s="2"/>
      <c r="G935" s="4"/>
      <c r="H935" s="5"/>
      <c r="I935" s="5"/>
      <c r="J935" s="2"/>
      <c r="K935" s="7"/>
      <c r="L935" s="2"/>
      <c r="M935" s="2"/>
      <c r="N935" s="2"/>
      <c r="O935" s="2"/>
      <c r="P935" s="2"/>
      <c r="Q935" s="2"/>
      <c r="R935" s="2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2"/>
      <c r="B936" s="2"/>
      <c r="C936" s="227"/>
      <c r="D936" s="227"/>
      <c r="E936" s="2"/>
      <c r="F936" s="2"/>
      <c r="G936" s="4"/>
      <c r="H936" s="5"/>
      <c r="I936" s="5"/>
      <c r="J936" s="2"/>
      <c r="K936" s="7"/>
      <c r="L936" s="2"/>
      <c r="M936" s="2"/>
      <c r="N936" s="2"/>
      <c r="O936" s="2"/>
      <c r="P936" s="2"/>
      <c r="Q936" s="2"/>
      <c r="R936" s="2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2"/>
      <c r="B937" s="2"/>
      <c r="C937" s="227"/>
      <c r="D937" s="227"/>
      <c r="E937" s="2"/>
      <c r="F937" s="2"/>
      <c r="G937" s="4"/>
      <c r="H937" s="5"/>
      <c r="I937" s="5"/>
      <c r="J937" s="2"/>
      <c r="K937" s="7"/>
      <c r="L937" s="2"/>
      <c r="M937" s="2"/>
      <c r="N937" s="2"/>
      <c r="O937" s="2"/>
      <c r="P937" s="2"/>
      <c r="Q937" s="2"/>
      <c r="R937" s="2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2"/>
      <c r="B938" s="2"/>
      <c r="C938" s="227"/>
      <c r="D938" s="227"/>
      <c r="E938" s="2"/>
      <c r="F938" s="2"/>
      <c r="G938" s="4"/>
      <c r="H938" s="5"/>
      <c r="I938" s="5"/>
      <c r="J938" s="2"/>
      <c r="K938" s="7"/>
      <c r="L938" s="2"/>
      <c r="M938" s="2"/>
      <c r="N938" s="2"/>
      <c r="O938" s="2"/>
      <c r="P938" s="2"/>
      <c r="Q938" s="2"/>
      <c r="R938" s="2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2"/>
      <c r="B939" s="2"/>
      <c r="C939" s="227"/>
      <c r="D939" s="227"/>
      <c r="E939" s="2"/>
      <c r="F939" s="2"/>
      <c r="G939" s="4"/>
      <c r="H939" s="5"/>
      <c r="I939" s="5"/>
      <c r="J939" s="2"/>
      <c r="K939" s="7"/>
      <c r="L939" s="2"/>
      <c r="M939" s="2"/>
      <c r="N939" s="2"/>
      <c r="O939" s="2"/>
      <c r="P939" s="2"/>
      <c r="Q939" s="2"/>
      <c r="R939" s="2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2"/>
      <c r="B940" s="2"/>
      <c r="C940" s="227"/>
      <c r="D940" s="227"/>
      <c r="E940" s="2"/>
      <c r="F940" s="2"/>
      <c r="G940" s="4"/>
      <c r="H940" s="5"/>
      <c r="I940" s="5"/>
      <c r="J940" s="2"/>
      <c r="K940" s="7"/>
      <c r="L940" s="2"/>
      <c r="M940" s="2"/>
      <c r="N940" s="2"/>
      <c r="O940" s="2"/>
      <c r="P940" s="2"/>
      <c r="Q940" s="2"/>
      <c r="R940" s="2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2"/>
      <c r="B941" s="2"/>
      <c r="C941" s="227"/>
      <c r="D941" s="227"/>
      <c r="E941" s="2"/>
      <c r="F941" s="2"/>
      <c r="G941" s="4"/>
      <c r="H941" s="5"/>
      <c r="I941" s="5"/>
      <c r="J941" s="2"/>
      <c r="K941" s="7"/>
      <c r="L941" s="2"/>
      <c r="M941" s="2"/>
      <c r="N941" s="2"/>
      <c r="O941" s="2"/>
      <c r="P941" s="2"/>
      <c r="Q941" s="2"/>
      <c r="R941" s="2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2"/>
      <c r="B942" s="2"/>
      <c r="C942" s="227"/>
      <c r="D942" s="227"/>
      <c r="E942" s="2"/>
      <c r="F942" s="2"/>
      <c r="G942" s="4"/>
      <c r="H942" s="5"/>
      <c r="I942" s="5"/>
      <c r="J942" s="2"/>
      <c r="K942" s="7"/>
      <c r="L942" s="2"/>
      <c r="M942" s="2"/>
      <c r="N942" s="2"/>
      <c r="O942" s="2"/>
      <c r="P942" s="2"/>
      <c r="Q942" s="2"/>
      <c r="R942" s="2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2"/>
      <c r="B943" s="2"/>
      <c r="C943" s="227"/>
      <c r="D943" s="227"/>
      <c r="E943" s="2"/>
      <c r="F943" s="2"/>
      <c r="G943" s="4"/>
      <c r="H943" s="5"/>
      <c r="I943" s="5"/>
      <c r="J943" s="2"/>
      <c r="K943" s="7"/>
      <c r="L943" s="2"/>
      <c r="M943" s="2"/>
      <c r="N943" s="2"/>
      <c r="O943" s="2"/>
      <c r="P943" s="2"/>
      <c r="Q943" s="2"/>
      <c r="R943" s="2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2"/>
      <c r="B944" s="2"/>
      <c r="C944" s="227"/>
      <c r="D944" s="227"/>
      <c r="E944" s="2"/>
      <c r="F944" s="2"/>
      <c r="G944" s="4"/>
      <c r="H944" s="5"/>
      <c r="I944" s="5"/>
      <c r="J944" s="2"/>
      <c r="K944" s="7"/>
      <c r="L944" s="2"/>
      <c r="M944" s="2"/>
      <c r="N944" s="2"/>
      <c r="O944" s="2"/>
      <c r="P944" s="2"/>
      <c r="Q944" s="2"/>
      <c r="R944" s="2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2"/>
      <c r="B945" s="2"/>
      <c r="C945" s="227"/>
      <c r="D945" s="227"/>
      <c r="E945" s="2"/>
      <c r="F945" s="2"/>
      <c r="G945" s="4"/>
      <c r="H945" s="5"/>
      <c r="I945" s="5"/>
      <c r="J945" s="2"/>
      <c r="K945" s="7"/>
      <c r="L945" s="2"/>
      <c r="M945" s="2"/>
      <c r="N945" s="2"/>
      <c r="O945" s="2"/>
      <c r="P945" s="2"/>
      <c r="Q945" s="2"/>
      <c r="R945" s="2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2"/>
      <c r="B946" s="2"/>
      <c r="C946" s="227"/>
      <c r="D946" s="227"/>
      <c r="E946" s="2"/>
      <c r="F946" s="2"/>
      <c r="G946" s="4"/>
      <c r="H946" s="5"/>
      <c r="I946" s="5"/>
      <c r="J946" s="2"/>
      <c r="K946" s="7"/>
      <c r="L946" s="2"/>
      <c r="M946" s="2"/>
      <c r="N946" s="2"/>
      <c r="O946" s="2"/>
      <c r="P946" s="2"/>
      <c r="Q946" s="2"/>
      <c r="R946" s="2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2"/>
      <c r="B947" s="2"/>
      <c r="C947" s="227"/>
      <c r="D947" s="227"/>
      <c r="E947" s="2"/>
      <c r="F947" s="2"/>
      <c r="G947" s="4"/>
      <c r="H947" s="5"/>
      <c r="I947" s="5"/>
      <c r="J947" s="2"/>
      <c r="K947" s="7"/>
      <c r="L947" s="2"/>
      <c r="M947" s="2"/>
      <c r="N947" s="2"/>
      <c r="O947" s="2"/>
      <c r="P947" s="2"/>
      <c r="Q947" s="2"/>
      <c r="R947" s="2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2"/>
      <c r="B948" s="2"/>
      <c r="C948" s="227"/>
      <c r="D948" s="227"/>
      <c r="E948" s="2"/>
      <c r="F948" s="2"/>
      <c r="G948" s="4"/>
      <c r="H948" s="5"/>
      <c r="I948" s="5"/>
      <c r="J948" s="2"/>
      <c r="K948" s="7"/>
      <c r="L948" s="2"/>
      <c r="M948" s="2"/>
      <c r="N948" s="2"/>
      <c r="O948" s="2"/>
      <c r="P948" s="2"/>
      <c r="Q948" s="2"/>
      <c r="R948" s="2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2"/>
      <c r="B949" s="2"/>
      <c r="C949" s="227"/>
      <c r="D949" s="227"/>
      <c r="E949" s="2"/>
      <c r="F949" s="2"/>
      <c r="G949" s="4"/>
      <c r="H949" s="5"/>
      <c r="I949" s="5"/>
      <c r="J949" s="2"/>
      <c r="K949" s="7"/>
      <c r="L949" s="2"/>
      <c r="M949" s="2"/>
      <c r="N949" s="2"/>
      <c r="O949" s="2"/>
      <c r="P949" s="2"/>
      <c r="Q949" s="2"/>
      <c r="R949" s="2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2"/>
      <c r="B950" s="2"/>
      <c r="C950" s="227"/>
      <c r="D950" s="227"/>
      <c r="E950" s="2"/>
      <c r="F950" s="2"/>
      <c r="G950" s="4"/>
      <c r="H950" s="5"/>
      <c r="I950" s="5"/>
      <c r="J950" s="2"/>
      <c r="K950" s="7"/>
      <c r="L950" s="2"/>
      <c r="M950" s="2"/>
      <c r="N950" s="2"/>
      <c r="O950" s="2"/>
      <c r="P950" s="2"/>
      <c r="Q950" s="2"/>
      <c r="R950" s="2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2"/>
      <c r="B951" s="2"/>
      <c r="C951" s="227"/>
      <c r="D951" s="227"/>
      <c r="E951" s="2"/>
      <c r="F951" s="2"/>
      <c r="G951" s="4"/>
      <c r="H951" s="5"/>
      <c r="I951" s="5"/>
      <c r="J951" s="2"/>
      <c r="K951" s="7"/>
      <c r="L951" s="2"/>
      <c r="M951" s="2"/>
      <c r="N951" s="2"/>
      <c r="O951" s="2"/>
      <c r="P951" s="2"/>
      <c r="Q951" s="2"/>
      <c r="R951" s="2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2"/>
      <c r="B952" s="2"/>
      <c r="C952" s="227"/>
      <c r="D952" s="227"/>
      <c r="E952" s="2"/>
      <c r="F952" s="2"/>
      <c r="G952" s="4"/>
      <c r="H952" s="5"/>
      <c r="I952" s="5"/>
      <c r="J952" s="2"/>
      <c r="K952" s="7"/>
      <c r="L952" s="2"/>
      <c r="M952" s="2"/>
      <c r="N952" s="2"/>
      <c r="O952" s="2"/>
      <c r="P952" s="2"/>
      <c r="Q952" s="2"/>
      <c r="R952" s="2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2"/>
      <c r="B953" s="2"/>
      <c r="C953" s="227"/>
      <c r="D953" s="227"/>
      <c r="E953" s="2"/>
      <c r="F953" s="2"/>
      <c r="G953" s="4"/>
      <c r="H953" s="5"/>
      <c r="I953" s="5"/>
      <c r="J953" s="2"/>
      <c r="K953" s="7"/>
      <c r="L953" s="2"/>
      <c r="M953" s="2"/>
      <c r="N953" s="2"/>
      <c r="O953" s="2"/>
      <c r="P953" s="2"/>
      <c r="Q953" s="2"/>
      <c r="R953" s="2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2"/>
      <c r="B954" s="2"/>
      <c r="C954" s="227"/>
      <c r="D954" s="227"/>
      <c r="E954" s="2"/>
      <c r="F954" s="2"/>
      <c r="G954" s="4"/>
      <c r="H954" s="5"/>
      <c r="I954" s="5"/>
      <c r="J954" s="2"/>
      <c r="K954" s="7"/>
      <c r="L954" s="2"/>
      <c r="M954" s="2"/>
      <c r="N954" s="2"/>
      <c r="O954" s="2"/>
      <c r="P954" s="2"/>
      <c r="Q954" s="2"/>
      <c r="R954" s="2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2"/>
      <c r="B955" s="2"/>
      <c r="C955" s="227"/>
      <c r="D955" s="227"/>
      <c r="E955" s="2"/>
      <c r="F955" s="2"/>
      <c r="G955" s="4"/>
      <c r="H955" s="5"/>
      <c r="I955" s="5"/>
      <c r="J955" s="2"/>
      <c r="K955" s="7"/>
      <c r="L955" s="2"/>
      <c r="M955" s="2"/>
      <c r="N955" s="2"/>
      <c r="O955" s="2"/>
      <c r="P955" s="2"/>
      <c r="Q955" s="2"/>
      <c r="R955" s="2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2"/>
      <c r="B956" s="2"/>
      <c r="C956" s="227"/>
      <c r="D956" s="227"/>
      <c r="E956" s="2"/>
      <c r="F956" s="2"/>
      <c r="G956" s="4"/>
      <c r="H956" s="5"/>
      <c r="I956" s="5"/>
      <c r="J956" s="2"/>
      <c r="K956" s="7"/>
      <c r="L956" s="2"/>
      <c r="M956" s="2"/>
      <c r="N956" s="2"/>
      <c r="O956" s="2"/>
      <c r="P956" s="2"/>
      <c r="Q956" s="2"/>
      <c r="R956" s="2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2"/>
      <c r="B957" s="2"/>
      <c r="C957" s="227"/>
      <c r="D957" s="227"/>
      <c r="E957" s="2"/>
      <c r="F957" s="2"/>
      <c r="G957" s="4"/>
      <c r="H957" s="5"/>
      <c r="I957" s="5"/>
      <c r="J957" s="2"/>
      <c r="K957" s="7"/>
      <c r="L957" s="2"/>
      <c r="M957" s="2"/>
      <c r="N957" s="2"/>
      <c r="O957" s="2"/>
      <c r="P957" s="2"/>
      <c r="Q957" s="2"/>
      <c r="R957" s="2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2"/>
      <c r="B958" s="2"/>
      <c r="C958" s="227"/>
      <c r="D958" s="227"/>
      <c r="E958" s="2"/>
      <c r="F958" s="2"/>
      <c r="G958" s="4"/>
      <c r="H958" s="5"/>
      <c r="I958" s="5"/>
      <c r="J958" s="2"/>
      <c r="K958" s="7"/>
      <c r="L958" s="2"/>
      <c r="M958" s="2"/>
      <c r="N958" s="2"/>
      <c r="O958" s="2"/>
      <c r="P958" s="2"/>
      <c r="Q958" s="2"/>
      <c r="R958" s="2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2"/>
      <c r="B959" s="2"/>
      <c r="C959" s="227"/>
      <c r="D959" s="227"/>
      <c r="E959" s="2"/>
      <c r="F959" s="2"/>
      <c r="G959" s="4"/>
      <c r="H959" s="5"/>
      <c r="I959" s="5"/>
      <c r="J959" s="2"/>
      <c r="K959" s="7"/>
      <c r="L959" s="2"/>
      <c r="M959" s="2"/>
      <c r="N959" s="2"/>
      <c r="O959" s="2"/>
      <c r="P959" s="2"/>
      <c r="Q959" s="2"/>
      <c r="R959" s="2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2"/>
      <c r="B960" s="2"/>
      <c r="C960" s="227"/>
      <c r="D960" s="227"/>
      <c r="E960" s="2"/>
      <c r="F960" s="2"/>
      <c r="G960" s="4"/>
      <c r="H960" s="5"/>
      <c r="I960" s="5"/>
      <c r="J960" s="2"/>
      <c r="K960" s="7"/>
      <c r="L960" s="2"/>
      <c r="M960" s="2"/>
      <c r="N960" s="2"/>
      <c r="O960" s="2"/>
      <c r="P960" s="2"/>
      <c r="Q960" s="2"/>
      <c r="R960" s="2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2"/>
      <c r="B961" s="2"/>
      <c r="C961" s="227"/>
      <c r="D961" s="227"/>
      <c r="E961" s="2"/>
      <c r="F961" s="2"/>
      <c r="G961" s="4"/>
      <c r="H961" s="5"/>
      <c r="I961" s="5"/>
      <c r="J961" s="2"/>
      <c r="K961" s="7"/>
      <c r="L961" s="2"/>
      <c r="M961" s="2"/>
      <c r="N961" s="2"/>
      <c r="O961" s="2"/>
      <c r="P961" s="2"/>
      <c r="Q961" s="2"/>
      <c r="R961" s="2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2"/>
      <c r="B962" s="2"/>
      <c r="C962" s="227"/>
      <c r="D962" s="227"/>
      <c r="E962" s="2"/>
      <c r="F962" s="2"/>
      <c r="G962" s="4"/>
      <c r="H962" s="5"/>
      <c r="I962" s="5"/>
      <c r="J962" s="2"/>
      <c r="K962" s="7"/>
      <c r="L962" s="2"/>
      <c r="M962" s="2"/>
      <c r="N962" s="2"/>
      <c r="O962" s="2"/>
      <c r="P962" s="2"/>
      <c r="Q962" s="2"/>
      <c r="R962" s="2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2"/>
      <c r="B963" s="2"/>
      <c r="C963" s="227"/>
      <c r="D963" s="227"/>
      <c r="E963" s="2"/>
      <c r="F963" s="2"/>
      <c r="G963" s="4"/>
      <c r="H963" s="5"/>
      <c r="I963" s="5"/>
      <c r="J963" s="2"/>
      <c r="K963" s="7"/>
      <c r="L963" s="2"/>
      <c r="M963" s="2"/>
      <c r="N963" s="2"/>
      <c r="O963" s="2"/>
      <c r="P963" s="2"/>
      <c r="Q963" s="2"/>
      <c r="R963" s="2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2"/>
      <c r="B964" s="2"/>
      <c r="C964" s="227"/>
      <c r="D964" s="227"/>
      <c r="E964" s="2"/>
      <c r="F964" s="2"/>
      <c r="G964" s="4"/>
      <c r="H964" s="5"/>
      <c r="I964" s="5"/>
      <c r="J964" s="2"/>
      <c r="K964" s="7"/>
      <c r="L964" s="2"/>
      <c r="M964" s="2"/>
      <c r="N964" s="2"/>
      <c r="O964" s="2"/>
      <c r="P964" s="2"/>
      <c r="Q964" s="2"/>
      <c r="R964" s="2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2"/>
      <c r="B965" s="2"/>
      <c r="C965" s="227"/>
      <c r="D965" s="227"/>
      <c r="E965" s="2"/>
      <c r="F965" s="2"/>
      <c r="G965" s="4"/>
      <c r="H965" s="5"/>
      <c r="I965" s="5"/>
      <c r="J965" s="2"/>
      <c r="K965" s="7"/>
      <c r="L965" s="2"/>
      <c r="M965" s="2"/>
      <c r="N965" s="2"/>
      <c r="O965" s="2"/>
      <c r="P965" s="2"/>
      <c r="Q965" s="2"/>
      <c r="R965" s="2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2"/>
      <c r="B966" s="2"/>
      <c r="C966" s="227"/>
      <c r="D966" s="227"/>
      <c r="E966" s="2"/>
      <c r="F966" s="2"/>
      <c r="G966" s="4"/>
      <c r="H966" s="5"/>
      <c r="I966" s="5"/>
      <c r="J966" s="2"/>
      <c r="K966" s="7"/>
      <c r="L966" s="2"/>
      <c r="M966" s="2"/>
      <c r="N966" s="2"/>
      <c r="O966" s="2"/>
      <c r="P966" s="2"/>
      <c r="Q966" s="2"/>
      <c r="R966" s="2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2"/>
      <c r="B967" s="2"/>
      <c r="C967" s="227"/>
      <c r="D967" s="227"/>
      <c r="E967" s="2"/>
      <c r="F967" s="2"/>
      <c r="G967" s="4"/>
      <c r="H967" s="5"/>
      <c r="I967" s="5"/>
      <c r="J967" s="2"/>
      <c r="K967" s="7"/>
      <c r="L967" s="2"/>
      <c r="M967" s="2"/>
      <c r="N967" s="2"/>
      <c r="O967" s="2"/>
      <c r="P967" s="2"/>
      <c r="Q967" s="2"/>
      <c r="R967" s="2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2"/>
      <c r="B968" s="2"/>
      <c r="C968" s="227"/>
      <c r="D968" s="227"/>
      <c r="E968" s="2"/>
      <c r="F968" s="2"/>
      <c r="G968" s="4"/>
      <c r="H968" s="5"/>
      <c r="I968" s="5"/>
      <c r="J968" s="2"/>
      <c r="K968" s="7"/>
      <c r="L968" s="2"/>
      <c r="M968" s="2"/>
      <c r="N968" s="2"/>
      <c r="O968" s="2"/>
      <c r="P968" s="2"/>
      <c r="Q968" s="2"/>
      <c r="R968" s="2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2"/>
      <c r="B969" s="2"/>
      <c r="C969" s="227"/>
      <c r="D969" s="227"/>
      <c r="E969" s="2"/>
      <c r="F969" s="2"/>
      <c r="G969" s="4"/>
      <c r="H969" s="5"/>
      <c r="I969" s="5"/>
      <c r="J969" s="2"/>
      <c r="K969" s="7"/>
      <c r="L969" s="2"/>
      <c r="M969" s="2"/>
      <c r="N969" s="2"/>
      <c r="O969" s="2"/>
      <c r="P969" s="2"/>
      <c r="Q969" s="2"/>
      <c r="R969" s="2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2"/>
      <c r="B970" s="2"/>
      <c r="C970" s="227"/>
      <c r="D970" s="227"/>
      <c r="E970" s="2"/>
      <c r="F970" s="2"/>
      <c r="G970" s="4"/>
      <c r="H970" s="5"/>
      <c r="I970" s="5"/>
      <c r="J970" s="2"/>
      <c r="K970" s="7"/>
      <c r="L970" s="2"/>
      <c r="M970" s="2"/>
      <c r="N970" s="2"/>
      <c r="O970" s="2"/>
      <c r="P970" s="2"/>
      <c r="Q970" s="2"/>
      <c r="R970" s="2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2"/>
      <c r="B971" s="2"/>
      <c r="C971" s="227"/>
      <c r="D971" s="227"/>
      <c r="E971" s="2"/>
      <c r="F971" s="2"/>
      <c r="G971" s="4"/>
      <c r="H971" s="5"/>
      <c r="I971" s="5"/>
      <c r="J971" s="2"/>
      <c r="K971" s="7"/>
      <c r="L971" s="2"/>
      <c r="M971" s="2"/>
      <c r="N971" s="2"/>
      <c r="O971" s="2"/>
      <c r="P971" s="2"/>
      <c r="Q971" s="2"/>
      <c r="R971" s="2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2"/>
      <c r="B972" s="2"/>
      <c r="C972" s="227"/>
      <c r="D972" s="227"/>
      <c r="E972" s="2"/>
      <c r="F972" s="2"/>
      <c r="G972" s="4"/>
      <c r="H972" s="5"/>
      <c r="I972" s="5"/>
      <c r="J972" s="2"/>
      <c r="K972" s="7"/>
      <c r="L972" s="2"/>
      <c r="M972" s="2"/>
      <c r="N972" s="2"/>
      <c r="O972" s="2"/>
      <c r="P972" s="2"/>
      <c r="Q972" s="2"/>
      <c r="R972" s="2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2"/>
      <c r="B973" s="2"/>
      <c r="C973" s="227"/>
      <c r="D973" s="227"/>
      <c r="E973" s="2"/>
      <c r="F973" s="2"/>
      <c r="G973" s="4"/>
      <c r="H973" s="5"/>
      <c r="I973" s="5"/>
      <c r="J973" s="2"/>
      <c r="K973" s="7"/>
      <c r="L973" s="2"/>
      <c r="M973" s="2"/>
      <c r="N973" s="2"/>
      <c r="O973" s="2"/>
      <c r="P973" s="2"/>
      <c r="Q973" s="2"/>
      <c r="R973" s="2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2"/>
      <c r="B974" s="2"/>
      <c r="C974" s="227"/>
      <c r="D974" s="227"/>
      <c r="E974" s="2"/>
      <c r="F974" s="2"/>
      <c r="G974" s="4"/>
      <c r="H974" s="5"/>
      <c r="I974" s="5"/>
      <c r="J974" s="2"/>
      <c r="K974" s="7"/>
      <c r="L974" s="2"/>
      <c r="M974" s="2"/>
      <c r="N974" s="2"/>
      <c r="O974" s="2"/>
      <c r="P974" s="2"/>
      <c r="Q974" s="2"/>
      <c r="R974" s="2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2"/>
      <c r="B975" s="2"/>
      <c r="C975" s="227"/>
      <c r="D975" s="227"/>
      <c r="E975" s="2"/>
      <c r="F975" s="2"/>
      <c r="G975" s="4"/>
      <c r="H975" s="5"/>
      <c r="I975" s="5"/>
      <c r="J975" s="2"/>
      <c r="K975" s="7"/>
      <c r="L975" s="2"/>
      <c r="M975" s="2"/>
      <c r="N975" s="2"/>
      <c r="O975" s="2"/>
      <c r="P975" s="2"/>
      <c r="Q975" s="2"/>
      <c r="R975" s="2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2"/>
      <c r="B976" s="2"/>
      <c r="C976" s="227"/>
      <c r="D976" s="227"/>
      <c r="E976" s="2"/>
      <c r="F976" s="2"/>
      <c r="G976" s="4"/>
      <c r="H976" s="5"/>
      <c r="I976" s="5"/>
      <c r="J976" s="2"/>
      <c r="K976" s="7"/>
      <c r="L976" s="2"/>
      <c r="M976" s="2"/>
      <c r="N976" s="2"/>
      <c r="O976" s="2"/>
      <c r="P976" s="2"/>
      <c r="Q976" s="2"/>
      <c r="R976" s="2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2"/>
      <c r="B977" s="2"/>
      <c r="C977" s="227"/>
      <c r="D977" s="227"/>
      <c r="E977" s="2"/>
      <c r="F977" s="2"/>
      <c r="G977" s="4"/>
      <c r="H977" s="5"/>
      <c r="I977" s="5"/>
      <c r="J977" s="2"/>
      <c r="K977" s="7"/>
      <c r="L977" s="2"/>
      <c r="M977" s="2"/>
      <c r="N977" s="2"/>
      <c r="O977" s="2"/>
      <c r="P977" s="2"/>
      <c r="Q977" s="2"/>
      <c r="R977" s="2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2"/>
      <c r="B978" s="2"/>
      <c r="C978" s="227"/>
      <c r="D978" s="227"/>
      <c r="E978" s="2"/>
      <c r="F978" s="2"/>
      <c r="G978" s="4"/>
      <c r="H978" s="5"/>
      <c r="I978" s="5"/>
      <c r="J978" s="2"/>
      <c r="K978" s="7"/>
      <c r="L978" s="2"/>
      <c r="M978" s="2"/>
      <c r="N978" s="2"/>
      <c r="O978" s="2"/>
      <c r="P978" s="2"/>
      <c r="Q978" s="2"/>
      <c r="R978" s="2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2"/>
      <c r="B979" s="2"/>
      <c r="C979" s="227"/>
      <c r="D979" s="227"/>
      <c r="E979" s="2"/>
      <c r="F979" s="2"/>
      <c r="G979" s="4"/>
      <c r="H979" s="5"/>
      <c r="I979" s="5"/>
      <c r="J979" s="2"/>
      <c r="K979" s="7"/>
      <c r="L979" s="2"/>
      <c r="M979" s="2"/>
      <c r="N979" s="2"/>
      <c r="O979" s="2"/>
      <c r="P979" s="2"/>
      <c r="Q979" s="2"/>
      <c r="R979" s="2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2"/>
      <c r="B980" s="2"/>
      <c r="C980" s="227"/>
      <c r="D980" s="227"/>
      <c r="E980" s="2"/>
      <c r="F980" s="2"/>
      <c r="G980" s="4"/>
      <c r="H980" s="5"/>
      <c r="I980" s="5"/>
      <c r="J980" s="2"/>
      <c r="K980" s="7"/>
      <c r="L980" s="2"/>
      <c r="M980" s="2"/>
      <c r="N980" s="2"/>
      <c r="O980" s="2"/>
      <c r="P980" s="2"/>
      <c r="Q980" s="2"/>
      <c r="R980" s="2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2"/>
      <c r="B981" s="2"/>
      <c r="C981" s="227"/>
      <c r="D981" s="227"/>
      <c r="E981" s="2"/>
      <c r="F981" s="2"/>
      <c r="G981" s="4"/>
      <c r="H981" s="5"/>
      <c r="I981" s="5"/>
      <c r="J981" s="2"/>
      <c r="K981" s="7"/>
      <c r="L981" s="2"/>
      <c r="M981" s="2"/>
      <c r="N981" s="2"/>
      <c r="O981" s="2"/>
      <c r="P981" s="2"/>
      <c r="Q981" s="2"/>
      <c r="R981" s="2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2"/>
      <c r="B982" s="2"/>
      <c r="C982" s="227"/>
      <c r="D982" s="227"/>
      <c r="E982" s="2"/>
      <c r="F982" s="2"/>
      <c r="G982" s="4"/>
      <c r="H982" s="5"/>
      <c r="I982" s="5"/>
      <c r="J982" s="2"/>
      <c r="K982" s="7"/>
      <c r="L982" s="2"/>
      <c r="M982" s="2"/>
      <c r="N982" s="2"/>
      <c r="O982" s="2"/>
      <c r="P982" s="2"/>
      <c r="Q982" s="2"/>
      <c r="R982" s="2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2"/>
      <c r="B983" s="2"/>
      <c r="C983" s="227"/>
      <c r="D983" s="227"/>
      <c r="E983" s="2"/>
      <c r="F983" s="2"/>
      <c r="G983" s="4"/>
      <c r="H983" s="5"/>
      <c r="I983" s="5"/>
      <c r="J983" s="2"/>
      <c r="K983" s="7"/>
      <c r="L983" s="2"/>
      <c r="M983" s="2"/>
      <c r="N983" s="2"/>
      <c r="O983" s="2"/>
      <c r="P983" s="2"/>
      <c r="Q983" s="2"/>
      <c r="R983" s="2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2"/>
      <c r="B984" s="2"/>
      <c r="C984" s="227"/>
      <c r="D984" s="227"/>
      <c r="E984" s="2"/>
      <c r="F984" s="2"/>
      <c r="G984" s="4"/>
      <c r="H984" s="5"/>
      <c r="I984" s="5"/>
      <c r="J984" s="2"/>
      <c r="K984" s="7"/>
      <c r="L984" s="2"/>
      <c r="M984" s="2"/>
      <c r="N984" s="2"/>
      <c r="O984" s="2"/>
      <c r="P984" s="2"/>
      <c r="Q984" s="2"/>
      <c r="R984" s="2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2"/>
      <c r="B985" s="2"/>
      <c r="C985" s="227"/>
      <c r="D985" s="227"/>
      <c r="E985" s="2"/>
      <c r="F985" s="2"/>
      <c r="G985" s="4"/>
      <c r="H985" s="5"/>
      <c r="I985" s="5"/>
      <c r="J985" s="2"/>
      <c r="K985" s="7"/>
      <c r="L985" s="2"/>
      <c r="M985" s="2"/>
      <c r="N985" s="2"/>
      <c r="O985" s="2"/>
      <c r="P985" s="2"/>
      <c r="Q985" s="2"/>
      <c r="R985" s="2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2"/>
      <c r="B986" s="2"/>
      <c r="C986" s="227"/>
      <c r="D986" s="227"/>
      <c r="E986" s="2"/>
      <c r="F986" s="2"/>
      <c r="G986" s="4"/>
      <c r="H986" s="5"/>
      <c r="I986" s="5"/>
      <c r="J986" s="2"/>
      <c r="K986" s="7"/>
      <c r="L986" s="2"/>
      <c r="M986" s="2"/>
      <c r="N986" s="2"/>
      <c r="O986" s="2"/>
      <c r="P986" s="2"/>
      <c r="Q986" s="2"/>
      <c r="R986" s="2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2"/>
      <c r="B987" s="2"/>
      <c r="C987" s="227"/>
      <c r="D987" s="227"/>
      <c r="E987" s="2"/>
      <c r="F987" s="2"/>
      <c r="G987" s="4"/>
      <c r="H987" s="5"/>
      <c r="I987" s="5"/>
      <c r="J987" s="2"/>
      <c r="K987" s="7"/>
      <c r="L987" s="2"/>
      <c r="M987" s="2"/>
      <c r="N987" s="2"/>
      <c r="O987" s="2"/>
      <c r="P987" s="2"/>
      <c r="Q987" s="2"/>
      <c r="R987" s="2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2"/>
      <c r="B988" s="2"/>
      <c r="C988" s="227"/>
      <c r="D988" s="227"/>
      <c r="E988" s="2"/>
      <c r="F988" s="2"/>
      <c r="G988" s="4"/>
      <c r="H988" s="5"/>
      <c r="I988" s="5"/>
      <c r="J988" s="2"/>
      <c r="K988" s="7"/>
      <c r="L988" s="2"/>
      <c r="M988" s="2"/>
      <c r="N988" s="2"/>
      <c r="O988" s="2"/>
      <c r="P988" s="2"/>
      <c r="Q988" s="2"/>
      <c r="R988" s="2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2"/>
      <c r="B989" s="2"/>
      <c r="C989" s="227"/>
      <c r="D989" s="227"/>
      <c r="E989" s="2"/>
      <c r="F989" s="2"/>
      <c r="G989" s="4"/>
      <c r="H989" s="5"/>
      <c r="I989" s="5"/>
      <c r="J989" s="2"/>
      <c r="K989" s="7"/>
      <c r="L989" s="2"/>
      <c r="M989" s="2"/>
      <c r="N989" s="2"/>
      <c r="O989" s="2"/>
      <c r="P989" s="2"/>
      <c r="Q989" s="2"/>
      <c r="R989" s="2"/>
      <c r="S989" s="7"/>
      <c r="V989" s="7"/>
      <c r="W989" s="7"/>
      <c r="X989" s="7"/>
      <c r="Y989" s="7"/>
      <c r="Z989" s="7"/>
      <c r="AA989" s="7"/>
      <c r="AB989" s="7"/>
    </row>
    <row r="990">
      <c r="A990" s="2"/>
      <c r="B990" s="2"/>
      <c r="C990" s="227"/>
      <c r="D990" s="227"/>
      <c r="E990" s="2"/>
      <c r="F990" s="2"/>
      <c r="G990" s="4"/>
      <c r="H990" s="5"/>
      <c r="I990" s="5"/>
      <c r="J990" s="2"/>
      <c r="K990" s="7"/>
      <c r="L990" s="2"/>
      <c r="M990" s="2"/>
      <c r="N990" s="2"/>
      <c r="O990" s="2"/>
      <c r="P990" s="2"/>
      <c r="Q990" s="2"/>
      <c r="R990" s="2"/>
      <c r="S990" s="7"/>
      <c r="V990" s="7"/>
      <c r="W990" s="7"/>
      <c r="X990" s="7"/>
      <c r="Y990" s="7"/>
      <c r="Z990" s="7"/>
      <c r="AA990" s="7"/>
      <c r="AB990" s="7"/>
    </row>
    <row r="991">
      <c r="A991" s="2"/>
      <c r="B991" s="2"/>
      <c r="C991" s="227"/>
      <c r="D991" s="227"/>
      <c r="E991" s="2"/>
      <c r="F991" s="2"/>
      <c r="G991" s="4"/>
      <c r="H991" s="5"/>
      <c r="I991" s="5"/>
      <c r="J991" s="2"/>
      <c r="K991" s="7"/>
      <c r="L991" s="2"/>
      <c r="M991" s="2"/>
      <c r="N991" s="2"/>
      <c r="O991" s="2"/>
      <c r="P991" s="2"/>
      <c r="Q991" s="2"/>
      <c r="R991" s="2"/>
      <c r="S991" s="7"/>
      <c r="V991" s="7"/>
      <c r="W991" s="7"/>
      <c r="X991" s="7"/>
      <c r="Y991" s="7"/>
      <c r="Z991" s="7"/>
      <c r="AA991" s="7"/>
      <c r="AB991" s="7"/>
    </row>
    <row r="992">
      <c r="A992" s="2"/>
      <c r="B992" s="2"/>
      <c r="C992" s="227"/>
      <c r="D992" s="227"/>
      <c r="E992" s="2"/>
      <c r="F992" s="2"/>
      <c r="G992" s="4"/>
      <c r="H992" s="5"/>
      <c r="I992" s="5"/>
      <c r="J992" s="2"/>
      <c r="K992" s="7"/>
      <c r="L992" s="2"/>
      <c r="M992" s="2"/>
      <c r="N992" s="2"/>
      <c r="O992" s="2"/>
      <c r="P992" s="2"/>
      <c r="Q992" s="2"/>
      <c r="R992" s="2"/>
      <c r="S992" s="7"/>
      <c r="V992" s="7"/>
      <c r="W992" s="7"/>
      <c r="X992" s="7"/>
      <c r="Y992" s="7"/>
      <c r="Z992" s="7"/>
      <c r="AA992" s="7"/>
      <c r="AB992" s="7"/>
    </row>
    <row r="993">
      <c r="A993" s="2"/>
      <c r="B993" s="2"/>
      <c r="C993" s="227"/>
      <c r="D993" s="227"/>
      <c r="E993" s="2"/>
      <c r="F993" s="2"/>
      <c r="G993" s="4"/>
      <c r="H993" s="5"/>
      <c r="I993" s="5"/>
      <c r="J993" s="2"/>
      <c r="K993" s="7"/>
      <c r="L993" s="2"/>
      <c r="M993" s="2"/>
      <c r="N993" s="2"/>
      <c r="O993" s="2"/>
      <c r="P993" s="2"/>
      <c r="Q993" s="2"/>
      <c r="R993" s="2"/>
      <c r="S993" s="7"/>
      <c r="V993" s="7"/>
      <c r="W993" s="7"/>
      <c r="X993" s="7"/>
      <c r="Y993" s="7"/>
      <c r="Z993" s="7"/>
      <c r="AA993" s="7"/>
      <c r="AB993" s="7"/>
    </row>
    <row r="994">
      <c r="A994" s="2"/>
      <c r="B994" s="2"/>
      <c r="C994" s="227"/>
      <c r="D994" s="227"/>
      <c r="E994" s="2"/>
      <c r="F994" s="2"/>
      <c r="G994" s="4"/>
      <c r="H994" s="5"/>
      <c r="I994" s="5"/>
      <c r="J994" s="2"/>
      <c r="K994" s="7"/>
      <c r="L994" s="2"/>
      <c r="M994" s="2"/>
      <c r="N994" s="2"/>
      <c r="O994" s="2"/>
      <c r="P994" s="2"/>
      <c r="Q994" s="2"/>
      <c r="R994" s="2"/>
      <c r="S994" s="7"/>
      <c r="V994" s="7"/>
      <c r="W994" s="7"/>
      <c r="X994" s="7"/>
      <c r="Y994" s="7"/>
      <c r="Z994" s="7"/>
      <c r="AA994" s="7"/>
      <c r="AB994" s="7"/>
    </row>
    <row r="995">
      <c r="A995" s="2"/>
      <c r="B995" s="2"/>
      <c r="C995" s="227"/>
      <c r="D995" s="227"/>
      <c r="E995" s="2"/>
      <c r="F995" s="2"/>
      <c r="G995" s="4"/>
      <c r="H995" s="5"/>
      <c r="I995" s="5"/>
      <c r="J995" s="2"/>
      <c r="K995" s="7"/>
      <c r="L995" s="2"/>
      <c r="M995" s="2"/>
      <c r="N995" s="2"/>
      <c r="O995" s="2"/>
      <c r="P995" s="2"/>
      <c r="Q995" s="2"/>
      <c r="R995" s="2"/>
      <c r="S995" s="7"/>
      <c r="V995" s="7"/>
      <c r="W995" s="7"/>
      <c r="X995" s="7"/>
      <c r="Y995" s="7"/>
      <c r="Z995" s="7"/>
      <c r="AA995" s="7"/>
      <c r="AB995" s="7"/>
    </row>
    <row r="996">
      <c r="A996" s="2"/>
      <c r="B996" s="2"/>
      <c r="C996" s="227"/>
      <c r="D996" s="227"/>
      <c r="E996" s="2"/>
      <c r="F996" s="2"/>
      <c r="G996" s="4"/>
      <c r="H996" s="5"/>
      <c r="I996" s="5"/>
      <c r="J996" s="2"/>
      <c r="K996" s="7"/>
      <c r="L996" s="2"/>
      <c r="M996" s="2"/>
      <c r="N996" s="2"/>
      <c r="O996" s="2"/>
      <c r="P996" s="2"/>
      <c r="Q996" s="2"/>
      <c r="R996" s="2"/>
      <c r="S996" s="7"/>
      <c r="V996" s="7"/>
      <c r="W996" s="7"/>
      <c r="X996" s="7"/>
      <c r="Y996" s="7"/>
      <c r="Z996" s="7"/>
      <c r="AA996" s="7"/>
      <c r="AB996" s="7"/>
    </row>
    <row r="997">
      <c r="A997" s="2"/>
      <c r="B997" s="2"/>
      <c r="C997" s="227"/>
      <c r="D997" s="227"/>
      <c r="E997" s="2"/>
      <c r="F997" s="2"/>
      <c r="G997" s="4"/>
      <c r="H997" s="5"/>
      <c r="I997" s="5"/>
      <c r="J997" s="2"/>
      <c r="K997" s="7"/>
      <c r="L997" s="2"/>
      <c r="M997" s="2"/>
      <c r="N997" s="2"/>
      <c r="O997" s="2"/>
      <c r="P997" s="2"/>
      <c r="Q997" s="2"/>
      <c r="R997" s="2"/>
      <c r="S997" s="7"/>
      <c r="V997" s="7"/>
      <c r="W997" s="7"/>
      <c r="X997" s="7"/>
      <c r="Y997" s="7"/>
      <c r="Z997" s="7"/>
      <c r="AA997" s="7"/>
      <c r="AB997" s="7"/>
    </row>
    <row r="998">
      <c r="A998" s="2"/>
      <c r="B998" s="2"/>
      <c r="C998" s="227"/>
      <c r="D998" s="227"/>
      <c r="E998" s="2"/>
      <c r="F998" s="2"/>
      <c r="G998" s="4"/>
      <c r="H998" s="5"/>
      <c r="I998" s="5"/>
      <c r="J998" s="2"/>
      <c r="K998" s="7"/>
      <c r="L998" s="2"/>
      <c r="M998" s="2"/>
      <c r="N998" s="2"/>
      <c r="O998" s="2"/>
      <c r="P998" s="2"/>
      <c r="Q998" s="2"/>
      <c r="R998" s="2"/>
      <c r="S998" s="7"/>
      <c r="V998" s="7"/>
      <c r="W998" s="7"/>
      <c r="X998" s="7"/>
      <c r="Y998" s="7"/>
      <c r="Z998" s="7"/>
      <c r="AA998" s="7"/>
      <c r="AB998" s="7"/>
    </row>
    <row r="999">
      <c r="A999" s="2"/>
      <c r="B999" s="2"/>
      <c r="C999" s="227"/>
      <c r="D999" s="227"/>
      <c r="E999" s="2"/>
      <c r="F999" s="2"/>
      <c r="G999" s="228"/>
      <c r="I999" s="5"/>
      <c r="J999" s="2"/>
      <c r="K999" s="7"/>
      <c r="L999" s="2"/>
      <c r="M999" s="2"/>
      <c r="N999" s="2"/>
      <c r="O999" s="2"/>
      <c r="P999" s="2"/>
      <c r="Q999" s="2"/>
      <c r="R999" s="2"/>
      <c r="S999" s="7"/>
      <c r="V999" s="7"/>
      <c r="W999" s="7"/>
      <c r="X999" s="7"/>
      <c r="Y999" s="7"/>
      <c r="Z999" s="7"/>
      <c r="AA999" s="7"/>
      <c r="AB999" s="7"/>
    </row>
    <row r="1000">
      <c r="A1000" s="2"/>
      <c r="B1000" s="2"/>
      <c r="C1000" s="227"/>
      <c r="D1000" s="227"/>
      <c r="E1000" s="2"/>
      <c r="F1000" s="2"/>
      <c r="G1000" s="228"/>
      <c r="J1000" s="2"/>
      <c r="K1000" s="7"/>
      <c r="L1000" s="2"/>
      <c r="M1000" s="2"/>
      <c r="N1000" s="2"/>
      <c r="O1000" s="2"/>
      <c r="P1000" s="2"/>
      <c r="Q1000" s="2"/>
      <c r="R1000" s="2"/>
      <c r="S1000" s="7"/>
      <c r="V1000" s="7"/>
      <c r="Y1000" s="7"/>
      <c r="Z1000" s="7"/>
      <c r="AA1000" s="7"/>
      <c r="AB1000" s="7"/>
    </row>
    <row r="1001">
      <c r="G1001" s="228"/>
      <c r="L1001" s="228"/>
      <c r="M1001" s="228"/>
      <c r="N1001" s="228"/>
      <c r="O1001" s="228"/>
      <c r="P1001" s="228"/>
      <c r="Q1001" s="228"/>
      <c r="R1001" s="228"/>
    </row>
  </sheetData>
  <mergeCells count="5">
    <mergeCell ref="A2:J2"/>
    <mergeCell ref="A3:J3"/>
    <mergeCell ref="K3:R3"/>
    <mergeCell ref="L95:N95"/>
    <mergeCell ref="O95:P95"/>
  </mergeCells>
  <dataValidations>
    <dataValidation type="list" allowBlank="1" showErrorMessage="1" sqref="J7:J92">
      <formula1>"Mel,Flavia,Fernanda,Carla"</formula1>
    </dataValidation>
    <dataValidation type="list" allowBlank="1" showErrorMessage="1" sqref="B7:B92">
      <formula1>"Pix,Cartão,Pacote ,Pago "</formula1>
    </dataValidation>
    <dataValidation type="list" allowBlank="1" showErrorMessage="1" sqref="F7:F92">
      <formula1>"White board,Cartoon ,3D ,3D personalizado,3D Premium,VSL,Logo,Post,Influencer Nayara,3D Estatico ,3D Realista,Edição audio,Pov,Flow,Dia dos Pais VSL,Dia dos Pais 3D,Dia dos Pais Influencer,Mascote,locução,Influencer  JOÃO,Influencer   VINICIUS"</formula1>
    </dataValidation>
    <dataValidation type="list" allowBlank="1" showErrorMessage="1" sqref="A7:A92">
      <formula1>"Nobre,INFLUENZI"</formula1>
    </dataValidation>
    <dataValidation type="list" allowBlank="1" showErrorMessage="1" sqref="E7:E92 E209:F1000">
      <formula1>"Vinicius,Kaua,Caio,Julia,Jhonatas,Diogo,Caio Ferreira,Pamelah,Caio Alves,Camila,Wiliam ,Gabriel ,Fernanda,Kaua Pessoni,Gabriel Batista,Gustavo Pereira,Demetrio "</formula1>
    </dataValidation>
  </dataValidations>
  <drawing r:id="rId1"/>
</worksheet>
</file>