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 1" sheetId="1" r:id="rId5"/>
    <sheet state="visible" name="SEG 0109" sheetId="2" r:id="rId6"/>
    <sheet state="visible" name="TER 0209" sheetId="3" r:id="rId7"/>
    <sheet state="visible" name="QUA 0309" sheetId="4" r:id="rId8"/>
    <sheet state="visible" name="QUI 0409" sheetId="5" r:id="rId9"/>
    <sheet state="visible" name="SEX 0509" sheetId="6" r:id="rId10"/>
    <sheet state="visible" name="SAB 0609" sheetId="7" r:id="rId11"/>
    <sheet state="visible" name="SEG 0809" sheetId="8" r:id="rId12"/>
    <sheet state="visible" name="TER 0909" sheetId="9" r:id="rId13"/>
    <sheet state="visible" name="QUA 1009" sheetId="10" r:id="rId14"/>
    <sheet state="visible" name="QUI 1109" sheetId="11" r:id="rId15"/>
    <sheet state="visible" name="SEX 1209" sheetId="12" r:id="rId16"/>
    <sheet state="visible" name="SEG 1509" sheetId="13" r:id="rId17"/>
    <sheet state="visible" name="TER 1609" sheetId="14" r:id="rId18"/>
    <sheet state="visible" name="QUA 1709" sheetId="15" r:id="rId19"/>
    <sheet state="visible" name="QUI 1809" sheetId="16" r:id="rId20"/>
    <sheet state="visible" name="SEX 1909" sheetId="17" r:id="rId21"/>
    <sheet state="visible" name="SAB 2009" sheetId="18" r:id="rId22"/>
    <sheet state="visible" name="SEG 2209" sheetId="19" r:id="rId23"/>
    <sheet state="visible" name=" TER 2309" sheetId="20" r:id="rId24"/>
    <sheet state="visible" name="QUA 2409" sheetId="21" r:id="rId25"/>
    <sheet state="visible" name="QUI 2509" sheetId="22" r:id="rId26"/>
    <sheet state="visible" name="SEX 2609" sheetId="23" r:id="rId27"/>
    <sheet state="visible" name="SAB 2709" sheetId="24" r:id="rId28"/>
    <sheet state="visible" name="SEG 2909" sheetId="25" r:id="rId29"/>
    <sheet state="visible" name="TER 3009" sheetId="26" r:id="rId30"/>
  </sheets>
  <definedNames/>
  <calcPr/>
</workbook>
</file>

<file path=xl/sharedStrings.xml><?xml version="1.0" encoding="utf-8"?>
<sst xmlns="http://schemas.openxmlformats.org/spreadsheetml/2006/main" count="9817" uniqueCount="3172">
  <si>
    <t>Empresa</t>
  </si>
  <si>
    <t>Pagamento</t>
  </si>
  <si>
    <t>NF-e Sinal</t>
  </si>
  <si>
    <t>NF-e</t>
  </si>
  <si>
    <t>Produtor</t>
  </si>
  <si>
    <t>Estilo de video</t>
  </si>
  <si>
    <t xml:space="preserve">Nome do cliente </t>
  </si>
  <si>
    <t xml:space="preserve">Telefone </t>
  </si>
  <si>
    <t>Pós venda</t>
  </si>
  <si>
    <t>JAQUELINE</t>
  </si>
  <si>
    <t>ANA JULIA</t>
  </si>
  <si>
    <t>JOAO BARTHOLO</t>
  </si>
  <si>
    <t>JOÃO VITOR</t>
  </si>
  <si>
    <t>JULIA</t>
  </si>
  <si>
    <t>BIA</t>
  </si>
  <si>
    <t xml:space="preserve">FLAVIA </t>
  </si>
  <si>
    <t>CARLA</t>
  </si>
  <si>
    <t>SINAL</t>
  </si>
  <si>
    <t>EQUIPE JACKE</t>
  </si>
  <si>
    <t>EQUIPE JULIA</t>
  </si>
  <si>
    <t>FLAVIA</t>
  </si>
  <si>
    <t>INFLUENZI</t>
  </si>
  <si>
    <t xml:space="preserve"> </t>
  </si>
  <si>
    <t>TOTAL</t>
  </si>
  <si>
    <t>SETOR JACKE</t>
  </si>
  <si>
    <t>SETOR JULIA</t>
  </si>
  <si>
    <t>SETOR CARLA</t>
  </si>
  <si>
    <t>Setor Jacke</t>
  </si>
  <si>
    <t>Setor Julia</t>
  </si>
  <si>
    <t xml:space="preserve">Setor reativação </t>
  </si>
  <si>
    <t xml:space="preserve"> Driele</t>
  </si>
  <si>
    <t xml:space="preserve"> Mel</t>
  </si>
  <si>
    <t>Fernanda</t>
  </si>
  <si>
    <t>Debito total</t>
  </si>
  <si>
    <t xml:space="preserve">ANA </t>
  </si>
  <si>
    <t>JHONY</t>
  </si>
  <si>
    <t>Nobre</t>
  </si>
  <si>
    <t>Pix</t>
  </si>
  <si>
    <t>NF 4769</t>
  </si>
  <si>
    <t xml:space="preserve">Wiliam </t>
  </si>
  <si>
    <t>3D personalizado</t>
  </si>
  <si>
    <t xml:space="preserve">JR SERVIÇE </t>
  </si>
  <si>
    <t>ALESSANDRO</t>
  </si>
  <si>
    <t xml:space="preserve"> 51 8411-4569</t>
  </si>
  <si>
    <t>Drieli</t>
  </si>
  <si>
    <t xml:space="preserve">Pacote </t>
  </si>
  <si>
    <t>-</t>
  </si>
  <si>
    <t>Studio Shirley Morais 1</t>
  </si>
  <si>
    <t xml:space="preserve">MARCELO </t>
  </si>
  <si>
    <t>81 9245-0859</t>
  </si>
  <si>
    <t xml:space="preserve">PACOTE </t>
  </si>
  <si>
    <t>NF 4621</t>
  </si>
  <si>
    <t>Vinicius</t>
  </si>
  <si>
    <t>GARAGEM DO FRANGO</t>
  </si>
  <si>
    <t>Daniel</t>
  </si>
  <si>
    <t>33 9125-2280</t>
  </si>
  <si>
    <t>Mel</t>
  </si>
  <si>
    <t>Cartão</t>
  </si>
  <si>
    <t>NF 4698</t>
  </si>
  <si>
    <t xml:space="preserve">Gabriel </t>
  </si>
  <si>
    <t>White board</t>
  </si>
  <si>
    <t xml:space="preserve">Ensina Mais </t>
  </si>
  <si>
    <t xml:space="preserve">Vinicius </t>
  </si>
  <si>
    <t xml:space="preserve"> 81 9253-4021</t>
  </si>
  <si>
    <t>NF 4702</t>
  </si>
  <si>
    <t>Jhonatas</t>
  </si>
  <si>
    <t>Influencer Natalia</t>
  </si>
  <si>
    <t>sua casa orlando 3</t>
  </si>
  <si>
    <t>monica</t>
  </si>
  <si>
    <t>NF 4703</t>
  </si>
  <si>
    <t>Kaua novo</t>
  </si>
  <si>
    <t>Lu Doces e Salgado</t>
  </si>
  <si>
    <t>Luciana</t>
  </si>
  <si>
    <t>71 9176-0236</t>
  </si>
  <si>
    <t>NF 4783</t>
  </si>
  <si>
    <t>Advogado Antônio</t>
  </si>
  <si>
    <t>51 9161-6031</t>
  </si>
  <si>
    <t>NF 4622</t>
  </si>
  <si>
    <t>Julia</t>
  </si>
  <si>
    <t>Mais açai</t>
  </si>
  <si>
    <t>Maria</t>
  </si>
  <si>
    <t xml:space="preserve"> 61 8124-9293</t>
  </si>
  <si>
    <t xml:space="preserve"> LCA Negócios Imobiliários *</t>
  </si>
  <si>
    <t>11 97140-5684</t>
  </si>
  <si>
    <t>NF 4623</t>
  </si>
  <si>
    <t>Caio Alves</t>
  </si>
  <si>
    <t>SILVAN JARDINAGEM</t>
  </si>
  <si>
    <t>Silvan</t>
  </si>
  <si>
    <t>11 99216-1276</t>
  </si>
  <si>
    <t>NF 4632</t>
  </si>
  <si>
    <t>Diogo</t>
  </si>
  <si>
    <t>O CANALHA * pagamento 05/10</t>
  </si>
  <si>
    <t>Adelaide Costa</t>
  </si>
  <si>
    <t xml:space="preserve"> 71 9136-6111</t>
  </si>
  <si>
    <t>NF 4601</t>
  </si>
  <si>
    <t>Gelatolândia</t>
  </si>
  <si>
    <t xml:space="preserve"> 32 9982-5377</t>
  </si>
  <si>
    <t>NF 4611</t>
  </si>
  <si>
    <t>greenchat</t>
  </si>
  <si>
    <t xml:space="preserve"> 71 9179-3513</t>
  </si>
  <si>
    <t xml:space="preserve">Marco </t>
  </si>
  <si>
    <t>TECHOX 5</t>
  </si>
  <si>
    <t>47 9696-6411</t>
  </si>
  <si>
    <t>NF 4784</t>
  </si>
  <si>
    <t>Tech massa (NEGOCIANDO JB)</t>
  </si>
  <si>
    <t>Neto</t>
  </si>
  <si>
    <t>81 9109-2324</t>
  </si>
  <si>
    <t>Revelando Craques *</t>
  </si>
  <si>
    <t>Matias</t>
  </si>
  <si>
    <t>93 9230-8767</t>
  </si>
  <si>
    <t>NF 4604</t>
  </si>
  <si>
    <t>A DONA DA DELICIA (vai pagar dia 30)</t>
  </si>
  <si>
    <t>fabiana</t>
  </si>
  <si>
    <t>11 95863-4974</t>
  </si>
  <si>
    <t>NF 4772</t>
  </si>
  <si>
    <t>Mascote</t>
  </si>
  <si>
    <t xml:space="preserve">Otica Natasha </t>
  </si>
  <si>
    <t>Marcelo</t>
  </si>
  <si>
    <t xml:space="preserve"> 91 8533-5953</t>
  </si>
  <si>
    <t>NF 4771</t>
  </si>
  <si>
    <t>Post</t>
  </si>
  <si>
    <t>NF 4715</t>
  </si>
  <si>
    <t xml:space="preserve"> Gadita Car</t>
  </si>
  <si>
    <t>Silas</t>
  </si>
  <si>
    <t xml:space="preserve"> 71 9719-2819</t>
  </si>
  <si>
    <t xml:space="preserve">Pago </t>
  </si>
  <si>
    <t>AQUACLIP</t>
  </si>
  <si>
    <t>16 98185-5927</t>
  </si>
  <si>
    <t xml:space="preserve">PAGO </t>
  </si>
  <si>
    <t>TOTAL REAT.</t>
  </si>
  <si>
    <t>NF 4625</t>
  </si>
  <si>
    <t>DISTRIBUIDORA PRIMAVERA * não quer mais,não produziu</t>
  </si>
  <si>
    <t>Wellington</t>
  </si>
  <si>
    <t>31 8800-5069</t>
  </si>
  <si>
    <t>NF 4770</t>
  </si>
  <si>
    <t>Kaua</t>
  </si>
  <si>
    <t xml:space="preserve"> Solliê Profissional</t>
  </si>
  <si>
    <t>gustavo</t>
  </si>
  <si>
    <t>62 8157-2099</t>
  </si>
  <si>
    <t>NF 4633</t>
  </si>
  <si>
    <t>3D Premium</t>
  </si>
  <si>
    <t>Casa das Tintas</t>
  </si>
  <si>
    <t>Bitan</t>
  </si>
  <si>
    <t>83 9943-9872</t>
  </si>
  <si>
    <t>NF 4592</t>
  </si>
  <si>
    <t>Caio Ferreira</t>
  </si>
  <si>
    <t>Flow</t>
  </si>
  <si>
    <t>recom 2</t>
  </si>
  <si>
    <t>71 9607-8226</t>
  </si>
  <si>
    <t>NF 4704</t>
  </si>
  <si>
    <t>Moura Corretora</t>
  </si>
  <si>
    <t xml:space="preserve">Kelly </t>
  </si>
  <si>
    <t>61 8383-8692</t>
  </si>
  <si>
    <t>NF 4624</t>
  </si>
  <si>
    <t>Osmir Foto</t>
  </si>
  <si>
    <t>Osmir</t>
  </si>
  <si>
    <t>75 8173-2340</t>
  </si>
  <si>
    <t>NF 4627</t>
  </si>
  <si>
    <t xml:space="preserve">Air Come </t>
  </si>
  <si>
    <t xml:space="preserve"> 61 8330-7865</t>
  </si>
  <si>
    <t>NF 4707</t>
  </si>
  <si>
    <t xml:space="preserve"> SM Estofados</t>
  </si>
  <si>
    <t>Marcelinho</t>
  </si>
  <si>
    <t>49 8854-4629</t>
  </si>
  <si>
    <t>NF 4612</t>
  </si>
  <si>
    <t>Adri Camilo Imóveis</t>
  </si>
  <si>
    <t xml:space="preserve"> 48 8475-1531</t>
  </si>
  <si>
    <t>Polaco Restaurante (AG CLIENTE)</t>
  </si>
  <si>
    <t>Eliane</t>
  </si>
  <si>
    <t>67 9823-3395</t>
  </si>
  <si>
    <t>nf 4768</t>
  </si>
  <si>
    <t>SF GRAN</t>
  </si>
  <si>
    <t>91 8089-9271</t>
  </si>
  <si>
    <t>NF 4705</t>
  </si>
  <si>
    <t xml:space="preserve">Winterhalter </t>
  </si>
  <si>
    <t>Adriana</t>
  </si>
  <si>
    <t>11 96605-8416</t>
  </si>
  <si>
    <t>NF 4706</t>
  </si>
  <si>
    <t>Pamelah</t>
  </si>
  <si>
    <t xml:space="preserve">casa do fazendeiro </t>
  </si>
  <si>
    <t xml:space="preserve">joldemar </t>
  </si>
  <si>
    <t>62 8406-7845</t>
  </si>
  <si>
    <t>NF 4838</t>
  </si>
  <si>
    <t>Matek Segurança</t>
  </si>
  <si>
    <t>maikon</t>
  </si>
  <si>
    <t>54 9608-5131</t>
  </si>
  <si>
    <t>NF 4839</t>
  </si>
  <si>
    <t>Alcântara frios</t>
  </si>
  <si>
    <t>cristian</t>
  </si>
  <si>
    <t>NF 4840</t>
  </si>
  <si>
    <t xml:space="preserve"> a Segura Segurança</t>
  </si>
  <si>
    <t>Cleyton</t>
  </si>
  <si>
    <t>66 8428-6085</t>
  </si>
  <si>
    <t>NF 4685</t>
  </si>
  <si>
    <t>ELETRO FM</t>
  </si>
  <si>
    <t>Guilherme</t>
  </si>
  <si>
    <t>43 9177-1950</t>
  </si>
  <si>
    <t>NF4716</t>
  </si>
  <si>
    <t>hitech house</t>
  </si>
  <si>
    <t>luciene</t>
  </si>
  <si>
    <t xml:space="preserve"> 19 98286-7350</t>
  </si>
  <si>
    <t>NF 4605</t>
  </si>
  <si>
    <t>knox 2 urgente</t>
  </si>
  <si>
    <t xml:space="preserve"> 31 9305-5102</t>
  </si>
  <si>
    <t>NF 4613</t>
  </si>
  <si>
    <t xml:space="preserve">Loja Vestir </t>
  </si>
  <si>
    <t>37 9927-7678</t>
  </si>
  <si>
    <t>NF 4614</t>
  </si>
  <si>
    <t xml:space="preserve">MRO Solução </t>
  </si>
  <si>
    <t xml:space="preserve">Erika </t>
  </si>
  <si>
    <t>11 94062-5903</t>
  </si>
  <si>
    <t>NF 4602</t>
  </si>
  <si>
    <t xml:space="preserve"> Grupo Bráulio</t>
  </si>
  <si>
    <t>ataniel</t>
  </si>
  <si>
    <t>82 9824-7800</t>
  </si>
  <si>
    <t>NF 4607</t>
  </si>
  <si>
    <t xml:space="preserve"> WVC Informática</t>
  </si>
  <si>
    <t>carlos</t>
  </si>
  <si>
    <t xml:space="preserve"> 61 8568-9519</t>
  </si>
  <si>
    <t>NF 4634</t>
  </si>
  <si>
    <t>SJS Seguros</t>
  </si>
  <si>
    <t>Amanda</t>
  </si>
  <si>
    <t>22 99964-4314</t>
  </si>
  <si>
    <t>NF 4723</t>
  </si>
  <si>
    <t>Mais Vitrines</t>
  </si>
  <si>
    <t>Fabio</t>
  </si>
  <si>
    <t xml:space="preserve"> 85 9218-4389</t>
  </si>
  <si>
    <t>Complexo Império</t>
  </si>
  <si>
    <t xml:space="preserve">jovanil </t>
  </si>
  <si>
    <t>65 9936-18191</t>
  </si>
  <si>
    <t>NF 4603</t>
  </si>
  <si>
    <t>Além da Lenda Gelateria</t>
  </si>
  <si>
    <t xml:space="preserve">viviane </t>
  </si>
  <si>
    <t>17 99226-9175</t>
  </si>
  <si>
    <t>NF 4841</t>
  </si>
  <si>
    <t>Granzotto Produções</t>
  </si>
  <si>
    <t>willian</t>
  </si>
  <si>
    <t>65 9628-8998</t>
  </si>
  <si>
    <t>NF 4636</t>
  </si>
  <si>
    <t xml:space="preserve">Monitor Engenharia </t>
  </si>
  <si>
    <t>Tatiana D'Cesaro (NEGOCIAÇÃO DE pacote)</t>
  </si>
  <si>
    <t>65 8114-1363</t>
  </si>
  <si>
    <t>NF 4842</t>
  </si>
  <si>
    <t>Academia Boa Forma</t>
  </si>
  <si>
    <t>renatoi</t>
  </si>
  <si>
    <t>85 9431-8622</t>
  </si>
  <si>
    <t>NF 4686</t>
  </si>
  <si>
    <t>TURISMO ABESSA *</t>
  </si>
  <si>
    <t>Cris</t>
  </si>
  <si>
    <t>81 9929-0682</t>
  </si>
  <si>
    <t>GESTÃO EMPRESARIAL 2</t>
  </si>
  <si>
    <t xml:space="preserve"> 31 8745-8708</t>
  </si>
  <si>
    <t>Madeireira e Ferragem Alt</t>
  </si>
  <si>
    <t>51 8922-8609</t>
  </si>
  <si>
    <t>NF 4717</t>
  </si>
  <si>
    <t xml:space="preserve">j5  2 negociando bia </t>
  </si>
  <si>
    <t>joão</t>
  </si>
  <si>
    <t>13 98148-0642</t>
  </si>
  <si>
    <t>SD</t>
  </si>
  <si>
    <r>
      <rPr>
        <rFont val="Arial"/>
        <color theme="1"/>
      </rPr>
      <t>Gilson SOS Auto</t>
    </r>
    <r>
      <rPr>
        <rFont val="Arial"/>
        <color rgb="FFFF0000"/>
      </rPr>
      <t xml:space="preserve"> *CLIENTE NAO QUER O VIDEO MAIS*</t>
    </r>
  </si>
  <si>
    <t>Gilson</t>
  </si>
  <si>
    <t>84 9677-5978</t>
  </si>
  <si>
    <t>NF 4718</t>
  </si>
  <si>
    <t xml:space="preserve"> Jota Eventos</t>
  </si>
  <si>
    <t>Jonathan</t>
  </si>
  <si>
    <t>81 8136-0492</t>
  </si>
  <si>
    <t>NF 4785</t>
  </si>
  <si>
    <t>VSL</t>
  </si>
  <si>
    <t xml:space="preserve">portocom </t>
  </si>
  <si>
    <t>48 4141-2100</t>
  </si>
  <si>
    <t>NF 4708</t>
  </si>
  <si>
    <t xml:space="preserve">Ricas Presentes </t>
  </si>
  <si>
    <t xml:space="preserve"> 11 96333-8657</t>
  </si>
  <si>
    <t>NF 4616</t>
  </si>
  <si>
    <t xml:space="preserve">Eterno Marcas </t>
  </si>
  <si>
    <t>11 91333-0914</t>
  </si>
  <si>
    <t>NF 4687</t>
  </si>
  <si>
    <t>Venus Barber (AVATAR SEPARADO)</t>
  </si>
  <si>
    <t>Gilmar (negociando pacote)</t>
  </si>
  <si>
    <t>12 98113-6175</t>
  </si>
  <si>
    <t>NF 4719</t>
  </si>
  <si>
    <t xml:space="preserve">Invictus Engenharia </t>
  </si>
  <si>
    <t>11 98426-7338</t>
  </si>
  <si>
    <t xml:space="preserve"> Imigra Foundation 3</t>
  </si>
  <si>
    <t>Kelly</t>
  </si>
  <si>
    <t>Grupo</t>
  </si>
  <si>
    <t xml:space="preserve">pacote </t>
  </si>
  <si>
    <t>NF 4732</t>
  </si>
  <si>
    <t>Drogasan</t>
  </si>
  <si>
    <t xml:space="preserve">FABIANO LIMA </t>
  </si>
  <si>
    <t>61 8208-6162</t>
  </si>
  <si>
    <t>GESTÃO EMPRESARIAL 3</t>
  </si>
  <si>
    <t>NF 4843</t>
  </si>
  <si>
    <t>Forno Mágic</t>
  </si>
  <si>
    <t>jose maria do santos</t>
  </si>
  <si>
    <t>73 9195-2424</t>
  </si>
  <si>
    <t>NF 4688</t>
  </si>
  <si>
    <t>ATLANTICO MACAE 01 (pag 600,00 restante)</t>
  </si>
  <si>
    <t xml:space="preserve">Mariano </t>
  </si>
  <si>
    <t>22 97401-2880</t>
  </si>
  <si>
    <t>ATLANTICO MACAE 02</t>
  </si>
  <si>
    <t>Mariano</t>
  </si>
  <si>
    <t>NF 4721</t>
  </si>
  <si>
    <t xml:space="preserve">taboas e frios URGENTE </t>
  </si>
  <si>
    <t>cristiane</t>
  </si>
  <si>
    <t>51 9126-1842</t>
  </si>
  <si>
    <t>NF 4788</t>
  </si>
  <si>
    <t>Sociocultural do Bem</t>
  </si>
  <si>
    <t>tatu do bem</t>
  </si>
  <si>
    <t xml:space="preserve"> 61 8419-3150</t>
  </si>
  <si>
    <t>NF 4844</t>
  </si>
  <si>
    <t>Oeste Net</t>
  </si>
  <si>
    <t>cesar</t>
  </si>
  <si>
    <t>71 9677-8422</t>
  </si>
  <si>
    <t>Publicidade</t>
  </si>
  <si>
    <t>ORDENS 9</t>
  </si>
  <si>
    <t xml:space="preserve"> 79 9901-9769</t>
  </si>
  <si>
    <t>NF 4709</t>
  </si>
  <si>
    <t xml:space="preserve">Carol Noleto </t>
  </si>
  <si>
    <t xml:space="preserve"> 98 8109-5309</t>
  </si>
  <si>
    <t>NF 4722</t>
  </si>
  <si>
    <t>Marjan</t>
  </si>
  <si>
    <t>Marquinho</t>
  </si>
  <si>
    <t>24 98118-5119</t>
  </si>
  <si>
    <t>NF 4710</t>
  </si>
  <si>
    <t>Perfect Power</t>
  </si>
  <si>
    <t>Edson</t>
  </si>
  <si>
    <t>11 98328-0125</t>
  </si>
  <si>
    <t>araujo supermercado *</t>
  </si>
  <si>
    <t>fabio</t>
  </si>
  <si>
    <t xml:space="preserve"> 48 9219-5013</t>
  </si>
  <si>
    <t>NF4595</t>
  </si>
  <si>
    <t>Sarah Prado</t>
  </si>
  <si>
    <t>34 9162-8944</t>
  </si>
  <si>
    <t>NF 4630</t>
  </si>
  <si>
    <t>delicias da lu</t>
  </si>
  <si>
    <t>37 9660-5719</t>
  </si>
  <si>
    <t>ACAIA 3</t>
  </si>
  <si>
    <t xml:space="preserve"> 11 97150-6514</t>
  </si>
  <si>
    <t>NF 4626</t>
  </si>
  <si>
    <t>savory urgente *</t>
  </si>
  <si>
    <t>andreia</t>
  </si>
  <si>
    <t>16 99108-4860</t>
  </si>
  <si>
    <t>NF 4690</t>
  </si>
  <si>
    <t>TO DELICIA GOURMET</t>
  </si>
  <si>
    <t>Sulicley</t>
  </si>
  <si>
    <t>84 9933-9917</t>
  </si>
  <si>
    <t>Paixão Nacional *</t>
  </si>
  <si>
    <t>Rodrigo</t>
  </si>
  <si>
    <t>47 8913-8075</t>
  </si>
  <si>
    <t>NF 4724</t>
  </si>
  <si>
    <t>SEE Clean</t>
  </si>
  <si>
    <t xml:space="preserve"> 31 9768-3422</t>
  </si>
  <si>
    <t xml:space="preserve"> Alterga Gestão Energética *</t>
  </si>
  <si>
    <t>Juscelino</t>
  </si>
  <si>
    <t>85 8134-1659</t>
  </si>
  <si>
    <t>NF 4617</t>
  </si>
  <si>
    <t xml:space="preserve">Marcus Sobral 2 NÃO CHA,MAR CLIENTE DEU TRABALHO </t>
  </si>
  <si>
    <t xml:space="preserve">Marcus </t>
  </si>
  <si>
    <t>71 9655-2914</t>
  </si>
  <si>
    <t>NF 4714</t>
  </si>
  <si>
    <t>Viva Móbil</t>
  </si>
  <si>
    <t>Paulo</t>
  </si>
  <si>
    <t xml:space="preserve"> 11 97364-1438</t>
  </si>
  <si>
    <t>NF 4596</t>
  </si>
  <si>
    <t>JSA Energia Solar</t>
  </si>
  <si>
    <t xml:space="preserve">Sergio </t>
  </si>
  <si>
    <t>16 98115-0122</t>
  </si>
  <si>
    <t>NF 4618</t>
  </si>
  <si>
    <r>
      <rPr>
        <rFont val="Archivo, sans-serif"/>
        <color rgb="FF212529"/>
      </rPr>
      <t xml:space="preserve">SOMA SAÚDE </t>
    </r>
    <r>
      <rPr>
        <rFont val="Archivo, sans-serif"/>
        <b/>
        <color rgb="FFFF0000"/>
      </rPr>
      <t>2 FORMATO</t>
    </r>
  </si>
  <si>
    <t>Bruno</t>
  </si>
  <si>
    <t>84 9902-3131</t>
  </si>
  <si>
    <t>NF 4845</t>
  </si>
  <si>
    <t>Varejão da Carne</t>
  </si>
  <si>
    <t>taina</t>
  </si>
  <si>
    <t>98 8783-8626</t>
  </si>
  <si>
    <t>NF 4711</t>
  </si>
  <si>
    <t>Pollyana Araujo 2</t>
  </si>
  <si>
    <t xml:space="preserve">Polyana </t>
  </si>
  <si>
    <t>65 8421-7330</t>
  </si>
  <si>
    <t>NF 4725</t>
  </si>
  <si>
    <t>marka textil</t>
  </si>
  <si>
    <t>NF 4846</t>
  </si>
  <si>
    <t xml:space="preserve">casa das baterias </t>
  </si>
  <si>
    <t>rafael</t>
  </si>
  <si>
    <t>91 9258-0743</t>
  </si>
  <si>
    <t>NF 4786</t>
  </si>
  <si>
    <t>Influencer Laura</t>
  </si>
  <si>
    <t>leo braguini</t>
  </si>
  <si>
    <t>leonardo</t>
  </si>
  <si>
    <t>19 99117-7528</t>
  </si>
  <si>
    <t>NF 4726</t>
  </si>
  <si>
    <t>Dablius Viagens</t>
  </si>
  <si>
    <t>Werley</t>
  </si>
  <si>
    <t>64 3495-5446</t>
  </si>
  <si>
    <t>NF 4727</t>
  </si>
  <si>
    <t xml:space="preserve">DR VIAGEM </t>
  </si>
  <si>
    <t xml:space="preserve"> 88 9285-7040</t>
  </si>
  <si>
    <t>NF 4847</t>
  </si>
  <si>
    <t xml:space="preserve">R&amp;M Viagens e Turismo </t>
  </si>
  <si>
    <t>48 9845-7908</t>
  </si>
  <si>
    <t>NF 4848</t>
  </si>
  <si>
    <t xml:space="preserve"> Esporte Para Todos </t>
  </si>
  <si>
    <t>41 3501-1694</t>
  </si>
  <si>
    <t>NF 4689</t>
  </si>
  <si>
    <t>INOVAR ENTRETENIMENTO (AVATAR SEPARADO)</t>
  </si>
  <si>
    <t>TRINDADE</t>
  </si>
  <si>
    <t>11 99879-6115</t>
  </si>
  <si>
    <t>NF 4712</t>
  </si>
  <si>
    <t>Advogada Nathalia 3</t>
  </si>
  <si>
    <t>21 98243-3664</t>
  </si>
  <si>
    <t>NF 4773</t>
  </si>
  <si>
    <t>Advogada Nathalia  4</t>
  </si>
  <si>
    <t>JMRSAT  (vai pagar dia 21/09)</t>
  </si>
  <si>
    <t>Renato</t>
  </si>
  <si>
    <t>43 3325-4067</t>
  </si>
  <si>
    <t>NF 4713</t>
  </si>
  <si>
    <t>Dray 1090</t>
  </si>
  <si>
    <t xml:space="preserve">Anderson </t>
  </si>
  <si>
    <t>34 9991-7792</t>
  </si>
  <si>
    <t>NF 4774</t>
  </si>
  <si>
    <t>so multas</t>
  </si>
  <si>
    <t>sérgio assis</t>
  </si>
  <si>
    <t xml:space="preserve"> 61 9589-8789</t>
  </si>
  <si>
    <t>NF 4733</t>
  </si>
  <si>
    <t>Ozzy Fernandes</t>
  </si>
  <si>
    <t xml:space="preserve">Ozzy </t>
  </si>
  <si>
    <t>11 98858-8888</t>
  </si>
  <si>
    <t>NF 4734</t>
  </si>
  <si>
    <t>Resolve Consultoria</t>
  </si>
  <si>
    <t xml:space="preserve">Rogério </t>
  </si>
  <si>
    <t>16 99763-6488</t>
  </si>
  <si>
    <t>NF 4775</t>
  </si>
  <si>
    <t>Posto Pancas</t>
  </si>
  <si>
    <t xml:space="preserve"> 27 99957-6973</t>
  </si>
  <si>
    <t>NF 4849</t>
  </si>
  <si>
    <t>amigo do projeto</t>
  </si>
  <si>
    <t>74 8853-8777</t>
  </si>
  <si>
    <t>Bela Pedra Polimento Italiano</t>
  </si>
  <si>
    <t xml:space="preserve"> 31 9611-8932</t>
  </si>
  <si>
    <t>NF 4599</t>
  </si>
  <si>
    <t>BIGUÁ ALIMENTOS</t>
  </si>
  <si>
    <t>Marcos Jose</t>
  </si>
  <si>
    <t>NF 4850</t>
  </si>
  <si>
    <t>saulo queiroz</t>
  </si>
  <si>
    <t xml:space="preserve">saulo </t>
  </si>
  <si>
    <t>61 8128-8311</t>
  </si>
  <si>
    <t>NF 4637</t>
  </si>
  <si>
    <t>Liliart Personalizados</t>
  </si>
  <si>
    <t>Joel Dichet</t>
  </si>
  <si>
    <t>51 9839-4526</t>
  </si>
  <si>
    <t>ORDENS 10</t>
  </si>
  <si>
    <t>NF 4735</t>
  </si>
  <si>
    <t>Estofados Ponta Grossa</t>
  </si>
  <si>
    <t>Leandro</t>
  </si>
  <si>
    <t>42 8853-4478</t>
  </si>
  <si>
    <t>NF 4736</t>
  </si>
  <si>
    <t xml:space="preserve">Farmacia Popular </t>
  </si>
  <si>
    <t xml:space="preserve">Carllos </t>
  </si>
  <si>
    <t>87 9811-0112</t>
  </si>
  <si>
    <t>NF 4737</t>
  </si>
  <si>
    <t>Otica Natasha promo</t>
  </si>
  <si>
    <t>NF 4738</t>
  </si>
  <si>
    <t>clube da monica</t>
  </si>
  <si>
    <t>48 9907-0970</t>
  </si>
  <si>
    <t>NF 4853</t>
  </si>
  <si>
    <t>Gold Fit</t>
  </si>
  <si>
    <t>adriana</t>
  </si>
  <si>
    <t>85 9657-0553</t>
  </si>
  <si>
    <t>NF 4802</t>
  </si>
  <si>
    <t xml:space="preserve"> OrionZap</t>
  </si>
  <si>
    <t>PAULO DOUGLAS</t>
  </si>
  <si>
    <t>Soletano Home *</t>
  </si>
  <si>
    <t xml:space="preserve">Dever </t>
  </si>
  <si>
    <t>97 9902-5344</t>
  </si>
  <si>
    <t>NF 4739</t>
  </si>
  <si>
    <t xml:space="preserve"> Mira Segurança</t>
  </si>
  <si>
    <t xml:space="preserve"> Antonio Fermino</t>
  </si>
  <si>
    <t xml:space="preserve"> 54 9635-7473</t>
  </si>
  <si>
    <t>NF 4740</t>
  </si>
  <si>
    <t>Fabricio Vianna  2</t>
  </si>
  <si>
    <t>53 8111-3449</t>
  </si>
  <si>
    <t>NF 4638</t>
  </si>
  <si>
    <t>Casanova Utilidades</t>
  </si>
  <si>
    <t>wanderson</t>
  </si>
  <si>
    <t>71 9121-8724</t>
  </si>
  <si>
    <t>Comercial Abílio 1 AG CLIENTE</t>
  </si>
  <si>
    <t>Janaina Ferraz</t>
  </si>
  <si>
    <t>87 8120-1065</t>
  </si>
  <si>
    <t>Comercial Abílio 2 AG CLIENTE</t>
  </si>
  <si>
    <t>NF 4854</t>
  </si>
  <si>
    <t>JS Funilaria e Pintura</t>
  </si>
  <si>
    <t>josias</t>
  </si>
  <si>
    <t>16 98242-2883</t>
  </si>
  <si>
    <t>NF 5394</t>
  </si>
  <si>
    <t>Gabriel Jesus (audio)</t>
  </si>
  <si>
    <t xml:space="preserve"> 11 97118-4517</t>
  </si>
  <si>
    <t>NF 4610</t>
  </si>
  <si>
    <t>Neli  Krug</t>
  </si>
  <si>
    <t>NF 4619</t>
  </si>
  <si>
    <t>Drograria Nova</t>
  </si>
  <si>
    <t xml:space="preserve">Luana </t>
  </si>
  <si>
    <t xml:space="preserve"> 28 99962-9054</t>
  </si>
  <si>
    <t>Drogaria do Bem 2.5</t>
  </si>
  <si>
    <t xml:space="preserve">Hugo </t>
  </si>
  <si>
    <t xml:space="preserve"> 21 97606-0074</t>
  </si>
  <si>
    <t>NF 4803</t>
  </si>
  <si>
    <t>Tertuliano 1</t>
  </si>
  <si>
    <t xml:space="preserve"> 31 9204-3019</t>
  </si>
  <si>
    <t xml:space="preserve">Tertuliano 2 aguardando cliente </t>
  </si>
  <si>
    <t>NF 4856</t>
  </si>
  <si>
    <t>Patrick Turismo</t>
  </si>
  <si>
    <t>Patrick</t>
  </si>
  <si>
    <t>31 8246-1649</t>
  </si>
  <si>
    <t>NF 4815</t>
  </si>
  <si>
    <t>AWS IMPRESSORAS</t>
  </si>
  <si>
    <t>62 9971-6796</t>
  </si>
  <si>
    <t>NF 4789</t>
  </si>
  <si>
    <t>Alimentoswilhans</t>
  </si>
  <si>
    <t>Afonso</t>
  </si>
  <si>
    <t>43 9101-6252</t>
  </si>
  <si>
    <t>NF 4807</t>
  </si>
  <si>
    <t>Camila</t>
  </si>
  <si>
    <t>newpax</t>
  </si>
  <si>
    <t xml:space="preserve">Ana Paula </t>
  </si>
  <si>
    <t>11 94798-5485</t>
  </si>
  <si>
    <t>NF 4808</t>
  </si>
  <si>
    <t>Santa Marina Educacional</t>
  </si>
  <si>
    <t>Adriano</t>
  </si>
  <si>
    <t>21 97612-0302</t>
  </si>
  <si>
    <t>NF 4615</t>
  </si>
  <si>
    <t>Eletron Line</t>
  </si>
  <si>
    <t xml:space="preserve">Daniel </t>
  </si>
  <si>
    <t>64 9218-5438</t>
  </si>
  <si>
    <t>NF 4857</t>
  </si>
  <si>
    <t xml:space="preserve"> Lemes Estofados,</t>
  </si>
  <si>
    <t xml:space="preserve">reinaldo </t>
  </si>
  <si>
    <t>31 9913-6436</t>
  </si>
  <si>
    <t>NF 4691</t>
  </si>
  <si>
    <t>DVG (AG CLIENTE) (AVATAR SEPARADO)</t>
  </si>
  <si>
    <t>Renildo</t>
  </si>
  <si>
    <t>11 94728-4960</t>
  </si>
  <si>
    <t>NF 4809</t>
  </si>
  <si>
    <t>JM3D Corretora (URGÊNCIA)</t>
  </si>
  <si>
    <t>Dirceia</t>
  </si>
  <si>
    <t>31 9679-0725</t>
  </si>
  <si>
    <t>NF 4858</t>
  </si>
  <si>
    <t xml:space="preserve"> Brasil Usinagem 30s</t>
  </si>
  <si>
    <t>DOUGLAS</t>
  </si>
  <si>
    <t>11 97421-9568</t>
  </si>
  <si>
    <t>NF 4859</t>
  </si>
  <si>
    <t xml:space="preserve"> Brasil Usinagem 01m </t>
  </si>
  <si>
    <t>NF 4860</t>
  </si>
  <si>
    <t>SEU PERFIL PLANEJADOS</t>
  </si>
  <si>
    <t>JHONATHAN</t>
  </si>
  <si>
    <t>19 99266-9134</t>
  </si>
  <si>
    <t>NF 4804</t>
  </si>
  <si>
    <t>Nadando na Frente</t>
  </si>
  <si>
    <t>Edmilson</t>
  </si>
  <si>
    <t>16 98174-4992</t>
  </si>
  <si>
    <t>NF 4631</t>
  </si>
  <si>
    <t xml:space="preserve">Raquel Silva Convite </t>
  </si>
  <si>
    <t>61 9279-9414</t>
  </si>
  <si>
    <t>NF 4805</t>
  </si>
  <si>
    <t>Saúde na Natureza</t>
  </si>
  <si>
    <t>62 8511-0953</t>
  </si>
  <si>
    <t>NF 4645</t>
  </si>
  <si>
    <t xml:space="preserve"> Recanto dos Girassóis</t>
  </si>
  <si>
    <t>Jaqueline</t>
  </si>
  <si>
    <t>51 9378-5538</t>
  </si>
  <si>
    <t xml:space="preserve"> CT SuperAção ( AGUARDANDO CLIENTE) *</t>
  </si>
  <si>
    <t>OBADIAS VIEIRA</t>
  </si>
  <si>
    <t>94 8409-3651</t>
  </si>
  <si>
    <t>NF 4728</t>
  </si>
  <si>
    <t xml:space="preserve"> sandra reis 1</t>
  </si>
  <si>
    <t>Sandra Reis</t>
  </si>
  <si>
    <t>64 8100-5524</t>
  </si>
  <si>
    <t>Sandra Reis ( AGUARDANDO CLIENTE)</t>
  </si>
  <si>
    <t xml:space="preserve">Sandra Reis </t>
  </si>
  <si>
    <t>NF 4806</t>
  </si>
  <si>
    <t xml:space="preserve">Apolizza </t>
  </si>
  <si>
    <t>Agnaldo Junior</t>
  </si>
  <si>
    <t>71 9241-4959</t>
  </si>
  <si>
    <t>NF 4642</t>
  </si>
  <si>
    <r>
      <rPr>
        <rFont val="Arial"/>
        <color rgb="FF1155CC"/>
        <u/>
      </rPr>
      <t>F.L.A</t>
    </r>
    <r>
      <rPr>
        <rFont val="Arial"/>
      </rPr>
      <t xml:space="preserve"> CLIMATIZAÇÃO *</t>
    </r>
  </si>
  <si>
    <t>Fabio Leandro</t>
  </si>
  <si>
    <t>62 9303-7997</t>
  </si>
  <si>
    <t>MRO Solução 1</t>
  </si>
  <si>
    <t xml:space="preserve">GRUPO </t>
  </si>
  <si>
    <t>MRO Solução 2</t>
  </si>
  <si>
    <t>NF 4868</t>
  </si>
  <si>
    <t>DECORAÇÃO E LUXO  ( pagar dia 25/09)</t>
  </si>
  <si>
    <t>Socorro</t>
  </si>
  <si>
    <t>86 9932-3700</t>
  </si>
  <si>
    <t>NF 4810</t>
  </si>
  <si>
    <t xml:space="preserve"> ED Acessórios</t>
  </si>
  <si>
    <t xml:space="preserve"> 98 9154-3446</t>
  </si>
  <si>
    <t>NF 4790</t>
  </si>
  <si>
    <t>Doce mar (ag cliente)</t>
  </si>
  <si>
    <t xml:space="preserve"> Christian</t>
  </si>
  <si>
    <t>41 9532-2121</t>
  </si>
  <si>
    <t>NF 4811</t>
  </si>
  <si>
    <t>Washington Mouzinho</t>
  </si>
  <si>
    <t>Washington</t>
  </si>
  <si>
    <t>98 8470-5598</t>
  </si>
  <si>
    <t>NF 4862</t>
  </si>
  <si>
    <t>mvengenharia</t>
  </si>
  <si>
    <t>MARCELO</t>
  </si>
  <si>
    <t>93 9185-8006</t>
  </si>
  <si>
    <t>Escola de Brigadista</t>
  </si>
  <si>
    <t>21 97007-4067</t>
  </si>
  <si>
    <t>NF 4620</t>
  </si>
  <si>
    <t>Dr Manoel Machado</t>
  </si>
  <si>
    <t>61 8529-1639</t>
  </si>
  <si>
    <t>NF 4812</t>
  </si>
  <si>
    <t xml:space="preserve">Vila dos Carros </t>
  </si>
  <si>
    <t xml:space="preserve">Eduardo </t>
  </si>
  <si>
    <t>13 99171-2202</t>
  </si>
  <si>
    <t>NF 4643</t>
  </si>
  <si>
    <t>Dr. Giovanni  não quis mais</t>
  </si>
  <si>
    <t>GIOVANI</t>
  </si>
  <si>
    <t>64 8419-0427</t>
  </si>
  <si>
    <t>NF 4813</t>
  </si>
  <si>
    <t xml:space="preserve">CredFácil </t>
  </si>
  <si>
    <t>Marcos Paulo</t>
  </si>
  <si>
    <t>47 9103-4042</t>
  </si>
  <si>
    <t xml:space="preserve">Gabriel Jesus Aguradando cliente </t>
  </si>
  <si>
    <t>11 97118-4517</t>
  </si>
  <si>
    <t>NF 4814</t>
  </si>
  <si>
    <t>GERA+ CURSOS 3</t>
  </si>
  <si>
    <t>81 8802-2230</t>
  </si>
  <si>
    <t>fFf</t>
  </si>
  <si>
    <t>NF 4628</t>
  </si>
  <si>
    <t>L&amp;E Imóveis</t>
  </si>
  <si>
    <t xml:space="preserve">LINDA </t>
  </si>
  <si>
    <t>11 98159-3600</t>
  </si>
  <si>
    <t>NIPLAN 7</t>
  </si>
  <si>
    <t>FABIANA</t>
  </si>
  <si>
    <t>11 96647-9355</t>
  </si>
  <si>
    <t>PACOTE</t>
  </si>
  <si>
    <t xml:space="preserve">NIPLAN 8 </t>
  </si>
  <si>
    <t xml:space="preserve">NIPLAN 9 </t>
  </si>
  <si>
    <t>lu machado 2</t>
  </si>
  <si>
    <t>lu machado</t>
  </si>
  <si>
    <t xml:space="preserve"> 21 97233-3476</t>
  </si>
  <si>
    <t xml:space="preserve">paocte </t>
  </si>
  <si>
    <t>Casa da Mamma *</t>
  </si>
  <si>
    <t>maicon</t>
  </si>
  <si>
    <t>47 9201-8080</t>
  </si>
  <si>
    <t>NF 4659</t>
  </si>
  <si>
    <t>criart</t>
  </si>
  <si>
    <t>marisete</t>
  </si>
  <si>
    <t>11 99620-2970</t>
  </si>
  <si>
    <t>NF 4863</t>
  </si>
  <si>
    <t>eicca</t>
  </si>
  <si>
    <t>cris</t>
  </si>
  <si>
    <t>61 9200-0559</t>
  </si>
  <si>
    <t>NF 4864</t>
  </si>
  <si>
    <t xml:space="preserve">Igor Panificadora </t>
  </si>
  <si>
    <t>IGOR</t>
  </si>
  <si>
    <t>98 9199-7440</t>
  </si>
  <si>
    <t>NF 4837</t>
  </si>
  <si>
    <t>JV TREINAMENTOS</t>
  </si>
  <si>
    <t xml:space="preserve"> 73 9911-8153</t>
  </si>
  <si>
    <t xml:space="preserve">JG CAR * não quer </t>
  </si>
  <si>
    <t>Joao</t>
  </si>
  <si>
    <t>61 8121-3138</t>
  </si>
  <si>
    <t>NF 4865</t>
  </si>
  <si>
    <t>Refrigeração Silva</t>
  </si>
  <si>
    <t>WASHINGTON</t>
  </si>
  <si>
    <t>38 9940-3751</t>
  </si>
  <si>
    <t>NF 4647</t>
  </si>
  <si>
    <t>Conexão Service</t>
  </si>
  <si>
    <t>85 9216-7424</t>
  </si>
  <si>
    <t>NF 4646</t>
  </si>
  <si>
    <t>Autolinknet *</t>
  </si>
  <si>
    <t>Carlos</t>
  </si>
  <si>
    <t>17 99650-7086</t>
  </si>
  <si>
    <t>NF 4816</t>
  </si>
  <si>
    <t>Hort Center</t>
  </si>
  <si>
    <t>Juliana</t>
  </si>
  <si>
    <t>28 99969-5880</t>
  </si>
  <si>
    <t>NF 4866</t>
  </si>
  <si>
    <t>Pontinho D'Água</t>
  </si>
  <si>
    <t>Beto</t>
  </si>
  <si>
    <t>19 99167-2402</t>
  </si>
  <si>
    <t>NF 4817</t>
  </si>
  <si>
    <t xml:space="preserve"> Moto Preço</t>
  </si>
  <si>
    <t>Flávio</t>
  </si>
  <si>
    <t>Papaludi Pizzaria</t>
  </si>
  <si>
    <t>44 9104-0753</t>
  </si>
  <si>
    <t>NF 4818</t>
  </si>
  <si>
    <t>Imobiliaria Poli</t>
  </si>
  <si>
    <t>Poliana</t>
  </si>
  <si>
    <t xml:space="preserve"> 31 9163-7318</t>
  </si>
  <si>
    <t>NF 4867</t>
  </si>
  <si>
    <t xml:space="preserve"> Laura Vermont</t>
  </si>
  <si>
    <t xml:space="preserve"> 11 94065-7718</t>
  </si>
  <si>
    <t xml:space="preserve">  LMT 3</t>
  </si>
  <si>
    <t>81 8796-8391</t>
  </si>
  <si>
    <t>NF 4819</t>
  </si>
  <si>
    <t xml:space="preserve">Hara Cosméticos </t>
  </si>
  <si>
    <t xml:space="preserve"> 85 8976-7345</t>
  </si>
  <si>
    <t>NF 4820</t>
  </si>
  <si>
    <t>Serra Catarinense</t>
  </si>
  <si>
    <t>49 9998-6945</t>
  </si>
  <si>
    <t>NF 4895</t>
  </si>
  <si>
    <t xml:space="preserve">clinica odontolife </t>
  </si>
  <si>
    <t>bruno</t>
  </si>
  <si>
    <t>99 9130-4059</t>
  </si>
  <si>
    <t>NF 4896</t>
  </si>
  <si>
    <t xml:space="preserve"> HotCroc</t>
  </si>
  <si>
    <t>Dreison</t>
  </si>
  <si>
    <t xml:space="preserve"> 17 98225-8637</t>
  </si>
  <si>
    <t>NF 4821</t>
  </si>
  <si>
    <t xml:space="preserve">Eletrônica Martins </t>
  </si>
  <si>
    <t>NF 4869</t>
  </si>
  <si>
    <t xml:space="preserve"> Comercial de Gás Lippert</t>
  </si>
  <si>
    <t xml:space="preserve">elizeu </t>
  </si>
  <si>
    <t xml:space="preserve"> 51 8157-6147</t>
  </si>
  <si>
    <t xml:space="preserve">farmacia_menorpreco Ele não ta querendo mais </t>
  </si>
  <si>
    <t>Cleiton Basilio</t>
  </si>
  <si>
    <t>18 99772-5686</t>
  </si>
  <si>
    <t>NF 4822</t>
  </si>
  <si>
    <t>Esperantina Empresarial</t>
  </si>
  <si>
    <t xml:space="preserve">Elias </t>
  </si>
  <si>
    <t>NF 4823</t>
  </si>
  <si>
    <t>DSR Express</t>
  </si>
  <si>
    <t xml:space="preserve">Nélio </t>
  </si>
  <si>
    <t>41 9941-0001</t>
  </si>
  <si>
    <t>NF 4692</t>
  </si>
  <si>
    <t>ANGRA SERVIÇOS (AG CLIENTE)</t>
  </si>
  <si>
    <t>Joao Neto</t>
  </si>
  <si>
    <t xml:space="preserve"> 34 9915-1924</t>
  </si>
  <si>
    <t>NF 4660</t>
  </si>
  <si>
    <t xml:space="preserve">Planeta Piscinas </t>
  </si>
  <si>
    <t>Elizangela</t>
  </si>
  <si>
    <t>14 99849-5404</t>
  </si>
  <si>
    <t>NF 4791</t>
  </si>
  <si>
    <t>Verde Vale Móveis</t>
  </si>
  <si>
    <t>Rafael</t>
  </si>
  <si>
    <t>47 9991-4249</t>
  </si>
  <si>
    <t>lima bandejas PG SEXTA *</t>
  </si>
  <si>
    <t>11 99610-4670</t>
  </si>
  <si>
    <t>NF 4824</t>
  </si>
  <si>
    <t>Vamos Estudar 4</t>
  </si>
  <si>
    <t xml:space="preserve">Rose </t>
  </si>
  <si>
    <t>61 8490-4367</t>
  </si>
  <si>
    <t>NF 4693</t>
  </si>
  <si>
    <t>BUGAO TRANSPORTES (AVATAR SEPARADO)</t>
  </si>
  <si>
    <t>Claudio</t>
  </si>
  <si>
    <t>11 95381-3080</t>
  </si>
  <si>
    <t>NF 4662</t>
  </si>
  <si>
    <t>Estilos Móveis Canoas</t>
  </si>
  <si>
    <t>Rosane</t>
  </si>
  <si>
    <t>51 9374-0862</t>
  </si>
  <si>
    <t>Quanta Solar *</t>
  </si>
  <si>
    <t>José Carlos</t>
  </si>
  <si>
    <t>85 9136-6468</t>
  </si>
  <si>
    <t>NF 4870</t>
  </si>
  <si>
    <t>Agência da Cada Propria</t>
  </si>
  <si>
    <t xml:space="preserve"> 17 98163-2377</t>
  </si>
  <si>
    <t>Lippe Embalagens 2</t>
  </si>
  <si>
    <t>75 9161-0079</t>
  </si>
  <si>
    <t>pacote</t>
  </si>
  <si>
    <t>NF 5395</t>
  </si>
  <si>
    <t xml:space="preserve">ELAINE LOCUÇÃO </t>
  </si>
  <si>
    <t xml:space="preserve">ELAINE </t>
  </si>
  <si>
    <t>21 98147-8609</t>
  </si>
  <si>
    <t>NF 4649</t>
  </si>
  <si>
    <t xml:space="preserve">Sante Araraquara </t>
  </si>
  <si>
    <t>16 99759-1604</t>
  </si>
  <si>
    <t>NF 4883</t>
  </si>
  <si>
    <t xml:space="preserve">Bella Costa 4 </t>
  </si>
  <si>
    <t xml:space="preserve"> 73 9816-6902</t>
  </si>
  <si>
    <t xml:space="preserve">LAVÔ  ROTEIRO </t>
  </si>
  <si>
    <t>61 8288-7016</t>
  </si>
  <si>
    <t>NF 4884</t>
  </si>
  <si>
    <t>MSL Advogados Associados 1</t>
  </si>
  <si>
    <t>Patricia Andrade</t>
  </si>
  <si>
    <t xml:space="preserve"> 71 9691-1766</t>
  </si>
  <si>
    <t>MSL Advogados Associados 2</t>
  </si>
  <si>
    <t>NF 4653</t>
  </si>
  <si>
    <t xml:space="preserve">Ailton Malheiros  </t>
  </si>
  <si>
    <t xml:space="preserve"> 11 94770-7544</t>
  </si>
  <si>
    <t>REI DAS MANTAS 2</t>
  </si>
  <si>
    <t>12 97813-8631</t>
  </si>
  <si>
    <t>MG TRAVAS *</t>
  </si>
  <si>
    <t>marco</t>
  </si>
  <si>
    <t>16 99442-1942</t>
  </si>
  <si>
    <t>NF 4825</t>
  </si>
  <si>
    <t>Medalha Alferes</t>
  </si>
  <si>
    <t>31 7228-0419</t>
  </si>
  <si>
    <t>NF 5396</t>
  </si>
  <si>
    <t>DF DISTRIBUIDORA</t>
  </si>
  <si>
    <t>LUCAS</t>
  </si>
  <si>
    <t>98 8523-8868</t>
  </si>
  <si>
    <t>NF 4826</t>
  </si>
  <si>
    <t>Alisson</t>
  </si>
  <si>
    <t>Dra. Denise 2</t>
  </si>
  <si>
    <t>11 95550-0092</t>
  </si>
  <si>
    <t xml:space="preserve"> SJC Bioenergia  25</t>
  </si>
  <si>
    <t xml:space="preserve"> 64 9906-7800</t>
  </si>
  <si>
    <t>NF 4827</t>
  </si>
  <si>
    <t xml:space="preserve">~Brito Vendmix NÃO PODE ATRASAR </t>
  </si>
  <si>
    <t>~Brito Vendmix</t>
  </si>
  <si>
    <t>11 96866-1812</t>
  </si>
  <si>
    <t>TIA ROSINHA BANHO E TOSA *</t>
  </si>
  <si>
    <t>87 9961-1543</t>
  </si>
  <si>
    <t>NF 4657</t>
  </si>
  <si>
    <t>3D com Jingle</t>
  </si>
  <si>
    <t xml:space="preserve">Drogaria BioFarma </t>
  </si>
  <si>
    <t xml:space="preserve">Cinthia </t>
  </si>
  <si>
    <t>83 9622-9274</t>
  </si>
  <si>
    <t>NF 4661</t>
  </si>
  <si>
    <t xml:space="preserve"> IBADES *</t>
  </si>
  <si>
    <t>Mabio</t>
  </si>
  <si>
    <t>99 8117-4969</t>
  </si>
  <si>
    <t xml:space="preserve">NOVA NET (não vai pagar) </t>
  </si>
  <si>
    <t>BRUNO</t>
  </si>
  <si>
    <t>15 99144-3257</t>
  </si>
  <si>
    <t>NF 4666</t>
  </si>
  <si>
    <t>new clima</t>
  </si>
  <si>
    <t>nilton</t>
  </si>
  <si>
    <t xml:space="preserve"> 65 9281-6262</t>
  </si>
  <si>
    <t>NF 4871</t>
  </si>
  <si>
    <t xml:space="preserve">Arkilux </t>
  </si>
  <si>
    <t xml:space="preserve"> 27 99766-5524</t>
  </si>
  <si>
    <t>NF 4828</t>
  </si>
  <si>
    <t>Grupo Centerlab 03</t>
  </si>
  <si>
    <t>Ney</t>
  </si>
  <si>
    <t xml:space="preserve">Casa Brasil </t>
  </si>
  <si>
    <t xml:space="preserve"> 86 9553-4724</t>
  </si>
  <si>
    <t>NF 4872</t>
  </si>
  <si>
    <t xml:space="preserve">Instituto Nacional Tiradentes (sexta) </t>
  </si>
  <si>
    <t>31 8526-1560</t>
  </si>
  <si>
    <t>NF 4873</t>
  </si>
  <si>
    <t>Jardim da Infância</t>
  </si>
  <si>
    <t>flavio</t>
  </si>
  <si>
    <t>49 9187-6927</t>
  </si>
  <si>
    <t>NF 4792</t>
  </si>
  <si>
    <t>PUDIM AMOR EM CALDA 02</t>
  </si>
  <si>
    <t>TERCIO</t>
  </si>
  <si>
    <t>83 9813-7508</t>
  </si>
  <si>
    <t>NF 4885</t>
  </si>
  <si>
    <t>MZ ANDREA</t>
  </si>
  <si>
    <t>Ândrea</t>
  </si>
  <si>
    <t>44 9721-0753</t>
  </si>
  <si>
    <t>Ronaldo Dias 5</t>
  </si>
  <si>
    <t>Ronaldo Dias</t>
  </si>
  <si>
    <t>Ronaldo Dias 6</t>
  </si>
  <si>
    <t>Ronaldo Dias 7</t>
  </si>
  <si>
    <t>Tiele Reis</t>
  </si>
  <si>
    <t>11 96543-5366</t>
  </si>
  <si>
    <t>NF 4874</t>
  </si>
  <si>
    <t>Papelaria Risk</t>
  </si>
  <si>
    <t>Maurilio Moreira</t>
  </si>
  <si>
    <t>62 92000-5730</t>
  </si>
  <si>
    <t>NF 4654</t>
  </si>
  <si>
    <t>obrasul</t>
  </si>
  <si>
    <t>douglas</t>
  </si>
  <si>
    <t>48 9905-6742</t>
  </si>
  <si>
    <t>NF 4677</t>
  </si>
  <si>
    <t>Clínica Afeto Macapá</t>
  </si>
  <si>
    <t>Luiz</t>
  </si>
  <si>
    <t>96 9126-6655</t>
  </si>
  <si>
    <t>NF 5393</t>
  </si>
  <si>
    <t>Gil Bolos ( vai pagar dia 20/09 )</t>
  </si>
  <si>
    <t>Gil</t>
  </si>
  <si>
    <t>79 8869-5765</t>
  </si>
  <si>
    <t>NF 4681</t>
  </si>
  <si>
    <t>Ker Café do Fruto</t>
  </si>
  <si>
    <t>33 9908-3696</t>
  </si>
  <si>
    <t>NF 4656</t>
  </si>
  <si>
    <t>Rhino</t>
  </si>
  <si>
    <t>Omar</t>
  </si>
  <si>
    <t>18 99795-9822</t>
  </si>
  <si>
    <t>NF 4875</t>
  </si>
  <si>
    <t xml:space="preserve">wg industria </t>
  </si>
  <si>
    <t>41 9871-2073</t>
  </si>
  <si>
    <t>NF 4876</t>
  </si>
  <si>
    <t>Cléber brito 2</t>
  </si>
  <si>
    <t xml:space="preserve">Cléber </t>
  </si>
  <si>
    <t>11 94113-3588</t>
  </si>
  <si>
    <t>NF 4694</t>
  </si>
  <si>
    <t>Rejes Serviços</t>
  </si>
  <si>
    <t>Rejes</t>
  </si>
  <si>
    <t xml:space="preserve"> 69 9964-5732</t>
  </si>
  <si>
    <t>NF 4877</t>
  </si>
  <si>
    <t>RB Secure</t>
  </si>
  <si>
    <t>Viviane</t>
  </si>
  <si>
    <t>NF 4729</t>
  </si>
  <si>
    <t>Monitor Inspeção Veicular</t>
  </si>
  <si>
    <t>obrasul 2</t>
  </si>
  <si>
    <t xml:space="preserve">douglas </t>
  </si>
  <si>
    <t>NF 4878</t>
  </si>
  <si>
    <t xml:space="preserve">AR BRINDES </t>
  </si>
  <si>
    <t xml:space="preserve"> 11 99401-1154</t>
  </si>
  <si>
    <t>NF 4879</t>
  </si>
  <si>
    <t>Leo Ótica</t>
  </si>
  <si>
    <t>Leo</t>
  </si>
  <si>
    <t>62 9225-1696</t>
  </si>
  <si>
    <t>NF 4680</t>
  </si>
  <si>
    <t>Porco no Rolete</t>
  </si>
  <si>
    <t xml:space="preserve">Levi </t>
  </si>
  <si>
    <t>41 9730-8430</t>
  </si>
  <si>
    <t>NF 4793</t>
  </si>
  <si>
    <t>seduc amazonas</t>
  </si>
  <si>
    <t>vanessa</t>
  </si>
  <si>
    <t>92 9190-6019</t>
  </si>
  <si>
    <t>NF 4794</t>
  </si>
  <si>
    <t>Luto ao Recomeço</t>
  </si>
  <si>
    <t xml:space="preserve">Rosa </t>
  </si>
  <si>
    <t>83 9307-4191</t>
  </si>
  <si>
    <t>NF 4880</t>
  </si>
  <si>
    <t>Ellite dos brindes</t>
  </si>
  <si>
    <t>62 8181-8100</t>
  </si>
  <si>
    <t>NF 4678</t>
  </si>
  <si>
    <t>PreviSolução</t>
  </si>
  <si>
    <t>Ana Célia</t>
  </si>
  <si>
    <t>92 9529-4566</t>
  </si>
  <si>
    <t>NF 5146</t>
  </si>
  <si>
    <t>sanpay</t>
  </si>
  <si>
    <t xml:space="preserve">alessandro </t>
  </si>
  <si>
    <t>NF 4795</t>
  </si>
  <si>
    <t>Escola Cívico-Militar</t>
  </si>
  <si>
    <t>47 8886-0424</t>
  </si>
  <si>
    <t>NF 4679</t>
  </si>
  <si>
    <t>Gênesis Air</t>
  </si>
  <si>
    <t>11 97982-1563</t>
  </si>
  <si>
    <t>NF 4897</t>
  </si>
  <si>
    <t xml:space="preserve">avalição psicossocial </t>
  </si>
  <si>
    <t>avalição psicossocial  negociando pacote</t>
  </si>
  <si>
    <t>66 9629-4015</t>
  </si>
  <si>
    <t>NF 4658</t>
  </si>
  <si>
    <t>Grupo Coruja 3</t>
  </si>
  <si>
    <t xml:space="preserve"> 13 99792-7355</t>
  </si>
  <si>
    <t>NF 4881</t>
  </si>
  <si>
    <t>Curso de Oratória – CTE</t>
  </si>
  <si>
    <t>18 99788-7030</t>
  </si>
  <si>
    <t>NF 4796</t>
  </si>
  <si>
    <t>Cobrinha Oficina</t>
  </si>
  <si>
    <t xml:space="preserve"> 14 99661-3635</t>
  </si>
  <si>
    <t>NF 4797</t>
  </si>
  <si>
    <t xml:space="preserve">Elton  Personal </t>
  </si>
  <si>
    <t>43 9105-5174</t>
  </si>
  <si>
    <t>Dr Daniel de Freitas</t>
  </si>
  <si>
    <t>38 9184-3840</t>
  </si>
  <si>
    <t>NF 4798</t>
  </si>
  <si>
    <t>Consultório Dr. Luiz Cláudio</t>
  </si>
  <si>
    <t>Marcilene Souza</t>
  </si>
  <si>
    <t>27 99977-1767</t>
  </si>
  <si>
    <t>NF 4799</t>
  </si>
  <si>
    <t>Elliot Travel Tour</t>
  </si>
  <si>
    <t>Gilmar</t>
  </si>
  <si>
    <t>31 9386-4445</t>
  </si>
  <si>
    <t>Seanutri 1</t>
  </si>
  <si>
    <t xml:space="preserve">Ana Carla </t>
  </si>
  <si>
    <t xml:space="preserve"> 21 97373-6299</t>
  </si>
  <si>
    <t>NF 4898</t>
  </si>
  <si>
    <t>ibiúna transportes</t>
  </si>
  <si>
    <t xml:space="preserve">thiago </t>
  </si>
  <si>
    <t>15 99707-7913</t>
  </si>
  <si>
    <t>outeiro 2</t>
  </si>
  <si>
    <t>51 9761-0604</t>
  </si>
  <si>
    <t>outeiro 3</t>
  </si>
  <si>
    <t>NF 4674</t>
  </si>
  <si>
    <t xml:space="preserve">laboratório Donato </t>
  </si>
  <si>
    <t xml:space="preserve">carlos donato </t>
  </si>
  <si>
    <t xml:space="preserve"> 19 99288-1659</t>
  </si>
  <si>
    <t>D&amp;D 9</t>
  </si>
  <si>
    <t>21 96759-9874</t>
  </si>
  <si>
    <t>NF 4882</t>
  </si>
  <si>
    <t>Pet Shop Águia de Éden</t>
  </si>
  <si>
    <t>21 96421-2504</t>
  </si>
  <si>
    <t>NF 4759</t>
  </si>
  <si>
    <t>Toys Monkey (AG CLIENTE)</t>
  </si>
  <si>
    <t>Walter</t>
  </si>
  <si>
    <t>62 9924-0076</t>
  </si>
  <si>
    <t>NF 4800</t>
  </si>
  <si>
    <t xml:space="preserve">oxe confeitaria </t>
  </si>
  <si>
    <t>peclicio almeida</t>
  </si>
  <si>
    <t>Luiz Antônio</t>
  </si>
  <si>
    <t>31 7177-4802</t>
  </si>
  <si>
    <t>VIP CONEXOES (AG CLIENTE)</t>
  </si>
  <si>
    <t>EDU (PAG 100 05/11)</t>
  </si>
  <si>
    <t>21 97272-7070</t>
  </si>
  <si>
    <t>JACKE</t>
  </si>
  <si>
    <t>NF 5402</t>
  </si>
  <si>
    <t xml:space="preserve"> REFEIÇOES</t>
  </si>
  <si>
    <t>ODIB</t>
  </si>
  <si>
    <t>84 9902-7595</t>
  </si>
  <si>
    <t>JOÃO BARTOLO</t>
  </si>
  <si>
    <t>NF 4760</t>
  </si>
  <si>
    <t>ESCOLA CENA</t>
  </si>
  <si>
    <t>LIDI</t>
  </si>
  <si>
    <t xml:space="preserve">guedesluc (estorna para o cliente) </t>
  </si>
  <si>
    <t>guedes</t>
  </si>
  <si>
    <t>11 95217-0461</t>
  </si>
  <si>
    <t xml:space="preserve"> cafe com pablo *</t>
  </si>
  <si>
    <t>pablo</t>
  </si>
  <si>
    <t>34 8426-0112</t>
  </si>
  <si>
    <t>NF 4899</t>
  </si>
  <si>
    <t>Júnior Calha</t>
  </si>
  <si>
    <t>junior</t>
  </si>
  <si>
    <t>71 9609-2505</t>
  </si>
  <si>
    <t>NF4900</t>
  </si>
  <si>
    <t>RC Estruturas Metálicas</t>
  </si>
  <si>
    <t>21 97414-4615</t>
  </si>
  <si>
    <t>NF 4901</t>
  </si>
  <si>
    <t>melhores cesta basica</t>
  </si>
  <si>
    <t xml:space="preserve"> 35 9839-8161</t>
  </si>
  <si>
    <t>FIXAR 16</t>
  </si>
  <si>
    <t>85 8511-5001</t>
  </si>
  <si>
    <t>NF 4902</t>
  </si>
  <si>
    <t>Academia Top Saúde</t>
  </si>
  <si>
    <t>ROBERTO</t>
  </si>
  <si>
    <t>81 9580-8840</t>
  </si>
  <si>
    <t>NF 4903</t>
  </si>
  <si>
    <t>Mercado São José</t>
  </si>
  <si>
    <t xml:space="preserve">tatiane </t>
  </si>
  <si>
    <t xml:space="preserve"> 65 8117-5344</t>
  </si>
  <si>
    <t>NF 4904</t>
  </si>
  <si>
    <t>Drogaria Do Povo</t>
  </si>
  <si>
    <t>maria</t>
  </si>
  <si>
    <t>62 8532-1633</t>
  </si>
  <si>
    <t>NF 4905</t>
  </si>
  <si>
    <t>PJ Burguer</t>
  </si>
  <si>
    <t>eder</t>
  </si>
  <si>
    <t>86 9404-4128</t>
  </si>
  <si>
    <t>NF 4906</t>
  </si>
  <si>
    <t xml:space="preserve"> Refrimec Serviços</t>
  </si>
  <si>
    <t>Arilson</t>
  </si>
  <si>
    <t>87 9998-9552</t>
  </si>
  <si>
    <t>NF 4907</t>
  </si>
  <si>
    <t>Casa da Piscina</t>
  </si>
  <si>
    <t>Mustafa Bento</t>
  </si>
  <si>
    <t>68 9921-1518</t>
  </si>
  <si>
    <t>NF 4801</t>
  </si>
  <si>
    <t xml:space="preserve">refritec 2 entregar prazo certo cliente exigente </t>
  </si>
  <si>
    <t xml:space="preserve"> 11 99451-1662</t>
  </si>
  <si>
    <t>NF 4664</t>
  </si>
  <si>
    <t>Alteração Braidotti</t>
  </si>
  <si>
    <t xml:space="preserve">Wilton </t>
  </si>
  <si>
    <t>35 8807-5855</t>
  </si>
  <si>
    <t xml:space="preserve">mordidela - não quer mais </t>
  </si>
  <si>
    <t>63 9282-8713</t>
  </si>
  <si>
    <t>NF 4665</t>
  </si>
  <si>
    <r>
      <rPr>
        <rFont val="Arial"/>
        <color theme="1"/>
      </rPr>
      <t xml:space="preserve">Mestre Naka </t>
    </r>
    <r>
      <rPr>
        <rFont val="Arial"/>
        <b/>
        <color rgb="FFFFFF00"/>
      </rPr>
      <t>*urgênte sexta*</t>
    </r>
  </si>
  <si>
    <t xml:space="preserve">Washington </t>
  </si>
  <si>
    <t xml:space="preserve"> 47 9269-0903</t>
  </si>
  <si>
    <t>NF 4667</t>
  </si>
  <si>
    <t>Associação Amigos do Museu 2</t>
  </si>
  <si>
    <t>63 9239-1112</t>
  </si>
  <si>
    <t>NF 4761</t>
  </si>
  <si>
    <t xml:space="preserve"> BG TRANSMISSOES</t>
  </si>
  <si>
    <t>HEBER</t>
  </si>
  <si>
    <t>62 9295-5513</t>
  </si>
  <si>
    <t>STARTECNO 1</t>
  </si>
  <si>
    <t>Aliryo Júnior</t>
  </si>
  <si>
    <t>63 8120-5533</t>
  </si>
  <si>
    <t>NF 4955</t>
  </si>
  <si>
    <t>STARTECNO 2</t>
  </si>
  <si>
    <t>NF 4908</t>
  </si>
  <si>
    <t>Home Vidros</t>
  </si>
  <si>
    <t>88 9492-5371</t>
  </si>
  <si>
    <t>NF 4909</t>
  </si>
  <si>
    <t>nox jóias</t>
  </si>
  <si>
    <t>iranildo</t>
  </si>
  <si>
    <t xml:space="preserve"> 81 9209-8637</t>
  </si>
  <si>
    <t>Pipoca Karioca 2  * Problema familia- enrolado</t>
  </si>
  <si>
    <t xml:space="preserve"> 11 99390-9174</t>
  </si>
  <si>
    <t>NF 4910</t>
  </si>
  <si>
    <t>Flash Web Telecom</t>
  </si>
  <si>
    <t>81 9490-6203</t>
  </si>
  <si>
    <t>NF 4762</t>
  </si>
  <si>
    <t>COTRIM</t>
  </si>
  <si>
    <t>35 9805-6661</t>
  </si>
  <si>
    <t>NF 4911</t>
  </si>
  <si>
    <t>Donato Auto Center</t>
  </si>
  <si>
    <t xml:space="preserve">DONATO </t>
  </si>
  <si>
    <t>43 9684-4580</t>
  </si>
  <si>
    <t>NF 4912</t>
  </si>
  <si>
    <t>F2 Consultoria</t>
  </si>
  <si>
    <t>Fabio Cavaggioni</t>
  </si>
  <si>
    <t>11 97731-1004</t>
  </si>
  <si>
    <t>PLUG LIG</t>
  </si>
  <si>
    <t>Thiago araujo</t>
  </si>
  <si>
    <t>WR Solar *</t>
  </si>
  <si>
    <t>94 9152-7879</t>
  </si>
  <si>
    <t>NF 4673</t>
  </si>
  <si>
    <t>unicv</t>
  </si>
  <si>
    <t xml:space="preserve">antonia </t>
  </si>
  <si>
    <t xml:space="preserve"> 68 9981-9111</t>
  </si>
  <si>
    <t>NF 5149</t>
  </si>
  <si>
    <t>Intuito Soluções</t>
  </si>
  <si>
    <t>Anderson</t>
  </si>
  <si>
    <t>11 91190-7111</t>
  </si>
  <si>
    <t>NF 4956</t>
  </si>
  <si>
    <t>Campconsulting Assessoria</t>
  </si>
  <si>
    <t xml:space="preserve"> 11 98501-0363</t>
  </si>
  <si>
    <t>NF 5150</t>
  </si>
  <si>
    <t>CINTIA PULA PULA</t>
  </si>
  <si>
    <t>CINTIA</t>
  </si>
  <si>
    <t>NF 4913</t>
  </si>
  <si>
    <t>Leo Sindico 2 (vai pagar sexta)</t>
  </si>
  <si>
    <t>75 9243-2510</t>
  </si>
  <si>
    <t>NF 4914</t>
  </si>
  <si>
    <t>RC Construções e Reformas</t>
  </si>
  <si>
    <t xml:space="preserve">TIARLE </t>
  </si>
  <si>
    <t>53 9970-8604</t>
  </si>
  <si>
    <t>NF 4676</t>
  </si>
  <si>
    <t>nutrivida</t>
  </si>
  <si>
    <t xml:space="preserve">estanlei </t>
  </si>
  <si>
    <t>NF 4915</t>
  </si>
  <si>
    <t>Américo Boarini</t>
  </si>
  <si>
    <t xml:space="preserve">Américo </t>
  </si>
  <si>
    <t>19 98399-4445</t>
  </si>
  <si>
    <t>Macedo - estorno</t>
  </si>
  <si>
    <t xml:space="preserve">Macedo </t>
  </si>
  <si>
    <t>47 8908-1829</t>
  </si>
  <si>
    <t>NF 4916</t>
  </si>
  <si>
    <t>Lavanderia Estrada Do Cajueiro</t>
  </si>
  <si>
    <t xml:space="preserve">sueli </t>
  </si>
  <si>
    <t>98 8893-7568</t>
  </si>
  <si>
    <t xml:space="preserve">sampay  1 URGENTE </t>
  </si>
  <si>
    <t>NF 4957</t>
  </si>
  <si>
    <t>Carvalho &amp; Monteiro</t>
  </si>
  <si>
    <t>robson</t>
  </si>
  <si>
    <t>21 97013-3375</t>
  </si>
  <si>
    <t>NF 4917</t>
  </si>
  <si>
    <t>Seguimento de gás de cozinha</t>
  </si>
  <si>
    <t xml:space="preserve"> gás de cozinha</t>
  </si>
  <si>
    <t>71 8767-4300</t>
  </si>
  <si>
    <t xml:space="preserve"> Nutrifly Parasitários 2 * 08/10 vai pagar</t>
  </si>
  <si>
    <t>17 98137-8282</t>
  </si>
  <si>
    <t>NF 4918</t>
  </si>
  <si>
    <t>Artesanoto Lucrativo</t>
  </si>
  <si>
    <t>Thiago</t>
  </si>
  <si>
    <t>NF 4919</t>
  </si>
  <si>
    <t xml:space="preserve"> Armazém Brasil Restaurante</t>
  </si>
  <si>
    <t>19 99236-6525</t>
  </si>
  <si>
    <t>NF 4920</t>
  </si>
  <si>
    <t>Comercial Progresso</t>
  </si>
  <si>
    <t xml:space="preserve">serginho </t>
  </si>
  <si>
    <t>96 9152-0531</t>
  </si>
  <si>
    <t>NF 5151</t>
  </si>
  <si>
    <t xml:space="preserve">gastrobar </t>
  </si>
  <si>
    <t xml:space="preserve">guilherme </t>
  </si>
  <si>
    <t>54 9100-9431</t>
  </si>
  <si>
    <r>
      <rPr>
        <rFont val="Arial"/>
        <b/>
        <color theme="1"/>
      </rPr>
      <t>sampay 2</t>
    </r>
    <r>
      <rPr>
        <rFont val="Arial"/>
        <color theme="1"/>
      </rPr>
      <t xml:space="preserve"> URGENTE </t>
    </r>
  </si>
  <si>
    <t>Imigra Foundation 4</t>
  </si>
  <si>
    <t xml:space="preserve">grupo </t>
  </si>
  <si>
    <t>NF 4682</t>
  </si>
  <si>
    <t>Curso Solução</t>
  </si>
  <si>
    <t>Reginaldo</t>
  </si>
  <si>
    <t>98 8723-5142</t>
  </si>
  <si>
    <t>NF 5147</t>
  </si>
  <si>
    <t xml:space="preserve"> Caltech </t>
  </si>
  <si>
    <t xml:space="preserve"> Caltech,</t>
  </si>
  <si>
    <t xml:space="preserve"> 11 98748-0161</t>
  </si>
  <si>
    <t>Maga Supermercado AG CLIENTE</t>
  </si>
  <si>
    <t>Magali</t>
  </si>
  <si>
    <t xml:space="preserve"> 73 8233-3734</t>
  </si>
  <si>
    <t>NF 4683</t>
  </si>
  <si>
    <t>Rafe Comércio</t>
  </si>
  <si>
    <t>Cristiane</t>
  </si>
  <si>
    <t>92 9345-9049</t>
  </si>
  <si>
    <t>NF 4921</t>
  </si>
  <si>
    <t xml:space="preserve">Amor de Mãe – Infantil </t>
  </si>
  <si>
    <t xml:space="preserve">raimunda </t>
  </si>
  <si>
    <t>94 8442-2260</t>
  </si>
  <si>
    <t>NF 4922</t>
  </si>
  <si>
    <t>Cibele Terapeuta 2</t>
  </si>
  <si>
    <t>11 95661-5544</t>
  </si>
  <si>
    <t>C.E. Paraíso Infantil</t>
  </si>
  <si>
    <t xml:space="preserve">Elaine </t>
  </si>
  <si>
    <t xml:space="preserve"> 73 9951-6259</t>
  </si>
  <si>
    <t>NF 5403</t>
  </si>
  <si>
    <t>HENRIQUE CORRETOR *</t>
  </si>
  <si>
    <t>HENRIQUE</t>
  </si>
  <si>
    <t>67 8447-4177</t>
  </si>
  <si>
    <t>Adervi</t>
  </si>
  <si>
    <t>11 98944-2828</t>
  </si>
  <si>
    <t>NF 4923</t>
  </si>
  <si>
    <t>Pastelaria Cabral</t>
  </si>
  <si>
    <t>Jafé</t>
  </si>
  <si>
    <t>73 9926-0959</t>
  </si>
  <si>
    <t>NF 4924</t>
  </si>
  <si>
    <t>Piquettuchoo</t>
  </si>
  <si>
    <t>88 9430-3688</t>
  </si>
  <si>
    <t>NF 4925</t>
  </si>
  <si>
    <t>trasnportes brasil</t>
  </si>
  <si>
    <t xml:space="preserve"> 31 7196-5022</t>
  </si>
  <si>
    <t>NF 4684</t>
  </si>
  <si>
    <t>Dona Olinda</t>
  </si>
  <si>
    <t xml:space="preserve">Alessandra </t>
  </si>
  <si>
    <t>17 99166-4346</t>
  </si>
  <si>
    <t>LOGO MAIS VIDA</t>
  </si>
  <si>
    <t>31 8661-0701</t>
  </si>
  <si>
    <t>PROTVAÇO</t>
  </si>
  <si>
    <t>NF 4926</t>
  </si>
  <si>
    <t>Dra. Fabi Cris</t>
  </si>
  <si>
    <t>Fabiana</t>
  </si>
  <si>
    <t>Fernando Oliveira</t>
  </si>
  <si>
    <t>Fernado</t>
  </si>
  <si>
    <t>11 97027-0705</t>
  </si>
  <si>
    <t>NF 4954</t>
  </si>
  <si>
    <t>Virgulino Foods 01</t>
  </si>
  <si>
    <t xml:space="preserve">Virgulino </t>
  </si>
  <si>
    <t xml:space="preserve"> 82 8133-0609</t>
  </si>
  <si>
    <t>Virgulino Foods 02</t>
  </si>
  <si>
    <t>NF 4927</t>
  </si>
  <si>
    <t>ltx trasnportes</t>
  </si>
  <si>
    <t>marlon teixeira</t>
  </si>
  <si>
    <t>NF 4928</t>
  </si>
  <si>
    <t xml:space="preserve">HM Transportes </t>
  </si>
  <si>
    <t>Hélio</t>
  </si>
  <si>
    <t>71 9664-9032</t>
  </si>
  <si>
    <t>NF 4929</t>
  </si>
  <si>
    <t>Elias Imobiliaria 1</t>
  </si>
  <si>
    <t>21 96755-1888</t>
  </si>
  <si>
    <t>Elias Imobiliaria 2</t>
  </si>
  <si>
    <t>Elias Imobiliaria 3</t>
  </si>
  <si>
    <t>Elias Imobiliaria 4</t>
  </si>
  <si>
    <t>NF 5148</t>
  </si>
  <si>
    <t>REAL Soluções</t>
  </si>
  <si>
    <t>11 95496-9044</t>
  </si>
  <si>
    <t>Abril Verde</t>
  </si>
  <si>
    <t>41 9113-2506</t>
  </si>
  <si>
    <t>NF 4930</t>
  </si>
  <si>
    <t xml:space="preserve">Realise e planejados </t>
  </si>
  <si>
    <t>Realise e planejados</t>
  </si>
  <si>
    <t>33 9917-9956</t>
  </si>
  <si>
    <t>NF 4763</t>
  </si>
  <si>
    <t>RODRIGO SOLTURI</t>
  </si>
  <si>
    <t>RODRIGO</t>
  </si>
  <si>
    <t>NF 4931</t>
  </si>
  <si>
    <t xml:space="preserve">Pizza House </t>
  </si>
  <si>
    <t>43 9159-5432</t>
  </si>
  <si>
    <t>NF4932</t>
  </si>
  <si>
    <t>DEA Detalhe Estética Automotiva</t>
  </si>
  <si>
    <t>André</t>
  </si>
  <si>
    <t>81 9633-0292</t>
  </si>
  <si>
    <t>AR4K 3</t>
  </si>
  <si>
    <t>11 96958-8588</t>
  </si>
  <si>
    <t>NF 4933</t>
  </si>
  <si>
    <t>Colégio Connecta</t>
  </si>
  <si>
    <t>elisete</t>
  </si>
  <si>
    <t xml:space="preserve"> 19 99915-0935</t>
  </si>
  <si>
    <t xml:space="preserve"> Moto Preço 2 </t>
  </si>
  <si>
    <t xml:space="preserve">flavio </t>
  </si>
  <si>
    <t>TuboNaves ( AG CLIENTE )</t>
  </si>
  <si>
    <t>EDILSON</t>
  </si>
  <si>
    <t xml:space="preserve"> 35 9973-0156</t>
  </si>
  <si>
    <t xml:space="preserve"> Caltech  1</t>
  </si>
  <si>
    <t>NF 4935</t>
  </si>
  <si>
    <t xml:space="preserve">ASSEMIBGYM 3 </t>
  </si>
  <si>
    <t>Wyllian</t>
  </si>
  <si>
    <t>45 9986-7171</t>
  </si>
  <si>
    <t>Monitor Inspeção Veicular 2</t>
  </si>
  <si>
    <t>Monitor 2</t>
  </si>
  <si>
    <t>Rocha detização 4</t>
  </si>
  <si>
    <t xml:space="preserve"> 62 9846-9563</t>
  </si>
  <si>
    <t xml:space="preserve">Rocha detização 5 </t>
  </si>
  <si>
    <t>Rocha detização 6</t>
  </si>
  <si>
    <t>NF 4942</t>
  </si>
  <si>
    <t>Patrícia Dourado 1</t>
  </si>
  <si>
    <t>NF 4936</t>
  </si>
  <si>
    <t>Patrícia Dourado 2</t>
  </si>
  <si>
    <t>NF 4699</t>
  </si>
  <si>
    <t xml:space="preserve">Pronto Serviços </t>
  </si>
  <si>
    <t>Gerson</t>
  </si>
  <si>
    <t>82 9636-0145</t>
  </si>
  <si>
    <t>NF 4701</t>
  </si>
  <si>
    <t>Mecon Diesel</t>
  </si>
  <si>
    <t>Jarmon</t>
  </si>
  <si>
    <t>94 9225-4857</t>
  </si>
  <si>
    <t>NF 4937</t>
  </si>
  <si>
    <t xml:space="preserve">Advocacia Personalizada </t>
  </si>
  <si>
    <t>48 9923-5354</t>
  </si>
  <si>
    <t>NF 4938</t>
  </si>
  <si>
    <t>AGT START</t>
  </si>
  <si>
    <t>Rodolfo Castilho</t>
  </si>
  <si>
    <t>NF 4939</t>
  </si>
  <si>
    <t xml:space="preserve">Rebitex Industria </t>
  </si>
  <si>
    <t xml:space="preserve"> 11 98178-2057</t>
  </si>
  <si>
    <t>NF 5404</t>
  </si>
  <si>
    <t xml:space="preserve">Refkids </t>
  </si>
  <si>
    <t xml:space="preserve"> Fernanda</t>
  </si>
  <si>
    <t>31 8649-4486</t>
  </si>
  <si>
    <t>NF 5405</t>
  </si>
  <si>
    <t xml:space="preserve">TENDA MANGANGÁ </t>
  </si>
  <si>
    <t>86 9992-1992</t>
  </si>
  <si>
    <t>Unifatecie</t>
  </si>
  <si>
    <t xml:space="preserve"> 91 9209-9614</t>
  </si>
  <si>
    <t>Reino dos Pasteis 2</t>
  </si>
  <si>
    <t>VF Guestbook *</t>
  </si>
  <si>
    <t>Veruska</t>
  </si>
  <si>
    <t>34 9209-1969</t>
  </si>
  <si>
    <t>Drogaria do Bem 2.6</t>
  </si>
  <si>
    <t>21 97606-0074</t>
  </si>
  <si>
    <t xml:space="preserve">Vivi Galves </t>
  </si>
  <si>
    <t>Vivi Galves</t>
  </si>
  <si>
    <t>11 98101-3327</t>
  </si>
  <si>
    <t>NF 4697</t>
  </si>
  <si>
    <t>mira segurança(vai pagar dia 29)</t>
  </si>
  <si>
    <t>antonio fermino</t>
  </si>
  <si>
    <t>NF 4958</t>
  </si>
  <si>
    <t>Laticínio Palmilat</t>
  </si>
  <si>
    <t>anderson</t>
  </si>
  <si>
    <t>18 99805-3340</t>
  </si>
  <si>
    <t>NF 4940</t>
  </si>
  <si>
    <t>Escola São Matheus</t>
  </si>
  <si>
    <t>João</t>
  </si>
  <si>
    <t>Pavimétrica 4</t>
  </si>
  <si>
    <t>11 92001-6431</t>
  </si>
  <si>
    <t>Cheff Speed *</t>
  </si>
  <si>
    <t>43 9915-8471</t>
  </si>
  <si>
    <t>NF 5407</t>
  </si>
  <si>
    <t>auá tech</t>
  </si>
  <si>
    <t>diemisson</t>
  </si>
  <si>
    <t xml:space="preserve"> 69 9222-8560</t>
  </si>
  <si>
    <t>Nf 4941</t>
  </si>
  <si>
    <t>roberto miranda</t>
  </si>
  <si>
    <t>roberto</t>
  </si>
  <si>
    <t>71 8735-4088</t>
  </si>
  <si>
    <t>NF 5152</t>
  </si>
  <si>
    <t xml:space="preserve">Centro Prof  Especial AUDIO </t>
  </si>
  <si>
    <t xml:space="preserve">OZIAS </t>
  </si>
  <si>
    <t xml:space="preserve"> 81 9289-5717</t>
  </si>
  <si>
    <t>WG Industrial  01</t>
  </si>
  <si>
    <t>Drogaria do bem 2.7</t>
  </si>
  <si>
    <t>Drogaria do bem 2.8</t>
  </si>
  <si>
    <t>NF 5153</t>
  </si>
  <si>
    <t xml:space="preserve">paulbarbearia </t>
  </si>
  <si>
    <t>paulbarbearia</t>
  </si>
  <si>
    <t xml:space="preserve"> 17 99144-6975</t>
  </si>
  <si>
    <t>NF 5154</t>
  </si>
  <si>
    <t>mhe instalações 2</t>
  </si>
  <si>
    <t>elton maroli</t>
  </si>
  <si>
    <t>11 93014-1052</t>
  </si>
  <si>
    <t>TECHOX  6</t>
  </si>
  <si>
    <t>47 9999-6889</t>
  </si>
  <si>
    <t>NF 4943</t>
  </si>
  <si>
    <t xml:space="preserve">Ebook - Samantha </t>
  </si>
  <si>
    <t>Samantha Duarte</t>
  </si>
  <si>
    <t>11 99027-2455</t>
  </si>
  <si>
    <t>NF4672</t>
  </si>
  <si>
    <t>CAMELO</t>
  </si>
  <si>
    <t>NF 5155</t>
  </si>
  <si>
    <t>Advogado Weligton 6</t>
  </si>
  <si>
    <t>Weligton</t>
  </si>
  <si>
    <t>85 9690-3331</t>
  </si>
  <si>
    <t>NF 4675</t>
  </si>
  <si>
    <t>Drogaria do bem 3.0</t>
  </si>
  <si>
    <t>Douglas Demetrio 3</t>
  </si>
  <si>
    <t xml:space="preserve">Douglas </t>
  </si>
  <si>
    <t>NF 4994</t>
  </si>
  <si>
    <t>LM cell</t>
  </si>
  <si>
    <t xml:space="preserve"> 35 9704-3731</t>
  </si>
  <si>
    <t>NF 4995</t>
  </si>
  <si>
    <t>Hortifruti do Irmão</t>
  </si>
  <si>
    <t>Heverton</t>
  </si>
  <si>
    <t>11 94663-3224</t>
  </si>
  <si>
    <t>Drogaria do bem 3.1</t>
  </si>
  <si>
    <t xml:space="preserve">HUGO </t>
  </si>
  <si>
    <t>NF 4696</t>
  </si>
  <si>
    <t xml:space="preserve">Oficina Vika Motos </t>
  </si>
  <si>
    <t xml:space="preserve">Ana Karina </t>
  </si>
  <si>
    <t>86 8184-2611</t>
  </si>
  <si>
    <t>NF 4977</t>
  </si>
  <si>
    <t>iconecta</t>
  </si>
  <si>
    <t>Drogaria do bem 3.2</t>
  </si>
  <si>
    <t>q</t>
  </si>
  <si>
    <t>NF 4978</t>
  </si>
  <si>
    <t>Mecatrônica Socram</t>
  </si>
  <si>
    <t>63 9911-9821</t>
  </si>
  <si>
    <t>NF 4979</t>
  </si>
  <si>
    <t>Carvalho &amp; Monteiro – Soluções</t>
  </si>
  <si>
    <t xml:space="preserve"> 21 97013-3375</t>
  </si>
  <si>
    <t>Seanutri 2</t>
  </si>
  <si>
    <t xml:space="preserve">Carla </t>
  </si>
  <si>
    <t>21 97373-6299</t>
  </si>
  <si>
    <t>NF 4695</t>
  </si>
  <si>
    <t>BETA x FIRE 1</t>
  </si>
  <si>
    <t>Julio</t>
  </si>
  <si>
    <t>21 3570-3702</t>
  </si>
  <si>
    <t>BETA x FIRE 2</t>
  </si>
  <si>
    <t>22 3570-3702</t>
  </si>
  <si>
    <t>BETA x FIRE 3</t>
  </si>
  <si>
    <t>23 3570-3702</t>
  </si>
  <si>
    <t>BETA x FIRE 4</t>
  </si>
  <si>
    <t>24 3570-3702</t>
  </si>
  <si>
    <t>BETA x FIRE 5</t>
  </si>
  <si>
    <t>25 3570-3702</t>
  </si>
  <si>
    <t>BETA x FIRE 6</t>
  </si>
  <si>
    <t>26 3570-3702</t>
  </si>
  <si>
    <t>NF 5141</t>
  </si>
  <si>
    <t>DK CREDITO PROMOTORA  ENTREGAR HOJE**</t>
  </si>
  <si>
    <t>99 9202-5878</t>
  </si>
  <si>
    <t>ABC FREI LUIZ</t>
  </si>
  <si>
    <t>DANILO</t>
  </si>
  <si>
    <t>31 9656-3832</t>
  </si>
  <si>
    <t>NF 5156</t>
  </si>
  <si>
    <t>GESTÃO EMPRESARIAL 4</t>
  </si>
  <si>
    <t>Ordens 11</t>
  </si>
  <si>
    <t>79 9901-9769</t>
  </si>
  <si>
    <t xml:space="preserve">Kinho Som  ag cliente </t>
  </si>
  <si>
    <t xml:space="preserve">Josevaldo </t>
  </si>
  <si>
    <t>75 9181-3616</t>
  </si>
  <si>
    <t>Ordens  13</t>
  </si>
  <si>
    <t>VALLE IMOVEIS 002</t>
  </si>
  <si>
    <t>66 9985-6160</t>
  </si>
  <si>
    <t>NF 5142</t>
  </si>
  <si>
    <t>eifácil</t>
  </si>
  <si>
    <t xml:space="preserve"> 32 8834-2735</t>
  </si>
  <si>
    <t>NF 5143</t>
  </si>
  <si>
    <t xml:space="preserve">Nilson Linhares </t>
  </si>
  <si>
    <t>Nilson Linhares</t>
  </si>
  <si>
    <t>86 9987-4117</t>
  </si>
  <si>
    <t>NF 4731</t>
  </si>
  <si>
    <t xml:space="preserve">Luiz Alves </t>
  </si>
  <si>
    <t>63 9229-9785</t>
  </si>
  <si>
    <t>NF 4746</t>
  </si>
  <si>
    <t>JI Supermercado</t>
  </si>
  <si>
    <t>Irlayse</t>
  </si>
  <si>
    <t>82 9980-3181</t>
  </si>
  <si>
    <t>NF 4749</t>
  </si>
  <si>
    <t>Winterhalter Post</t>
  </si>
  <si>
    <t xml:space="preserve">Adriana </t>
  </si>
  <si>
    <t>80,00</t>
  </si>
  <si>
    <t>NF 4996</t>
  </si>
  <si>
    <t xml:space="preserve">        Oficial GOV</t>
  </si>
  <si>
    <t xml:space="preserve">Angelo </t>
  </si>
  <si>
    <t xml:space="preserve"> 31 9139-6359</t>
  </si>
  <si>
    <t>NF 4997</t>
  </si>
  <si>
    <t>Agro Pouso Alto cidade</t>
  </si>
  <si>
    <t>67 9907-3237</t>
  </si>
  <si>
    <t>NF 4998</t>
  </si>
  <si>
    <t xml:space="preserve">Agro Pouso Alto loja </t>
  </si>
  <si>
    <t xml:space="preserve"> 67 9907-3237</t>
  </si>
  <si>
    <t>Influencer Nayara</t>
  </si>
  <si>
    <t>Super bom preço 3 brinde</t>
  </si>
  <si>
    <t xml:space="preserve"> 88 9941-3323
~☺️☺️🤫🤫😘😘🥲😘🤓😎😚😜🤪😀</t>
  </si>
  <si>
    <t xml:space="preserve">BRINDE </t>
  </si>
  <si>
    <t>NF 5119</t>
  </si>
  <si>
    <t>Gedisa Energia</t>
  </si>
  <si>
    <t>Cristiano Nogueira</t>
  </si>
  <si>
    <t>21 96618-5942</t>
  </si>
  <si>
    <t>AXE</t>
  </si>
  <si>
    <t>JOSI</t>
  </si>
  <si>
    <t>(+1) (954) 254-3217</t>
  </si>
  <si>
    <t>NF 4999</t>
  </si>
  <si>
    <t xml:space="preserve">Ahgas </t>
  </si>
  <si>
    <t xml:space="preserve">Henzus </t>
  </si>
  <si>
    <t xml:space="preserve"> 33 8834-0990</t>
  </si>
  <si>
    <t>NF 5000</t>
  </si>
  <si>
    <t>clima frio</t>
  </si>
  <si>
    <t>77 9814-0917</t>
  </si>
  <si>
    <t>NF 5120</t>
  </si>
  <si>
    <t>pousada laurian</t>
  </si>
  <si>
    <t>antonio</t>
  </si>
  <si>
    <t>68 9984-6977</t>
  </si>
  <si>
    <t>NF 5121</t>
  </si>
  <si>
    <t>7F minimercado</t>
  </si>
  <si>
    <t>NF 4959</t>
  </si>
  <si>
    <t xml:space="preserve">síndico profissional 1 </t>
  </si>
  <si>
    <t>Emerson</t>
  </si>
  <si>
    <t>44 9944-4445</t>
  </si>
  <si>
    <t xml:space="preserve">síndico profissional 2 AG CLIENTE </t>
  </si>
  <si>
    <t xml:space="preserve">        Cesar Giaconi  14</t>
  </si>
  <si>
    <t>11 99603-6553</t>
  </si>
  <si>
    <t>NF 5122</t>
  </si>
  <si>
    <t>O Chinelinho Conselheiro</t>
  </si>
  <si>
    <t>Cleusa Campos</t>
  </si>
  <si>
    <t>amor gelado 3 edição logo amanhã</t>
  </si>
  <si>
    <t>61 8442-5002</t>
  </si>
  <si>
    <t>NF 4750</t>
  </si>
  <si>
    <t>Fernando Horta</t>
  </si>
  <si>
    <t xml:space="preserve">Fernando </t>
  </si>
  <si>
    <t>22 99989-1203</t>
  </si>
  <si>
    <t>NF 5123</t>
  </si>
  <si>
    <t xml:space="preserve">Seraf Rifas </t>
  </si>
  <si>
    <t xml:space="preserve">Seraf </t>
  </si>
  <si>
    <t xml:space="preserve"> 48 9985-7576</t>
  </si>
  <si>
    <t>NF 4751</t>
  </si>
  <si>
    <t xml:space="preserve">Tamîm Centro </t>
  </si>
  <si>
    <t xml:space="preserve">Marco Rosa </t>
  </si>
  <si>
    <t>51 9928-2668</t>
  </si>
  <si>
    <t>NF 4752</t>
  </si>
  <si>
    <t xml:space="preserve"> Sumor Multimarcas</t>
  </si>
  <si>
    <t>Alcir</t>
  </si>
  <si>
    <t>49 9199-9633</t>
  </si>
  <si>
    <t>NF 4730</t>
  </si>
  <si>
    <t xml:space="preserve">Óptica Novo 3D+JINJLE </t>
  </si>
  <si>
    <t xml:space="preserve">Jean </t>
  </si>
  <si>
    <t>11 94670-0004</t>
  </si>
  <si>
    <t>NF 5305</t>
  </si>
  <si>
    <t>WOLF CORTINAS</t>
  </si>
  <si>
    <t>FABRICIO</t>
  </si>
  <si>
    <t>62 9279-9617</t>
  </si>
  <si>
    <t>AXE AGENCY 01</t>
  </si>
  <si>
    <t>AXE AGENCY 02</t>
  </si>
  <si>
    <t>AXE AGENCY 03</t>
  </si>
  <si>
    <t>NF 4944</t>
  </si>
  <si>
    <t xml:space="preserve">BORA VENDER </t>
  </si>
  <si>
    <t xml:space="preserve"> 11 98926-6009</t>
  </si>
  <si>
    <t>NF 4945</t>
  </si>
  <si>
    <t>Piassaroli Areia</t>
  </si>
  <si>
    <t>everton</t>
  </si>
  <si>
    <t>27 99604-2907</t>
  </si>
  <si>
    <t>NF 5124</t>
  </si>
  <si>
    <t>Ednaldo Cosmeticos</t>
  </si>
  <si>
    <t>Ednaldo</t>
  </si>
  <si>
    <t>NF 4946</t>
  </si>
  <si>
    <t>Quinto OAB</t>
  </si>
  <si>
    <t xml:space="preserve">Isabella </t>
  </si>
  <si>
    <t>86 8825-2211</t>
  </si>
  <si>
    <t>NF 4947</t>
  </si>
  <si>
    <t xml:space="preserve"> RS Solar e Construções</t>
  </si>
  <si>
    <t>65 9268-5647</t>
  </si>
  <si>
    <t>NF 4720</t>
  </si>
  <si>
    <t>Distrital Med</t>
  </si>
  <si>
    <t>Maria Neri</t>
  </si>
  <si>
    <t>61 9252-1257</t>
  </si>
  <si>
    <t>KI COXINHAS *</t>
  </si>
  <si>
    <t>JULIANO</t>
  </si>
  <si>
    <t>NF 5005</t>
  </si>
  <si>
    <t>Esquadrias Vidraçaria</t>
  </si>
  <si>
    <t>11 98572-6960</t>
  </si>
  <si>
    <t>NF 5006</t>
  </si>
  <si>
    <t>Junior Pan</t>
  </si>
  <si>
    <t>48 8456-0528</t>
  </si>
  <si>
    <t>NF 5007</t>
  </si>
  <si>
    <t>K' TORRESMOS</t>
  </si>
  <si>
    <t>FRANCISCO</t>
  </si>
  <si>
    <t xml:space="preserve"> 21 96534-8629</t>
  </si>
  <si>
    <t>Monitor inspeção 2</t>
  </si>
  <si>
    <t>Pacote</t>
  </si>
  <si>
    <t>NF 5008</t>
  </si>
  <si>
    <r>
      <rPr>
        <rFont val="Archivo, sans-serif"/>
        <color rgb="FF212529"/>
      </rPr>
      <t>acarajé da tieta</t>
    </r>
    <r>
      <rPr>
        <rFont val="Archivo, sans-serif"/>
        <color rgb="FFFFFFFF"/>
      </rPr>
      <t xml:space="preserve"> 2 dias </t>
    </r>
  </si>
  <si>
    <t xml:space="preserve">dimitri </t>
  </si>
  <si>
    <t>NF 5909</t>
  </si>
  <si>
    <t xml:space="preserve">jm &amp; julia </t>
  </si>
  <si>
    <t xml:space="preserve">Patrick </t>
  </si>
  <si>
    <t>43 9802-3695</t>
  </si>
  <si>
    <t>NF 5010</t>
  </si>
  <si>
    <t>Bella Costa 5</t>
  </si>
  <si>
    <t>NF 5011</t>
  </si>
  <si>
    <t xml:space="preserve"> Spironello Advocacia</t>
  </si>
  <si>
    <t>19 98369-1766</t>
  </si>
  <si>
    <t>NF 5180</t>
  </si>
  <si>
    <t>pet podcast</t>
  </si>
  <si>
    <t>erardo costa</t>
  </si>
  <si>
    <t>NF 4765</t>
  </si>
  <si>
    <t>10zão da Maquiagem</t>
  </si>
  <si>
    <t>Lia</t>
  </si>
  <si>
    <t>96 9197-8666</t>
  </si>
  <si>
    <t>NF 5139</t>
  </si>
  <si>
    <t>ltx 3 edição</t>
  </si>
  <si>
    <t>11 94943-3623</t>
  </si>
  <si>
    <t>REI DOS VIDEOS</t>
  </si>
  <si>
    <t>NF 5012</t>
  </si>
  <si>
    <t xml:space="preserve">Canada Incorporação </t>
  </si>
  <si>
    <t xml:space="preserve">Jorge </t>
  </si>
  <si>
    <t>11 99868-8633</t>
  </si>
  <si>
    <t>NF 4764</t>
  </si>
  <si>
    <t>Gama Consultoria</t>
  </si>
  <si>
    <t>Marcus Abila</t>
  </si>
  <si>
    <t>41 9577-4645</t>
  </si>
  <si>
    <t xml:space="preserve"> LMTSucesso 4</t>
  </si>
  <si>
    <t>NF 5013</t>
  </si>
  <si>
    <t>Ricardo Estofados</t>
  </si>
  <si>
    <t xml:space="preserve">RICARDO </t>
  </si>
  <si>
    <t>98 8858-7349</t>
  </si>
  <si>
    <t>NF 5014</t>
  </si>
  <si>
    <t>RO Refrigeração</t>
  </si>
  <si>
    <t>22 99710-3796</t>
  </si>
  <si>
    <t>NF 5015</t>
  </si>
  <si>
    <t>Cráutio Grillo</t>
  </si>
  <si>
    <t>64 9217-9440</t>
  </si>
  <si>
    <t>NF 5016</t>
  </si>
  <si>
    <t>gege turismo</t>
  </si>
  <si>
    <t>geovana</t>
  </si>
  <si>
    <t>NF 5017</t>
  </si>
  <si>
    <t>asfalto pavmass</t>
  </si>
  <si>
    <t>elton sales</t>
  </si>
  <si>
    <t>11 98865-6923</t>
  </si>
  <si>
    <t>NF 4831</t>
  </si>
  <si>
    <t>MARCELO COTRIM</t>
  </si>
  <si>
    <t>NF 5018</t>
  </si>
  <si>
    <t xml:space="preserve">Hélbia Barreto </t>
  </si>
  <si>
    <t xml:space="preserve">Hélbia </t>
  </si>
  <si>
    <t>21 98825-7580</t>
  </si>
  <si>
    <t>Rei dos Vídeos</t>
  </si>
  <si>
    <t>Michelle AUTISMO</t>
  </si>
  <si>
    <t xml:space="preserve">Michelle </t>
  </si>
  <si>
    <t>91 81743785</t>
  </si>
  <si>
    <t>Carla</t>
  </si>
  <si>
    <t>NF 5379</t>
  </si>
  <si>
    <t xml:space="preserve"> Café com Tapioca</t>
  </si>
  <si>
    <t>ALEXANDRE</t>
  </si>
  <si>
    <t>98 9185-9812</t>
  </si>
  <si>
    <t>NF 5019</t>
  </si>
  <si>
    <t>Logo</t>
  </si>
  <si>
    <t>Hélbia Barreto/Logo</t>
  </si>
  <si>
    <t>TURSTAR 2 *</t>
  </si>
  <si>
    <t>Juliano</t>
  </si>
  <si>
    <t>NF 5380</t>
  </si>
  <si>
    <t xml:space="preserve"> Daniel</t>
  </si>
  <si>
    <t>16 98146-6611</t>
  </si>
  <si>
    <t>NF 5020</t>
  </si>
  <si>
    <t>RH8 Partners</t>
  </si>
  <si>
    <t>oswaldo</t>
  </si>
  <si>
    <t>16 99793-8813</t>
  </si>
  <si>
    <t>NF 4830</t>
  </si>
  <si>
    <t>AF RASTREADORES *</t>
  </si>
  <si>
    <t>Andreide</t>
  </si>
  <si>
    <t>NF 4742</t>
  </si>
  <si>
    <t xml:space="preserve">Eletrotécnica Pantanal </t>
  </si>
  <si>
    <t>Fernando</t>
  </si>
  <si>
    <t>67 9645-4752</t>
  </si>
  <si>
    <t xml:space="preserve">NF 4745 </t>
  </si>
  <si>
    <t>Gás Menino</t>
  </si>
  <si>
    <t>Marlon</t>
  </si>
  <si>
    <t>93 9218-9485</t>
  </si>
  <si>
    <t>NF 5021</t>
  </si>
  <si>
    <t>PAULO VALE ALIMENTAÇÃO</t>
  </si>
  <si>
    <t>PAULO</t>
  </si>
  <si>
    <t>51 8132-7306</t>
  </si>
  <si>
    <t>NF 5022</t>
  </si>
  <si>
    <t>SÚ MOVEIS</t>
  </si>
  <si>
    <t>ANTHONY</t>
  </si>
  <si>
    <t>NF 5023</t>
  </si>
  <si>
    <t>graziela ladeia</t>
  </si>
  <si>
    <t>graziela</t>
  </si>
  <si>
    <t xml:space="preserve"> 31 8111-1771</t>
  </si>
  <si>
    <t>NF 5024</t>
  </si>
  <si>
    <t>sorvetop</t>
  </si>
  <si>
    <t>tina</t>
  </si>
  <si>
    <t>NF 5025</t>
  </si>
  <si>
    <t xml:space="preserve"> Plathinun Ciências</t>
  </si>
  <si>
    <t>34 9941-1112</t>
  </si>
  <si>
    <t>NF 4743</t>
  </si>
  <si>
    <t>MAG SEG Corretora</t>
  </si>
  <si>
    <t>19 99890-2274</t>
  </si>
  <si>
    <t>NF 5125</t>
  </si>
  <si>
    <t>CAVARE LOGO (AXE)</t>
  </si>
  <si>
    <t>JOSIANE</t>
  </si>
  <si>
    <t>NF 4782</t>
  </si>
  <si>
    <t>jhonn tec</t>
  </si>
  <si>
    <t>jhonn</t>
  </si>
  <si>
    <t>69 9380-5013</t>
  </si>
  <si>
    <t xml:space="preserve"> Francis Peixe Frito * cliente complicado</t>
  </si>
  <si>
    <t xml:space="preserve">Francis </t>
  </si>
  <si>
    <t xml:space="preserve"> 69 9276-0374</t>
  </si>
  <si>
    <t>NF 5026</t>
  </si>
  <si>
    <t>Aline’s Pet</t>
  </si>
  <si>
    <t>aline</t>
  </si>
  <si>
    <t>12 98844-2453</t>
  </si>
  <si>
    <t>NF 4779</t>
  </si>
  <si>
    <t xml:space="preserve">NUTRIMAX FOOD </t>
  </si>
  <si>
    <t>Edson Paiva</t>
  </si>
  <si>
    <t>91 8769-3186</t>
  </si>
  <si>
    <t>NF 5027</t>
  </si>
  <si>
    <t>Ajax Tellecom</t>
  </si>
  <si>
    <t xml:space="preserve">leandro </t>
  </si>
  <si>
    <t>75 9986-4243</t>
  </si>
  <si>
    <t>Polyana Souza *</t>
  </si>
  <si>
    <t>Polyana Souza</t>
  </si>
  <si>
    <t>34 9718-3620</t>
  </si>
  <si>
    <t>NF 5028</t>
  </si>
  <si>
    <t xml:space="preserve">SECA TUDO </t>
  </si>
  <si>
    <t xml:space="preserve">ANA PAULA </t>
  </si>
  <si>
    <t>21 96552-7716</t>
  </si>
  <si>
    <t>NF 4744</t>
  </si>
  <si>
    <t>TOOP ÓTICAS 1</t>
  </si>
  <si>
    <t xml:space="preserve">Cristiano </t>
  </si>
  <si>
    <t xml:space="preserve"> 21 99837-6515</t>
  </si>
  <si>
    <t>NF 5029</t>
  </si>
  <si>
    <t>Piauí Motel</t>
  </si>
  <si>
    <t>86 8173-0202</t>
  </si>
  <si>
    <t>NF 5126</t>
  </si>
  <si>
    <t xml:space="preserve">Prof.Carol </t>
  </si>
  <si>
    <t>Prof.Carol</t>
  </si>
  <si>
    <t>62 9425-9816</t>
  </si>
  <si>
    <t>NF 4747</t>
  </si>
  <si>
    <t xml:space="preserve">Doutor Vinicius </t>
  </si>
  <si>
    <t>81 9125-9744</t>
  </si>
  <si>
    <t xml:space="preserve">TOOP ÓTICAS MASCOTE </t>
  </si>
  <si>
    <t>21 99837-6515</t>
  </si>
  <si>
    <t>NF 5030</t>
  </si>
  <si>
    <t xml:space="preserve"> Probos</t>
  </si>
  <si>
    <t>amilson</t>
  </si>
  <si>
    <t>73 9840-3063</t>
  </si>
  <si>
    <t>NF 5350</t>
  </si>
  <si>
    <t>digital evolution ag texto roteiro</t>
  </si>
  <si>
    <t>digital evolution</t>
  </si>
  <si>
    <t xml:space="preserve"> 11 94745-5221</t>
  </si>
  <si>
    <t>NF 5031</t>
  </si>
  <si>
    <t xml:space="preserve"> Plástico Boilha São Paulo</t>
  </si>
  <si>
    <t>11 97676-1755</t>
  </si>
  <si>
    <t>Realise e planejado(ad personalização)</t>
  </si>
  <si>
    <t xml:space="preserve"> 33 9917-9956</t>
  </si>
  <si>
    <t>Mi Place</t>
  </si>
  <si>
    <t>NF 5032</t>
  </si>
  <si>
    <t>Advogada Natália 5</t>
  </si>
  <si>
    <t xml:space="preserve">Natalia </t>
  </si>
  <si>
    <t>NF 5033</t>
  </si>
  <si>
    <t xml:space="preserve"> Delícias da Lete ( vai pagar quarta)</t>
  </si>
  <si>
    <t xml:space="preserve">lele </t>
  </si>
  <si>
    <t>67 9805-5683</t>
  </si>
  <si>
    <t>NF 5034</t>
  </si>
  <si>
    <t>NUTRIMAX FOOD/Logo</t>
  </si>
  <si>
    <t>NF 5344</t>
  </si>
  <si>
    <t>tsc loja de material *</t>
  </si>
  <si>
    <t>tanner</t>
  </si>
  <si>
    <t>55 9977-2560</t>
  </si>
  <si>
    <t>Escola Brachá</t>
  </si>
  <si>
    <t xml:space="preserve">Leandro </t>
  </si>
  <si>
    <t>NF 5140</t>
  </si>
  <si>
    <t>Leotecnica</t>
  </si>
  <si>
    <t>Leandro Alves</t>
  </si>
  <si>
    <t>73 9969-3005</t>
  </si>
  <si>
    <t>MARCELO COTRIM 01</t>
  </si>
  <si>
    <t>MARCELO COTRIM 02</t>
  </si>
  <si>
    <t>NF 5178</t>
  </si>
  <si>
    <t>Squeezes Personalizados</t>
  </si>
  <si>
    <t>Fabio José</t>
  </si>
  <si>
    <t xml:space="preserve"> 19 98193-1682</t>
  </si>
  <si>
    <t>NF 5035</t>
  </si>
  <si>
    <t>Luciano santos portfólio</t>
  </si>
  <si>
    <t xml:space="preserve">Lucano santos </t>
  </si>
  <si>
    <t>66 8118-1476</t>
  </si>
  <si>
    <t>NF 4755</t>
  </si>
  <si>
    <t>Viva Gospel</t>
  </si>
  <si>
    <t>95 8805-4309</t>
  </si>
  <si>
    <t xml:space="preserve"> Táxi Náutico</t>
  </si>
  <si>
    <t xml:space="preserve"> 43 9114-9276</t>
  </si>
  <si>
    <t>NF 5036</t>
  </si>
  <si>
    <t>tanaka pastelaria</t>
  </si>
  <si>
    <t>débora</t>
  </si>
  <si>
    <t>41 9693-0831</t>
  </si>
  <si>
    <t>HD Brasil Soluções</t>
  </si>
  <si>
    <t>Cardoso</t>
  </si>
  <si>
    <t>NF 4835</t>
  </si>
  <si>
    <t>FLASH MIX</t>
  </si>
  <si>
    <t>ELIAS</t>
  </si>
  <si>
    <t>Refrisul *</t>
  </si>
  <si>
    <t>24 99227-0929</t>
  </si>
  <si>
    <t>NF 5301</t>
  </si>
  <si>
    <t xml:space="preserve">LN Soluções Elétrica (quinta) </t>
  </si>
  <si>
    <t>34 9836-6309</t>
  </si>
  <si>
    <t>logus informática 7</t>
  </si>
  <si>
    <t>63 9245-1779</t>
  </si>
  <si>
    <t>logus informática 8</t>
  </si>
  <si>
    <t>logus informática  9</t>
  </si>
  <si>
    <t>logus informática 10</t>
  </si>
  <si>
    <t>NF 5037</t>
  </si>
  <si>
    <t>Paola Baggio</t>
  </si>
  <si>
    <t>41 9701-8102</t>
  </si>
  <si>
    <t>NF 5038</t>
  </si>
  <si>
    <r>
      <rPr>
        <rFont val="Arial"/>
        <color theme="1"/>
      </rPr>
      <t xml:space="preserve">project net  </t>
    </r>
    <r>
      <rPr>
        <rFont val="Arial"/>
        <color rgb="FFFFFF00"/>
      </rPr>
      <t>PARA AMANHÃ</t>
    </r>
  </si>
  <si>
    <t>11 99681-6878</t>
  </si>
  <si>
    <t>NF 5039</t>
  </si>
  <si>
    <t>Alternativa Serviços</t>
  </si>
  <si>
    <t>paulo</t>
  </si>
  <si>
    <t xml:space="preserve"> 81 9419-8195</t>
  </si>
  <si>
    <t>NF 4753</t>
  </si>
  <si>
    <t>Posto de Lavagem Belém 01</t>
  </si>
  <si>
    <t>José Almeida</t>
  </si>
  <si>
    <t>99 9163-1436</t>
  </si>
  <si>
    <t>NF 5040</t>
  </si>
  <si>
    <t>Connect FY Fibras</t>
  </si>
  <si>
    <t>11 95989-1948</t>
  </si>
  <si>
    <t>NF 5041</t>
  </si>
  <si>
    <t>Betel Nutrição</t>
  </si>
  <si>
    <t>gabriel</t>
  </si>
  <si>
    <t xml:space="preserve"> 77 9827-2131</t>
  </si>
  <si>
    <t>NF 5042</t>
  </si>
  <si>
    <r>
      <rPr>
        <rFont val="Arial"/>
        <color theme="1"/>
      </rPr>
      <t xml:space="preserve">VIVA MOBIL - </t>
    </r>
    <r>
      <rPr>
        <rFont val="Arial"/>
        <color rgb="FFFFFF00"/>
      </rPr>
      <t>URGENTE</t>
    </r>
  </si>
  <si>
    <t>11 97364-1438</t>
  </si>
  <si>
    <t>NF 5043</t>
  </si>
  <si>
    <t xml:space="preserve">Hidraumec </t>
  </si>
  <si>
    <t xml:space="preserve"> 93 9244-3829</t>
  </si>
  <si>
    <t>NF 4834</t>
  </si>
  <si>
    <t xml:space="preserve">RIMAQX * (AMANHÃ) </t>
  </si>
  <si>
    <t>RICARDO</t>
  </si>
  <si>
    <t xml:space="preserve"> Daniel 1 </t>
  </si>
  <si>
    <t>NF 4754</t>
  </si>
  <si>
    <t>Super Frio</t>
  </si>
  <si>
    <t xml:space="preserve">Diego </t>
  </si>
  <si>
    <t>21 98142-5059</t>
  </si>
  <si>
    <t>NF 4757</t>
  </si>
  <si>
    <t>LU FESTAS &amp; EVENTOS</t>
  </si>
  <si>
    <t xml:space="preserve"> 92 8472-5699</t>
  </si>
  <si>
    <t>NF 5044</t>
  </si>
  <si>
    <t xml:space="preserve"> Ótica Fitness </t>
  </si>
  <si>
    <t>~Cleyton Costa</t>
  </si>
  <si>
    <t>92 9180-4989</t>
  </si>
  <si>
    <t>NF 4861</t>
  </si>
  <si>
    <t>gastro centro</t>
  </si>
  <si>
    <t>luciano</t>
  </si>
  <si>
    <t>74 9901-5355</t>
  </si>
  <si>
    <t>NF 5045</t>
  </si>
  <si>
    <t xml:space="preserve">Maria Gigi </t>
  </si>
  <si>
    <t>Selma Camargo</t>
  </si>
  <si>
    <t>12 93300-1584</t>
  </si>
  <si>
    <t>NF 5046</t>
  </si>
  <si>
    <t>DNA Farma</t>
  </si>
  <si>
    <t>19 99818-1534</t>
  </si>
  <si>
    <t>NF 4766</t>
  </si>
  <si>
    <t xml:space="preserve">Sipat Delta </t>
  </si>
  <si>
    <t>84 9931-0586</t>
  </si>
  <si>
    <t>NF 5047</t>
  </si>
  <si>
    <t xml:space="preserve">jeri Pizzas </t>
  </si>
  <si>
    <t>11 98238-3512</t>
  </si>
  <si>
    <t>NF 5048</t>
  </si>
  <si>
    <t xml:space="preserve">UpClean </t>
  </si>
  <si>
    <t xml:space="preserve"> 14 99812-9409</t>
  </si>
  <si>
    <t>NF 5049</t>
  </si>
  <si>
    <t xml:space="preserve"> JM Diamantes</t>
  </si>
  <si>
    <t xml:space="preserve">juliano </t>
  </si>
  <si>
    <t>77 8106-0014</t>
  </si>
  <si>
    <t>NF 5050</t>
  </si>
  <si>
    <t xml:space="preserve"> bisto</t>
  </si>
  <si>
    <t>NF 4756</t>
  </si>
  <si>
    <t>Rosália Rezende *</t>
  </si>
  <si>
    <t xml:space="preserve">Rósaria </t>
  </si>
  <si>
    <t xml:space="preserve"> 18 98153-7848</t>
  </si>
  <si>
    <t>NF 4787</t>
  </si>
  <si>
    <t xml:space="preserve">vitória e rosane </t>
  </si>
  <si>
    <t>rosane</t>
  </si>
  <si>
    <t>NF 4780</t>
  </si>
  <si>
    <t>Igreja Batista Menorá</t>
  </si>
  <si>
    <t>Pr Roberto</t>
  </si>
  <si>
    <t>65 8132-2619</t>
  </si>
  <si>
    <t>DV SAUDE *</t>
  </si>
  <si>
    <t>NF 4781</t>
  </si>
  <si>
    <t>Medite em Casa</t>
  </si>
  <si>
    <t>Fabio Lima</t>
  </si>
  <si>
    <t>11 99274-5475</t>
  </si>
  <si>
    <t>Jardins e Lagos</t>
  </si>
  <si>
    <t>Rogério</t>
  </si>
  <si>
    <t>MUNDO DINO</t>
  </si>
  <si>
    <t>evandro (negociando)</t>
  </si>
  <si>
    <t>NF 4960</t>
  </si>
  <si>
    <t>Buffet Infantil Hullabaloo</t>
  </si>
  <si>
    <t>victor</t>
  </si>
  <si>
    <t xml:space="preserve"> 71 9161-9160</t>
  </si>
  <si>
    <t>NF 5179</t>
  </si>
  <si>
    <t xml:space="preserve">janiely araujo  </t>
  </si>
  <si>
    <t xml:space="preserve">lucia neri </t>
  </si>
  <si>
    <t>68 9971-3969</t>
  </si>
  <si>
    <t>NF 5127</t>
  </si>
  <si>
    <t>Metallog Locação</t>
  </si>
  <si>
    <t>Maico</t>
  </si>
  <si>
    <t>47 9996-2888</t>
  </si>
  <si>
    <t>Igor  Linhares HOJE</t>
  </si>
  <si>
    <t xml:space="preserve">Igfor </t>
  </si>
  <si>
    <t>NF 4833</t>
  </si>
  <si>
    <t>wk sabores *</t>
  </si>
  <si>
    <t>Wanderley</t>
  </si>
  <si>
    <t>NF 5051</t>
  </si>
  <si>
    <t>Colégio Aprendendo com Amor</t>
  </si>
  <si>
    <t>ALEXSANDRO</t>
  </si>
  <si>
    <t>11 97019-1125</t>
  </si>
  <si>
    <t>Granja Frango</t>
  </si>
  <si>
    <t>81 9884-9959</t>
  </si>
  <si>
    <t>NF 5052</t>
  </si>
  <si>
    <t>Restaurante Edilson Filho</t>
  </si>
  <si>
    <t xml:space="preserve">Edilson </t>
  </si>
  <si>
    <t>66 9900-1130</t>
  </si>
  <si>
    <t>KICHEF *</t>
  </si>
  <si>
    <t>TAYRON</t>
  </si>
  <si>
    <t>niplan 10</t>
  </si>
  <si>
    <t>niplan 11</t>
  </si>
  <si>
    <t>NF 5053</t>
  </si>
  <si>
    <t>PROTEGE DEDETIZADORA</t>
  </si>
  <si>
    <t>TASSIA</t>
  </si>
  <si>
    <t>NF 4832</t>
  </si>
  <si>
    <t>EMPORIO CARNES</t>
  </si>
  <si>
    <t>CRISIANE</t>
  </si>
  <si>
    <t>NF 5054</t>
  </si>
  <si>
    <t xml:space="preserve"> Sistema Educacional Filadélfia</t>
  </si>
  <si>
    <t xml:space="preserve"> 91 9836-5962</t>
  </si>
  <si>
    <t>NF 5055</t>
  </si>
  <si>
    <t>TRIPIN VIAGENS</t>
  </si>
  <si>
    <t>HUGO</t>
  </si>
  <si>
    <t>AD.TEC 1 *</t>
  </si>
  <si>
    <t>46 9904-1244</t>
  </si>
  <si>
    <t>AD.TEC 2 *</t>
  </si>
  <si>
    <t>AD.TEC 3 *</t>
  </si>
  <si>
    <t xml:space="preserve">Probonnus 13 </t>
  </si>
  <si>
    <t>61 9847-9279</t>
  </si>
  <si>
    <t>NF 5056</t>
  </si>
  <si>
    <t xml:space="preserve"> ROBERTO | CONSTRUÇÕES</t>
  </si>
  <si>
    <t xml:space="preserve"> ROBERTO</t>
  </si>
  <si>
    <t xml:space="preserve"> 14 98133-6623</t>
  </si>
  <si>
    <t>NF 5057</t>
  </si>
  <si>
    <t>Orthodontic Vespasiano</t>
  </si>
  <si>
    <t>Antonio</t>
  </si>
  <si>
    <t>31 8336-4396</t>
  </si>
  <si>
    <t>NF 5058</t>
  </si>
  <si>
    <r>
      <rPr>
        <rFont val="Arial"/>
        <color theme="1"/>
      </rPr>
      <t xml:space="preserve"> VUPT </t>
    </r>
    <r>
      <rPr>
        <rFont val="Arial"/>
        <b/>
        <color rgb="FFFFFF00"/>
      </rPr>
      <t>URGENTE SEGUNDA</t>
    </r>
  </si>
  <si>
    <t>Tiago</t>
  </si>
  <si>
    <t>62 9636-6817</t>
  </si>
  <si>
    <t>NF 4836</t>
  </si>
  <si>
    <t>CASA NOBRE</t>
  </si>
  <si>
    <t>VIRLANDRO</t>
  </si>
  <si>
    <t>NF 5059</t>
  </si>
  <si>
    <t xml:space="preserve">Udigram </t>
  </si>
  <si>
    <t xml:space="preserve"> 34 9119-0219</t>
  </si>
  <si>
    <t>NF 5060</t>
  </si>
  <si>
    <t xml:space="preserve"> MSErgo</t>
  </si>
  <si>
    <t xml:space="preserve">Felipe </t>
  </si>
  <si>
    <t xml:space="preserve"> 11 99802-9440</t>
  </si>
  <si>
    <t>NF 5061</t>
  </si>
  <si>
    <t>Toalhas Mágicas da RS</t>
  </si>
  <si>
    <t>Gisleine</t>
  </si>
  <si>
    <t>11 97293-1608</t>
  </si>
  <si>
    <t>NF 5062</t>
  </si>
  <si>
    <t>Rocha Gás</t>
  </si>
  <si>
    <t xml:space="preserve"> 82 9388-7913</t>
  </si>
  <si>
    <t>NF 5144</t>
  </si>
  <si>
    <t>Ancore Proteção</t>
  </si>
  <si>
    <t xml:space="preserve">Tirciano </t>
  </si>
  <si>
    <t>83 2145-0943</t>
  </si>
  <si>
    <t>NF 4767</t>
  </si>
  <si>
    <t>CORUJAO</t>
  </si>
  <si>
    <t>31 9178-3331</t>
  </si>
  <si>
    <t>NF 5128</t>
  </si>
  <si>
    <t xml:space="preserve">Varejão da Ração </t>
  </si>
  <si>
    <t>81 9444-2804</t>
  </si>
  <si>
    <t>NF 4852</t>
  </si>
  <si>
    <t>RCP manobra</t>
  </si>
  <si>
    <t xml:space="preserve"> CBL</t>
  </si>
  <si>
    <t>fernanda</t>
  </si>
  <si>
    <t xml:space="preserve"> 11 97692-7306</t>
  </si>
  <si>
    <t>NF 4974</t>
  </si>
  <si>
    <t>RMAssessoriaLtda</t>
  </si>
  <si>
    <t>21 98642-5835</t>
  </si>
  <si>
    <t>NF 5063</t>
  </si>
  <si>
    <t xml:space="preserve">Pharmavida </t>
  </si>
  <si>
    <t>LILIANA CATAIS</t>
  </si>
  <si>
    <t>17 99225-2512</t>
  </si>
  <si>
    <t>bug lanches * disse que não comprou</t>
  </si>
  <si>
    <t>simone</t>
  </si>
  <si>
    <t>NF 5064</t>
  </si>
  <si>
    <r>
      <rPr>
        <rFont val="Arial"/>
        <color theme="1"/>
      </rPr>
      <t xml:space="preserve">FONTENELE SUPERMERCADO- </t>
    </r>
    <r>
      <rPr>
        <rFont val="Arial"/>
        <color rgb="FFFFFF00"/>
      </rPr>
      <t>Urgente se possivel pf</t>
    </r>
  </si>
  <si>
    <t>NF- 4889</t>
  </si>
  <si>
    <t xml:space="preserve">casa de negócios </t>
  </si>
  <si>
    <t xml:space="preserve">michelle rossi </t>
  </si>
  <si>
    <t>NF 5065</t>
  </si>
  <si>
    <t>casa da isa</t>
  </si>
  <si>
    <t>isabela</t>
  </si>
  <si>
    <t>NF 5066</t>
  </si>
  <si>
    <t>M-ASB</t>
  </si>
  <si>
    <t xml:space="preserve"> 92 9268-6577</t>
  </si>
  <si>
    <t>NF-4777</t>
  </si>
  <si>
    <t xml:space="preserve">regras azuis </t>
  </si>
  <si>
    <t>maria maisa</t>
  </si>
  <si>
    <t>94 9934-5563</t>
  </si>
  <si>
    <t xml:space="preserve"> Autoescola Objetiva</t>
  </si>
  <si>
    <t>19 98158-1676</t>
  </si>
  <si>
    <t>NF4888</t>
  </si>
  <si>
    <t xml:space="preserve">Prime Seguros </t>
  </si>
  <si>
    <t>Hugo Brito</t>
  </si>
  <si>
    <t>61 8353-1312</t>
  </si>
  <si>
    <t xml:space="preserve">3D Estatico </t>
  </si>
  <si>
    <t>Lizandre Outubro Rosa *Não comprou</t>
  </si>
  <si>
    <t>77 8824-5885</t>
  </si>
  <si>
    <t>NF 5129</t>
  </si>
  <si>
    <t>Zigurat</t>
  </si>
  <si>
    <t>Alexandre da Zigurat</t>
  </si>
  <si>
    <t xml:space="preserve"> 87 9997-1635</t>
  </si>
  <si>
    <t>NF 5067</t>
  </si>
  <si>
    <t xml:space="preserve"> DM Descontaminação</t>
  </si>
  <si>
    <t>ferreira</t>
  </si>
  <si>
    <t>21 96593-3428</t>
  </si>
  <si>
    <t>NF-4778</t>
  </si>
  <si>
    <t>dolphin fast</t>
  </si>
  <si>
    <t>nefisson</t>
  </si>
  <si>
    <t>NF 5299</t>
  </si>
  <si>
    <t>Veda Mais</t>
  </si>
  <si>
    <t>Luiz Cesar</t>
  </si>
  <si>
    <t>14 99700-4861</t>
  </si>
  <si>
    <t>NF 4889</t>
  </si>
  <si>
    <t>Móbile Móveis</t>
  </si>
  <si>
    <t xml:space="preserve">Claudio </t>
  </si>
  <si>
    <t>69 8465-1880</t>
  </si>
  <si>
    <t>NF 5300</t>
  </si>
  <si>
    <t>M4 Estética Imobiliária 1 (MASCOTE)</t>
  </si>
  <si>
    <t>Marco Aurélio</t>
  </si>
  <si>
    <t>M4 Estética Imobiliária 2 (MASCOTE)</t>
  </si>
  <si>
    <t>NF 5068</t>
  </si>
  <si>
    <t>cb produções 2</t>
  </si>
  <si>
    <t>lu</t>
  </si>
  <si>
    <t>14 99735-5995</t>
  </si>
  <si>
    <t>NF 4855</t>
  </si>
  <si>
    <t>hortifruti povão</t>
  </si>
  <si>
    <t>MARCELO COTRIM 03</t>
  </si>
  <si>
    <t>Dr. Vilson Lemos *</t>
  </si>
  <si>
    <t>21 98885-0958</t>
  </si>
  <si>
    <t>NF 5069</t>
  </si>
  <si>
    <r>
      <rPr>
        <rFont val="Arial"/>
        <color theme="1"/>
      </rPr>
      <t xml:space="preserve">Professor Douglas 2 </t>
    </r>
    <r>
      <rPr>
        <rFont val="Arial"/>
        <b/>
        <color rgb="FFFFFF00"/>
        <sz val="11.0"/>
      </rPr>
      <t>TERÇA</t>
    </r>
  </si>
  <si>
    <t>43 9965-0502</t>
  </si>
  <si>
    <t>NF 5070</t>
  </si>
  <si>
    <t xml:space="preserve">Puralimpe </t>
  </si>
  <si>
    <t>Vilson</t>
  </si>
  <si>
    <t>19 98138-2987</t>
  </si>
  <si>
    <t>NF 5071</t>
  </si>
  <si>
    <t xml:space="preserve"> Buffet Cabelo de Anjo!</t>
  </si>
  <si>
    <t xml:space="preserve">rodrigo </t>
  </si>
  <si>
    <t>14 99770-4762</t>
  </si>
  <si>
    <t>NF 5072</t>
  </si>
  <si>
    <t>PLAY UP</t>
  </si>
  <si>
    <t>MICHEL (NEGOCIANDO)</t>
  </si>
  <si>
    <t>NF 5130</t>
  </si>
  <si>
    <t>BRX AERADORES</t>
  </si>
  <si>
    <t>EVANDRO</t>
  </si>
  <si>
    <t>NF 5073</t>
  </si>
  <si>
    <t xml:space="preserve">doctor friend </t>
  </si>
  <si>
    <t>marcelo</t>
  </si>
  <si>
    <t xml:space="preserve"> 21 98484-7387</t>
  </si>
  <si>
    <t>valle imoveis 003</t>
  </si>
  <si>
    <t>NF 5074</t>
  </si>
  <si>
    <t xml:space="preserve">will figures </t>
  </si>
  <si>
    <t>bts imobiliário 1 *</t>
  </si>
  <si>
    <t>67 9234-7100</t>
  </si>
  <si>
    <t>NF 5075</t>
  </si>
  <si>
    <t>mada refeições</t>
  </si>
  <si>
    <t>douglas lopes</t>
  </si>
  <si>
    <t xml:space="preserve"> Restaurante JP *</t>
  </si>
  <si>
    <t xml:space="preserve"> 67 9689-6757</t>
  </si>
  <si>
    <t>NF 5076</t>
  </si>
  <si>
    <t>DR CONTROLE</t>
  </si>
  <si>
    <t>ROBER</t>
  </si>
  <si>
    <t>NF 5131</t>
  </si>
  <si>
    <t>Instituto Social Rosa Barretto</t>
  </si>
  <si>
    <t>93 9162-2804</t>
  </si>
  <si>
    <t>carga express *</t>
  </si>
  <si>
    <t>WG Industrial 002</t>
  </si>
  <si>
    <t>NF 5077</t>
  </si>
  <si>
    <t xml:space="preserve">Mecanica Mavi </t>
  </si>
  <si>
    <t xml:space="preserve">Vviane </t>
  </si>
  <si>
    <t xml:space="preserve"> 62 9807-9374</t>
  </si>
  <si>
    <t>NF 5158</t>
  </si>
  <si>
    <t>livraria pulsante</t>
  </si>
  <si>
    <t>elisama</t>
  </si>
  <si>
    <t>NF 5408</t>
  </si>
  <si>
    <t>gráfica borges *</t>
  </si>
  <si>
    <t>hércules</t>
  </si>
  <si>
    <t>cordeiro gráfica *</t>
  </si>
  <si>
    <t xml:space="preserve">paulo roberto </t>
  </si>
  <si>
    <t xml:space="preserve"> Shineray Altamira ( AG CLIENTE)</t>
  </si>
  <si>
    <t>josue</t>
  </si>
  <si>
    <t xml:space="preserve"> 96 8114-7446</t>
  </si>
  <si>
    <t>bts imobiliário 2 *</t>
  </si>
  <si>
    <t>Tia Ivana  *</t>
  </si>
  <si>
    <t xml:space="preserve">Tia Ivana </t>
  </si>
  <si>
    <t xml:space="preserve"> 11 99811-4276</t>
  </si>
  <si>
    <t>cuidador de idoso.( CLIENTE NÃO QUER MAIS ) TOU ATRAS DELA *não produziu</t>
  </si>
  <si>
    <t>Maria veronica</t>
  </si>
  <si>
    <t>81 9489-3520</t>
  </si>
  <si>
    <t>Mineiro Representação ( pagar dia 06) *</t>
  </si>
  <si>
    <t>Mineiro</t>
  </si>
  <si>
    <t>67 9637-4899</t>
  </si>
  <si>
    <t>NF 5078</t>
  </si>
  <si>
    <t>Portal Telessaúde</t>
  </si>
  <si>
    <t>andre</t>
  </si>
  <si>
    <t>12 98223-1316</t>
  </si>
  <si>
    <r>
      <rPr>
        <rFont val="Arial"/>
        <color theme="1"/>
      </rPr>
      <t xml:space="preserve"> Igor Linhares 2 </t>
    </r>
    <r>
      <rPr>
        <rFont val="Arial"/>
        <b/>
        <color rgb="FFFFFF00"/>
      </rPr>
      <t xml:space="preserve">HOJE </t>
    </r>
  </si>
  <si>
    <t xml:space="preserve">Igor </t>
  </si>
  <si>
    <t>NF 5286</t>
  </si>
  <si>
    <t xml:space="preserve">benito terrafortz </t>
  </si>
  <si>
    <t xml:space="preserve">benito </t>
  </si>
  <si>
    <t>44 9815-9090</t>
  </si>
  <si>
    <t>benito multfer  *</t>
  </si>
  <si>
    <t>NF 4851</t>
  </si>
  <si>
    <t>carvalho &amp; monteiro 3d</t>
  </si>
  <si>
    <t>NF 4890</t>
  </si>
  <si>
    <t>Professor Terapeuta</t>
  </si>
  <si>
    <t>Roberto Pedernera</t>
  </si>
  <si>
    <t>51 9679-5075</t>
  </si>
  <si>
    <t>NF 4891</t>
  </si>
  <si>
    <t>Corpo Leve Alimentos</t>
  </si>
  <si>
    <t>Carine</t>
  </si>
  <si>
    <t>82 8742-3537</t>
  </si>
  <si>
    <t>aviário catarino * (vai pagar dia 05)</t>
  </si>
  <si>
    <t>siméia</t>
  </si>
  <si>
    <t>91 8454-9629</t>
  </si>
  <si>
    <t>NF 5132</t>
  </si>
  <si>
    <t>Hort Center 2</t>
  </si>
  <si>
    <t xml:space="preserve">Juliana </t>
  </si>
  <si>
    <t>Atos Psicomotricidade</t>
  </si>
  <si>
    <t>Ricardo</t>
  </si>
  <si>
    <t>NF 5079</t>
  </si>
  <si>
    <t>Síndico aguardando cliente</t>
  </si>
  <si>
    <t>~Wagler</t>
  </si>
  <si>
    <t>13 99677-6207</t>
  </si>
  <si>
    <t>Riscauto</t>
  </si>
  <si>
    <t xml:space="preserve">Carlos </t>
  </si>
  <si>
    <t>NF 5080</t>
  </si>
  <si>
    <t>Dual Energia</t>
  </si>
  <si>
    <t xml:space="preserve">francisco </t>
  </si>
  <si>
    <t>65 8121-3430</t>
  </si>
  <si>
    <t>Evidencie Trade Marketing</t>
  </si>
  <si>
    <t>NF 5081</t>
  </si>
  <si>
    <t xml:space="preserve">tech jr </t>
  </si>
  <si>
    <t>wagner</t>
  </si>
  <si>
    <t>21 4102-0537</t>
  </si>
  <si>
    <t>NF 5082</t>
  </si>
  <si>
    <t>degust pizzas</t>
  </si>
  <si>
    <t>pedro machado</t>
  </si>
  <si>
    <t xml:space="preserve"> 11 98950-5729</t>
  </si>
  <si>
    <t xml:space="preserve"> Dumom Imobiliária *</t>
  </si>
  <si>
    <t>~Erich Fábio</t>
  </si>
  <si>
    <t>67 9167-8668</t>
  </si>
  <si>
    <t xml:space="preserve"> ELEVEN 04</t>
  </si>
  <si>
    <t>RUTE</t>
  </si>
  <si>
    <t>11 94772-3757</t>
  </si>
  <si>
    <t>leandro pires odontologia *</t>
  </si>
  <si>
    <t>leandro</t>
  </si>
  <si>
    <t>51 9811-5949</t>
  </si>
  <si>
    <t>NF 5083</t>
  </si>
  <si>
    <t>W3</t>
  </si>
  <si>
    <t>WEMERSON</t>
  </si>
  <si>
    <t xml:space="preserve"> 62 9288-3698</t>
  </si>
  <si>
    <t>NF 5084</t>
  </si>
  <si>
    <t xml:space="preserve">auto escola felipe SEXTA </t>
  </si>
  <si>
    <t>samia moura</t>
  </si>
  <si>
    <t xml:space="preserve"> 68 9991-6338</t>
  </si>
  <si>
    <t>NF 5136</t>
  </si>
  <si>
    <t xml:space="preserve">SPECIME </t>
  </si>
  <si>
    <t xml:space="preserve">anderson </t>
  </si>
  <si>
    <t>21 97840-8531</t>
  </si>
  <si>
    <t>NF 5086</t>
  </si>
  <si>
    <t>MUDANÇAS DAMASCENO</t>
  </si>
  <si>
    <t>ADRIANO</t>
  </si>
  <si>
    <t xml:space="preserve"> 31 9987-8720</t>
  </si>
  <si>
    <t>NF 5087</t>
  </si>
  <si>
    <t xml:space="preserve">CUNHA PRO FINANCE </t>
  </si>
  <si>
    <t>73 9928-1107</t>
  </si>
  <si>
    <t>NF 5088</t>
  </si>
  <si>
    <t>CCBA-C</t>
  </si>
  <si>
    <t>leocinara</t>
  </si>
  <si>
    <t xml:space="preserve"> 61 9402-9023</t>
  </si>
  <si>
    <t>NF 5089</t>
  </si>
  <si>
    <r>
      <rPr>
        <rFont val="Arial"/>
        <color theme="1"/>
      </rPr>
      <t>Carmen Rodrigues</t>
    </r>
    <r>
      <rPr>
        <rFont val="Arial"/>
        <b/>
        <color rgb="FFFFFF00"/>
      </rPr>
      <t xml:space="preserve"> QUARTA</t>
    </r>
  </si>
  <si>
    <t xml:space="preserve">Camila </t>
  </si>
  <si>
    <t>47 9184-1305</t>
  </si>
  <si>
    <t>Geisa Doce Encanto F audio *</t>
  </si>
  <si>
    <t>Geisa</t>
  </si>
  <si>
    <t>13 99633-5083</t>
  </si>
  <si>
    <t>sandro bento *</t>
  </si>
  <si>
    <t>sandro</t>
  </si>
  <si>
    <t xml:space="preserve"> 11 91180-1424</t>
  </si>
  <si>
    <t>NF 5090</t>
  </si>
  <si>
    <t xml:space="preserve">Ensina mais </t>
  </si>
  <si>
    <t xml:space="preserve">vinicius </t>
  </si>
  <si>
    <t>NF 5169</t>
  </si>
  <si>
    <t xml:space="preserve">SMC METAL </t>
  </si>
  <si>
    <t>ALEX</t>
  </si>
  <si>
    <t>27 99697-4927</t>
  </si>
  <si>
    <t>NF 5170</t>
  </si>
  <si>
    <t>~Gentil Giraldi</t>
  </si>
  <si>
    <t xml:space="preserve"> 48 9960-8808</t>
  </si>
  <si>
    <t>NF 5133</t>
  </si>
  <si>
    <t>GM Fino</t>
  </si>
  <si>
    <t>luan</t>
  </si>
  <si>
    <t>67 9258-0085</t>
  </si>
  <si>
    <t>NF 5284</t>
  </si>
  <si>
    <t>Adriano Karate-Do</t>
  </si>
  <si>
    <t xml:space="preserve"> 89 9982-6221</t>
  </si>
  <si>
    <t>NF 5091</t>
  </si>
  <si>
    <t xml:space="preserve"> Grupo Dias</t>
  </si>
  <si>
    <t>~Edmilson Dias</t>
  </si>
  <si>
    <t>11 97680-0788</t>
  </si>
  <si>
    <t>NF 4981</t>
  </si>
  <si>
    <t>Educar Curso  *</t>
  </si>
  <si>
    <t>Educar Curso</t>
  </si>
  <si>
    <t>41 9604-9415</t>
  </si>
  <si>
    <t>NF 5092</t>
  </si>
  <si>
    <t>futebol society</t>
  </si>
  <si>
    <t xml:space="preserve">jose </t>
  </si>
  <si>
    <t>88 8224-1621</t>
  </si>
  <si>
    <t>du-nengo *</t>
  </si>
  <si>
    <t>24 99815-1982</t>
  </si>
  <si>
    <t>Fan Embalagens</t>
  </si>
  <si>
    <t>NF 5331</t>
  </si>
  <si>
    <t>~Sirlene Prado locução</t>
  </si>
  <si>
    <t>~Sirlene Prado</t>
  </si>
  <si>
    <t>65 8113-1791</t>
  </si>
  <si>
    <t>NF 5093</t>
  </si>
  <si>
    <t>Pizzaria Nota 10</t>
  </si>
  <si>
    <t>Vanessa</t>
  </si>
  <si>
    <t>81 8111-9793</t>
  </si>
  <si>
    <t>NF 5094</t>
  </si>
  <si>
    <t xml:space="preserve">Wmartins Comércio de Esquadrias </t>
  </si>
  <si>
    <t xml:space="preserve">Tatiane </t>
  </si>
  <si>
    <t>11 94129-8972</t>
  </si>
  <si>
    <t>NF 5095</t>
  </si>
  <si>
    <t>LS TERRAPLANAGEM</t>
  </si>
  <si>
    <t>LUCIANO</t>
  </si>
  <si>
    <t>49 9902-1651</t>
  </si>
  <si>
    <t>NF 5332</t>
  </si>
  <si>
    <t>Assados Cocoricó</t>
  </si>
  <si>
    <t>22 99880-4270</t>
  </si>
  <si>
    <t>NF 5096</t>
  </si>
  <si>
    <t>Caminho dos Encontros</t>
  </si>
  <si>
    <t>11 98823-4981</t>
  </si>
  <si>
    <t>Escola jr falta audio *</t>
  </si>
  <si>
    <t>Pedro</t>
  </si>
  <si>
    <t>44 9111-7619</t>
  </si>
  <si>
    <t>NF 5159</t>
  </si>
  <si>
    <t>Pedido de Noivado</t>
  </si>
  <si>
    <t>Jackson</t>
  </si>
  <si>
    <t>47 9989-2592</t>
  </si>
  <si>
    <t>NF 5097</t>
  </si>
  <si>
    <t>~Lindomar Júnior F audio</t>
  </si>
  <si>
    <t>~Lindomar Júnior</t>
  </si>
  <si>
    <t>38 8404-6071</t>
  </si>
  <si>
    <t>NF 5098</t>
  </si>
  <si>
    <t>Pegue &amp; Monte Decor</t>
  </si>
  <si>
    <t>lucelio</t>
  </si>
  <si>
    <t>41 9126-4380</t>
  </si>
  <si>
    <t>NF 5099</t>
  </si>
  <si>
    <t xml:space="preserve">bagageiro.freezer </t>
  </si>
  <si>
    <t>~Antonio</t>
  </si>
  <si>
    <t xml:space="preserve"> 84 8846-0465</t>
  </si>
  <si>
    <t>NF 4949</t>
  </si>
  <si>
    <t>tech f5</t>
  </si>
  <si>
    <t>83 8826-0317</t>
  </si>
  <si>
    <t>NF 5285</t>
  </si>
  <si>
    <t>~Jorge Gabriel</t>
  </si>
  <si>
    <t>festa ploc 5 *</t>
  </si>
  <si>
    <t>beto</t>
  </si>
  <si>
    <t>32 9943-4497</t>
  </si>
  <si>
    <t>AR4K 4</t>
  </si>
  <si>
    <t>ASFAW</t>
  </si>
  <si>
    <t>NF 5134</t>
  </si>
  <si>
    <t>Transpontual</t>
  </si>
  <si>
    <t xml:space="preserve"> 34 9342-1872</t>
  </si>
  <si>
    <t xml:space="preserve">3D </t>
  </si>
  <si>
    <t>TLXFree</t>
  </si>
  <si>
    <t>Nilton</t>
  </si>
  <si>
    <t>NF 5100</t>
  </si>
  <si>
    <t xml:space="preserve">energy 01 mr  </t>
  </si>
  <si>
    <t>lúcio moreira</t>
  </si>
  <si>
    <t xml:space="preserve"> 22 99834-3525</t>
  </si>
  <si>
    <t>energy mr 02 quinta</t>
  </si>
  <si>
    <t>hostel com *</t>
  </si>
  <si>
    <t xml:space="preserve">celso </t>
  </si>
  <si>
    <t xml:space="preserve"> 11 95446-1886</t>
  </si>
  <si>
    <t>Rocha Sistema * não quer o video</t>
  </si>
  <si>
    <t>Elizete Rocha</t>
  </si>
  <si>
    <t xml:space="preserve"> 47 9788-7824</t>
  </si>
  <si>
    <t xml:space="preserve">Elite Logistica ALT </t>
  </si>
  <si>
    <t>49 9173-4079</t>
  </si>
  <si>
    <t>NF 5101</t>
  </si>
  <si>
    <t>Marca Verde Paisagismo</t>
  </si>
  <si>
    <t>VALMIRAN</t>
  </si>
  <si>
    <t>27 99659-2504</t>
  </si>
  <si>
    <t>NF 5184</t>
  </si>
  <si>
    <t>serralheria cavalheiro</t>
  </si>
  <si>
    <t>MOISES RODRIGUES</t>
  </si>
  <si>
    <t>13 99706-3948</t>
  </si>
  <si>
    <t>NF 4893</t>
  </si>
  <si>
    <t xml:space="preserve">Milklandia </t>
  </si>
  <si>
    <t>Robson</t>
  </si>
  <si>
    <t>41 8819-8428</t>
  </si>
  <si>
    <t>NF 5381</t>
  </si>
  <si>
    <t xml:space="preserve">Alyne </t>
  </si>
  <si>
    <t>Alyne</t>
  </si>
  <si>
    <t>11 96200-4538</t>
  </si>
  <si>
    <t>NF 5165</t>
  </si>
  <si>
    <t>Angela Beauty Express</t>
  </si>
  <si>
    <t>Angela</t>
  </si>
  <si>
    <t>51 9640-7544</t>
  </si>
  <si>
    <t>NF 5102</t>
  </si>
  <si>
    <t xml:space="preserve">STARGAZFIRE </t>
  </si>
  <si>
    <t>LARISSA</t>
  </si>
  <si>
    <t>83 9885-8243</t>
  </si>
  <si>
    <t>NF 5283</t>
  </si>
  <si>
    <t>Centro de Educação Colibr</t>
  </si>
  <si>
    <t>JULIANA</t>
  </si>
  <si>
    <t>71 8145-6825</t>
  </si>
  <si>
    <t>magma perucas 2</t>
  </si>
  <si>
    <t>marina</t>
  </si>
  <si>
    <t>48 9977-9977</t>
  </si>
  <si>
    <t>NF 5181</t>
  </si>
  <si>
    <t>In Innove Móveis Planejados</t>
  </si>
  <si>
    <t>Helio</t>
  </si>
  <si>
    <t>66 9999-6102</t>
  </si>
  <si>
    <t>NF 5103</t>
  </si>
  <si>
    <t>Gelo duplamente filtrado ag cliente</t>
  </si>
  <si>
    <t>Gelo duplamente filtrado</t>
  </si>
  <si>
    <t>47 9636-2803</t>
  </si>
  <si>
    <t xml:space="preserve">litza campos * não quer o video </t>
  </si>
  <si>
    <t>litza campos</t>
  </si>
  <si>
    <t>34 9991-6886</t>
  </si>
  <si>
    <t>Raymax Móveis Resina *</t>
  </si>
  <si>
    <t xml:space="preserve"> 66 9928-8375</t>
  </si>
  <si>
    <t>NF 5104</t>
  </si>
  <si>
    <t>Edição audio</t>
  </si>
  <si>
    <t>PLAY UP NARRAÇAO</t>
  </si>
  <si>
    <t>MICHEL</t>
  </si>
  <si>
    <t>71 9939-3539</t>
  </si>
  <si>
    <t>NF 5160</t>
  </si>
  <si>
    <t>Bela Festa Diversão</t>
  </si>
  <si>
    <t>11 97538-5214</t>
  </si>
  <si>
    <t>NF 5105</t>
  </si>
  <si>
    <t>Clima 7 | Ar Condicionado</t>
  </si>
  <si>
    <t xml:space="preserve">daniela </t>
  </si>
  <si>
    <t>51 8438-8866</t>
  </si>
  <si>
    <t>Kuka  (vai pagar dia 10)</t>
  </si>
  <si>
    <t>kuka</t>
  </si>
  <si>
    <t xml:space="preserve"> 47 9188-4422 / 47 9112-5626</t>
  </si>
  <si>
    <t>NF 5106</t>
  </si>
  <si>
    <t>Locução</t>
  </si>
  <si>
    <t>~Centro Prof  Especial</t>
  </si>
  <si>
    <t>81 9289-5717</t>
  </si>
  <si>
    <t>D&amp;D 10</t>
  </si>
  <si>
    <t>Carol</t>
  </si>
  <si>
    <t>21 2724-8784</t>
  </si>
  <si>
    <t>Quiri Moto &amp; Náutica *</t>
  </si>
  <si>
    <t>MARCOS</t>
  </si>
  <si>
    <t xml:space="preserve"> 64 9922-7875</t>
  </si>
  <si>
    <t>NF 5107</t>
  </si>
  <si>
    <t xml:space="preserve"> Trip Chile</t>
  </si>
  <si>
    <t>Glauco</t>
  </si>
  <si>
    <t>11 97028-8260</t>
  </si>
  <si>
    <t>proteção brasil 2 *</t>
  </si>
  <si>
    <t>NF 5161</t>
  </si>
  <si>
    <t>Gama Consultoria 2</t>
  </si>
  <si>
    <t xml:space="preserve">Marcus Abila </t>
  </si>
  <si>
    <t>NF 5108</t>
  </si>
  <si>
    <t>FLORESTALREDES</t>
  </si>
  <si>
    <t>NELSO</t>
  </si>
  <si>
    <t xml:space="preserve"> 11 99200-6922</t>
  </si>
  <si>
    <t>NF 5227</t>
  </si>
  <si>
    <t>mestres da conversão</t>
  </si>
  <si>
    <t>21 97905-7570</t>
  </si>
  <si>
    <t>NF 5228</t>
  </si>
  <si>
    <t>Lojas Atual</t>
  </si>
  <si>
    <t>Joice</t>
  </si>
  <si>
    <t>94 9189-6212</t>
  </si>
  <si>
    <t>NF 5409</t>
  </si>
  <si>
    <t>Casa do Gladiador *</t>
  </si>
  <si>
    <t>JOSIAS</t>
  </si>
  <si>
    <t>24 99885-0461</t>
  </si>
  <si>
    <t>NF 5294</t>
  </si>
  <si>
    <t>Winterhalter Post 2</t>
  </si>
  <si>
    <t>NF 5166</t>
  </si>
  <si>
    <t>karro app</t>
  </si>
  <si>
    <t>77 9906-4797</t>
  </si>
  <si>
    <t>NF 5295</t>
  </si>
  <si>
    <t>Winterhalter Post 3</t>
  </si>
  <si>
    <t>NF 5171</t>
  </si>
  <si>
    <t xml:space="preserve">conect fibra 2 </t>
  </si>
  <si>
    <t>fernando pontes</t>
  </si>
  <si>
    <t xml:space="preserve"> 81 8121-1454</t>
  </si>
  <si>
    <t>NF 5109</t>
  </si>
  <si>
    <t>Tavares Imóveis!</t>
  </si>
  <si>
    <t>TAVARES</t>
  </si>
  <si>
    <t>55 9689-9847</t>
  </si>
  <si>
    <t>NF 5110</t>
  </si>
  <si>
    <t>Rio Branco Laboratório</t>
  </si>
  <si>
    <t>MARIA</t>
  </si>
  <si>
    <t>95 8101-5956</t>
  </si>
  <si>
    <t>ENGENHARIA ENIO</t>
  </si>
  <si>
    <t>ENIO</t>
  </si>
  <si>
    <t>81 7115-1454</t>
  </si>
  <si>
    <t>NF 5182</t>
  </si>
  <si>
    <t>eco brito materiais</t>
  </si>
  <si>
    <t>NF 4950</t>
  </si>
  <si>
    <t xml:space="preserve">prática escola </t>
  </si>
  <si>
    <t xml:space="preserve">tiago silva </t>
  </si>
  <si>
    <t>31 9733-4871</t>
  </si>
  <si>
    <t>NF 5172</t>
  </si>
  <si>
    <t>Sky Energy</t>
  </si>
  <si>
    <t>Erlon</t>
  </si>
  <si>
    <t>94 9162-0030</t>
  </si>
  <si>
    <t>NF 5111</t>
  </si>
  <si>
    <t>~Marcia 🌿</t>
  </si>
  <si>
    <t>16 98186-0805</t>
  </si>
  <si>
    <t>NF 5296</t>
  </si>
  <si>
    <t>AURIS CONTABILIDADE</t>
  </si>
  <si>
    <t>AURIS</t>
  </si>
  <si>
    <t>NF 5112</t>
  </si>
  <si>
    <t>M5 Imóveis</t>
  </si>
  <si>
    <t>11 99186-5803</t>
  </si>
  <si>
    <t>NF 5297</t>
  </si>
  <si>
    <t>Loja Top Top</t>
  </si>
  <si>
    <t xml:space="preserve"> 98 9905-5730</t>
  </si>
  <si>
    <t>NF 5162</t>
  </si>
  <si>
    <t xml:space="preserve">Mizu Cimentos ALT (pg) </t>
  </si>
  <si>
    <t xml:space="preserve">Ronildo </t>
  </si>
  <si>
    <t>84 8804-9040</t>
  </si>
  <si>
    <t>NF 5113</t>
  </si>
  <si>
    <t xml:space="preserve">amor gelado 4  edição quinta </t>
  </si>
  <si>
    <t>NF 5298</t>
  </si>
  <si>
    <t>ETC COMIGO</t>
  </si>
  <si>
    <t>CLOVIS</t>
  </si>
  <si>
    <t>NF 4976</t>
  </si>
  <si>
    <t>~NEWLOG TRANSPORTES texto *</t>
  </si>
  <si>
    <t>~NEWLOG TRANSPORTES 🚛📦🤝</t>
  </si>
  <si>
    <t xml:space="preserve">11 95193-1491
</t>
  </si>
  <si>
    <t>NF 5183</t>
  </si>
  <si>
    <t>Dr. Elimar Damasceno</t>
  </si>
  <si>
    <t>Barbara</t>
  </si>
  <si>
    <t>21 97631-1432</t>
  </si>
  <si>
    <t>Menegão Soluções (ag cliente) *</t>
  </si>
  <si>
    <t>19 99637-4347</t>
  </si>
  <si>
    <t>NF 5114</t>
  </si>
  <si>
    <t>WB FITNESS</t>
  </si>
  <si>
    <t>NF 5115</t>
  </si>
  <si>
    <t xml:space="preserve">Vai Voando Curitiba </t>
  </si>
  <si>
    <t>92 8424-8189</t>
  </si>
  <si>
    <t>NF 5135</t>
  </si>
  <si>
    <t>Rio Branco Laboratório 02</t>
  </si>
  <si>
    <t>Imigra Foundation 5</t>
  </si>
  <si>
    <t>GRUPO</t>
  </si>
  <si>
    <t>Imigra Foundation 6</t>
  </si>
  <si>
    <t>Imigra Foundation 7</t>
  </si>
  <si>
    <t>NF 5410</t>
  </si>
  <si>
    <t>Imper Dantas</t>
  </si>
  <si>
    <t>75 9867-2746</t>
  </si>
  <si>
    <t>NF4973</t>
  </si>
  <si>
    <t>~Lidiane ag escolher audio</t>
  </si>
  <si>
    <t>~Lidiane</t>
  </si>
  <si>
    <t>99 9194-5712</t>
  </si>
  <si>
    <t>NF 4963</t>
  </si>
  <si>
    <t xml:space="preserve">MM2 inteligencia </t>
  </si>
  <si>
    <t xml:space="preserve"> 85 9961-2551</t>
  </si>
  <si>
    <t>NF 5229</t>
  </si>
  <si>
    <t>METAL PICO</t>
  </si>
  <si>
    <t>lucas</t>
  </si>
  <si>
    <t>45 9106-2112</t>
  </si>
  <si>
    <t>SOLDI UNIFORMES (REST. 26/08)</t>
  </si>
  <si>
    <t>NF 5173</t>
  </si>
  <si>
    <t xml:space="preserve"> Portal Energy Solar </t>
  </si>
  <si>
    <t>Marcos Cavalcanti</t>
  </si>
  <si>
    <t>81 9305-5300</t>
  </si>
  <si>
    <t>NF 5289</t>
  </si>
  <si>
    <t>brasil top solutions</t>
  </si>
  <si>
    <t xml:space="preserve"> 34 9141-1585</t>
  </si>
  <si>
    <t>WD Construtora *</t>
  </si>
  <si>
    <t>desonei</t>
  </si>
  <si>
    <t>41 9776-2600</t>
  </si>
  <si>
    <t>NF 5185</t>
  </si>
  <si>
    <t xml:space="preserve">grupo jp 9 </t>
  </si>
  <si>
    <t xml:space="preserve">joão paulo </t>
  </si>
  <si>
    <t>11 96267-2650</t>
  </si>
  <si>
    <t>NF 5230</t>
  </si>
  <si>
    <t>METALABORATORIO</t>
  </si>
  <si>
    <t>THIAGO</t>
  </si>
  <si>
    <t>TheoChurrascoCozinha. *</t>
  </si>
  <si>
    <t>66 9991-5787</t>
  </si>
  <si>
    <t>NF 5290</t>
  </si>
  <si>
    <t>Eficia Tech Solutions 1</t>
  </si>
  <si>
    <t>Andrey</t>
  </si>
  <si>
    <t>NF 5231</t>
  </si>
  <si>
    <t>Eficia Tech Solutions 2</t>
  </si>
  <si>
    <t>NF 5249</t>
  </si>
  <si>
    <t>Eficia Tech Solutions 3</t>
  </si>
  <si>
    <t>NF 5232</t>
  </si>
  <si>
    <t>LYTIO BIKE</t>
  </si>
  <si>
    <t>ANDERSON</t>
  </si>
  <si>
    <t>NF 5291</t>
  </si>
  <si>
    <t xml:space="preserve">imóveis sodre </t>
  </si>
  <si>
    <t xml:space="preserve"> 92 9272-7888</t>
  </si>
  <si>
    <t>NF 5163</t>
  </si>
  <si>
    <t xml:space="preserve"> Kiki Sonorizações</t>
  </si>
  <si>
    <t>49 9117-0100</t>
  </si>
  <si>
    <t>NF 4972</t>
  </si>
  <si>
    <t>ENGENHARIA E REFRIGERACAO ag *</t>
  </si>
  <si>
    <t>ENGENHARIA E
REFRIGERACAO</t>
  </si>
  <si>
    <t>34 9161-2412</t>
  </si>
  <si>
    <t>NF 4986</t>
  </si>
  <si>
    <t>Nayara AzeDias *</t>
  </si>
  <si>
    <t>Nayara</t>
  </si>
  <si>
    <t>14 99742-3340</t>
  </si>
  <si>
    <t>sistema lcx *</t>
  </si>
  <si>
    <t xml:space="preserve">alex pacheco </t>
  </si>
  <si>
    <t>Açougue do Monteiro. *</t>
  </si>
  <si>
    <t>82 9161-0993</t>
  </si>
  <si>
    <t>sho plan AGUARDANDO</t>
  </si>
  <si>
    <t>11 98164-6544</t>
  </si>
  <si>
    <t>NF 5186</t>
  </si>
  <si>
    <r>
      <rPr>
        <rFont val="Arial"/>
        <color theme="1"/>
      </rPr>
      <t xml:space="preserve">sky money </t>
    </r>
    <r>
      <rPr>
        <rFont val="Arial"/>
        <color rgb="FFFFFFFF"/>
      </rPr>
      <t>segunda a tarde</t>
    </r>
  </si>
  <si>
    <t>francisco</t>
  </si>
  <si>
    <t>85 8743-0401</t>
  </si>
  <si>
    <t>NF 4961</t>
  </si>
  <si>
    <t xml:space="preserve">São jose extintor </t>
  </si>
  <si>
    <t xml:space="preserve">Paulo </t>
  </si>
  <si>
    <t>27 99944-8311</t>
  </si>
  <si>
    <t xml:space="preserve"> Açougue &amp; Cia Glorioso.*</t>
  </si>
  <si>
    <t>48 9974-8158</t>
  </si>
  <si>
    <t>NF 5292</t>
  </si>
  <si>
    <t xml:space="preserve"> Breta Água e Gás</t>
  </si>
  <si>
    <t>emerson</t>
  </si>
  <si>
    <t>31 8925-8182</t>
  </si>
  <si>
    <t>NF 4987</t>
  </si>
  <si>
    <t>Açaí e Pastelaria Rosa de Saron *</t>
  </si>
  <si>
    <t>Silvana</t>
  </si>
  <si>
    <t>11 96756-1218</t>
  </si>
  <si>
    <t>NF 5233</t>
  </si>
  <si>
    <t>Influencer Mel</t>
  </si>
  <si>
    <t>~Vinicius Rorato Cavalieri</t>
  </si>
  <si>
    <t>11 96633-1616</t>
  </si>
  <si>
    <t>NF 5003</t>
  </si>
  <si>
    <t>gálatas moda masculina</t>
  </si>
  <si>
    <t>Washington Luiz</t>
  </si>
  <si>
    <t>NF 5361</t>
  </si>
  <si>
    <t>~Adriano Alves Teixeira</t>
  </si>
  <si>
    <t>Lucas</t>
  </si>
  <si>
    <t>13 98172-6459</t>
  </si>
  <si>
    <t>NF 5533</t>
  </si>
  <si>
    <t>Elétrica Forte *</t>
  </si>
  <si>
    <t xml:space="preserve">adao </t>
  </si>
  <si>
    <t>21 97597-2161</t>
  </si>
  <si>
    <t>NF 4989</t>
  </si>
  <si>
    <t xml:space="preserve">Llogic </t>
  </si>
  <si>
    <t>Felix Andrade</t>
  </si>
  <si>
    <t xml:space="preserve"> 11 2086-8557</t>
  </si>
  <si>
    <t>NF 5189</t>
  </si>
  <si>
    <t>H2o Poços Artesianos.</t>
  </si>
  <si>
    <t>27 99500-6149</t>
  </si>
  <si>
    <t>NF 5234</t>
  </si>
  <si>
    <t>lescamar festas</t>
  </si>
  <si>
    <t xml:space="preserve">elton </t>
  </si>
  <si>
    <t>NF 4990</t>
  </si>
  <si>
    <t>Uniformes e Personalizados AG CLIENTE</t>
  </si>
  <si>
    <t>Carlos Henrique</t>
  </si>
  <si>
    <t>31 8287-0073</t>
  </si>
  <si>
    <t xml:space="preserve"> - Connect – *</t>
  </si>
  <si>
    <t xml:space="preserve"> - Connect –</t>
  </si>
  <si>
    <t>71 9621-1748</t>
  </si>
  <si>
    <t>NF 5235</t>
  </si>
  <si>
    <t>Luene Passos</t>
  </si>
  <si>
    <t>11 98499-8042</t>
  </si>
  <si>
    <t>NF5167</t>
  </si>
  <si>
    <t>Frota 47</t>
  </si>
  <si>
    <t xml:space="preserve">franscisco </t>
  </si>
  <si>
    <t>88 8137-0304</t>
  </si>
  <si>
    <t>NF 5340</t>
  </si>
  <si>
    <t>AccessNet  *</t>
  </si>
  <si>
    <t>weligton</t>
  </si>
  <si>
    <t>98 8809-0900</t>
  </si>
  <si>
    <t>NF 5168</t>
  </si>
  <si>
    <t xml:space="preserve"> Raízes de Maria</t>
  </si>
  <si>
    <t>graziane</t>
  </si>
  <si>
    <t xml:space="preserve"> 61 9925-0394</t>
  </si>
  <si>
    <t>NF 5293</t>
  </si>
  <si>
    <t>JP Impermeabilização</t>
  </si>
  <si>
    <t>48 9607-8373</t>
  </si>
  <si>
    <t>NF 5236</t>
  </si>
  <si>
    <t>Vetorial LDTA</t>
  </si>
  <si>
    <t xml:space="preserve">OMNO  Workshops </t>
  </si>
  <si>
    <t>Oswaldo</t>
  </si>
  <si>
    <t>OMNO Palestra</t>
  </si>
  <si>
    <t>NF 4971</t>
  </si>
  <si>
    <t>Ferreira sua construção</t>
  </si>
  <si>
    <t>67 9613-7582</t>
  </si>
  <si>
    <t>Jacobsen Solar *</t>
  </si>
  <si>
    <t xml:space="preserve"> 65 9216-9818</t>
  </si>
  <si>
    <t>NF 5116</t>
  </si>
  <si>
    <t>~Imperador</t>
  </si>
  <si>
    <t>99 8405-9197</t>
  </si>
  <si>
    <t>NF 5117</t>
  </si>
  <si>
    <t>locução</t>
  </si>
  <si>
    <t>~Emerson Anselmo</t>
  </si>
  <si>
    <t>NF 5187</t>
  </si>
  <si>
    <t>CONSORCIO RODOBENS</t>
  </si>
  <si>
    <t>CHARLES</t>
  </si>
  <si>
    <t>31 9756-2301</t>
  </si>
  <si>
    <t>NF 4991</t>
  </si>
  <si>
    <t>Aproville Curitiba</t>
  </si>
  <si>
    <t>41 9111-4311</t>
  </si>
  <si>
    <t>NF 4967</t>
  </si>
  <si>
    <t>Barão gas 2</t>
  </si>
  <si>
    <t>~Carolina</t>
  </si>
  <si>
    <t>31 8465-5556</t>
  </si>
  <si>
    <t>NF 4970</t>
  </si>
  <si>
    <t>Onlywin</t>
  </si>
  <si>
    <t>11 94018-6525</t>
  </si>
  <si>
    <t>NF 4968</t>
  </si>
  <si>
    <t>~Darlan Oliveira</t>
  </si>
  <si>
    <t>21 99372-5794</t>
  </si>
  <si>
    <t xml:space="preserve"> Daniel 2</t>
  </si>
  <si>
    <t>NF 5118</t>
  </si>
  <si>
    <t>Kadosh Transportes</t>
  </si>
  <si>
    <t>karina</t>
  </si>
  <si>
    <t>27 99816-3255</t>
  </si>
  <si>
    <t>Oral Life *</t>
  </si>
  <si>
    <t>alfredo</t>
  </si>
  <si>
    <t>85 9656-0866</t>
  </si>
  <si>
    <t>NF 4975</t>
  </si>
  <si>
    <t xml:space="preserve">Hidro castro </t>
  </si>
  <si>
    <t>lilian</t>
  </si>
  <si>
    <t>11 98668-0121</t>
  </si>
  <si>
    <t>NF 5004</t>
  </si>
  <si>
    <t>beneficios para familia</t>
  </si>
  <si>
    <t>érika morais</t>
  </si>
  <si>
    <t xml:space="preserve">Ateliê das Piscinas </t>
  </si>
  <si>
    <t>24 98837-8211</t>
  </si>
  <si>
    <t>Casa da Vila *</t>
  </si>
  <si>
    <t>dido</t>
  </si>
  <si>
    <t>75 9903-7614</t>
  </si>
  <si>
    <t>Chico Despachante 1</t>
  </si>
  <si>
    <t>Thairo</t>
  </si>
  <si>
    <t>Chico Despachante 2</t>
  </si>
  <si>
    <t>NF4966</t>
  </si>
  <si>
    <t>Nossa Farma *</t>
  </si>
  <si>
    <t>Lany</t>
  </si>
  <si>
    <t>87 8110-2479</t>
  </si>
  <si>
    <t>NF 4965</t>
  </si>
  <si>
    <t>~Abilio Brasileiro 2</t>
  </si>
  <si>
    <t>~Abilio Brasileiro</t>
  </si>
  <si>
    <t>22 99976-6565</t>
  </si>
  <si>
    <t>NF 5306</t>
  </si>
  <si>
    <t xml:space="preserve">~Abilio Brasileiro 1 </t>
  </si>
  <si>
    <t>WB FITNESS LOGO  cancelado</t>
  </si>
  <si>
    <t>NF 5237</t>
  </si>
  <si>
    <t>GOVEIA</t>
  </si>
  <si>
    <t>GERSON</t>
  </si>
  <si>
    <t>69 9214-7484</t>
  </si>
  <si>
    <t>EVEX ENTRETENIMENTO</t>
  </si>
  <si>
    <t>MAICON</t>
  </si>
  <si>
    <t>47 9611-2867</t>
  </si>
  <si>
    <t>NF4993</t>
  </si>
  <si>
    <t>Óticas Carol *</t>
  </si>
  <si>
    <t>Simone</t>
  </si>
  <si>
    <t>11 96034-1445</t>
  </si>
  <si>
    <t>brasil top solutions 1 TERÇA</t>
  </si>
  <si>
    <t>brasil top solutions 2 TERÇA</t>
  </si>
  <si>
    <t>brasil top solutions 3 TERÇA</t>
  </si>
  <si>
    <t>NF 5238</t>
  </si>
  <si>
    <t>ola brasil mudança transport</t>
  </si>
  <si>
    <t xml:space="preserve">LUCIANO </t>
  </si>
  <si>
    <t>34 8814-0502</t>
  </si>
  <si>
    <t xml:space="preserve">AGS OUTLET </t>
  </si>
  <si>
    <t>Angelo</t>
  </si>
  <si>
    <t>33 8839-6033</t>
  </si>
  <si>
    <t>NF 5239</t>
  </si>
  <si>
    <t>SV AUTOMOVEIS</t>
  </si>
  <si>
    <t>EDNEY</t>
  </si>
  <si>
    <t>NF 5326</t>
  </si>
  <si>
    <t>segurança evan</t>
  </si>
  <si>
    <t>evan</t>
  </si>
  <si>
    <t>NF 5175</t>
  </si>
  <si>
    <t xml:space="preserve">Luma Estofados! </t>
  </si>
  <si>
    <t xml:space="preserve"> 98 8894-3880</t>
  </si>
  <si>
    <t>NF 5164</t>
  </si>
  <si>
    <t>leilão rural 3 HOJE</t>
  </si>
  <si>
    <t>mário</t>
  </si>
  <si>
    <t>83 9814-9555</t>
  </si>
  <si>
    <t>Jean Piaget *</t>
  </si>
  <si>
    <t>rose</t>
  </si>
  <si>
    <t>11 96390-8269</t>
  </si>
  <si>
    <t>NF 5242</t>
  </si>
  <si>
    <t>maia energias 2</t>
  </si>
  <si>
    <t>ricardo maia</t>
  </si>
  <si>
    <t>11 94817-8468</t>
  </si>
  <si>
    <t>NF 5324</t>
  </si>
  <si>
    <t>Donlee</t>
  </si>
  <si>
    <t>21 99157-2202</t>
  </si>
  <si>
    <t>NF 5341</t>
  </si>
  <si>
    <t>chacara  Reserva do Vilante!  *</t>
  </si>
  <si>
    <t xml:space="preserve">dininho </t>
  </si>
  <si>
    <t>27 98806-4899</t>
  </si>
  <si>
    <t xml:space="preserve"> Pet Salon AviaCão</t>
  </si>
  <si>
    <t>Gelise</t>
  </si>
  <si>
    <t>13 98883-1022</t>
  </si>
  <si>
    <t>NF 5240</t>
  </si>
  <si>
    <t>CARROBRA</t>
  </si>
  <si>
    <t>PACHE</t>
  </si>
  <si>
    <t>NF 5241</t>
  </si>
  <si>
    <t>MEDSENIOR RAQUEL</t>
  </si>
  <si>
    <t>RAQUEL</t>
  </si>
  <si>
    <t>NF 5190</t>
  </si>
  <si>
    <t>Simetria Soluções</t>
  </si>
  <si>
    <t>91 9100-1806</t>
  </si>
  <si>
    <t>NF 5302</t>
  </si>
  <si>
    <t>Clínica DuarteRapia 1</t>
  </si>
  <si>
    <t>Márcia</t>
  </si>
  <si>
    <t>51 9903-4203</t>
  </si>
  <si>
    <t>NF 5243</t>
  </si>
  <si>
    <t>Clínica DuarteRapia 2</t>
  </si>
  <si>
    <t>NF 5303</t>
  </si>
  <si>
    <t>JSANTOSFILHO</t>
  </si>
  <si>
    <t>REGIANE</t>
  </si>
  <si>
    <t>NF 5382</t>
  </si>
  <si>
    <t>Nádia Ramos</t>
  </si>
  <si>
    <t>27 98895-7017</t>
  </si>
  <si>
    <t>Aguiar Construções *</t>
  </si>
  <si>
    <t>thiago</t>
  </si>
  <si>
    <t>34 9632-1795</t>
  </si>
  <si>
    <t>NF 4964</t>
  </si>
  <si>
    <t>Log Marques</t>
  </si>
  <si>
    <t xml:space="preserve"> 55 9685-4976</t>
  </si>
  <si>
    <t>NF 5244</t>
  </si>
  <si>
    <t xml:space="preserve"> Escola Milênio</t>
  </si>
  <si>
    <t>Uilian Souza</t>
  </si>
  <si>
    <t>61 8465-2895</t>
  </si>
  <si>
    <t>Excelência Financeira</t>
  </si>
  <si>
    <t xml:space="preserve">Eligar </t>
  </si>
  <si>
    <t>11 94369-7720</t>
  </si>
  <si>
    <t>NF 5176</t>
  </si>
  <si>
    <t>Impacto Elétrica</t>
  </si>
  <si>
    <t>Isadora</t>
  </si>
  <si>
    <t>11 99395-5342</t>
  </si>
  <si>
    <t>Atos</t>
  </si>
  <si>
    <t>21 99525-6770</t>
  </si>
  <si>
    <t>NF 5177</t>
  </si>
  <si>
    <t>clube da monica áudio hj</t>
  </si>
  <si>
    <t>MultCar Motos  *</t>
  </si>
  <si>
    <t>66 9665-9355</t>
  </si>
  <si>
    <t>NF 5246</t>
  </si>
  <si>
    <t xml:space="preserve">geo ambiental </t>
  </si>
  <si>
    <t>99 8484-8391</t>
  </si>
  <si>
    <t>NF 5247</t>
  </si>
  <si>
    <t>G7 Fibra</t>
  </si>
  <si>
    <t>21 99505-9599</t>
  </si>
  <si>
    <t>Lú Ludann *</t>
  </si>
  <si>
    <t>Lucilleny</t>
  </si>
  <si>
    <t xml:space="preserve"> 21 98989-1595</t>
  </si>
  <si>
    <t>Frio Top Auto! *</t>
  </si>
  <si>
    <t xml:space="preserve">roberta </t>
  </si>
  <si>
    <t>85 8582-4984</t>
  </si>
  <si>
    <t>Paróquia de Santa Cruz</t>
  </si>
  <si>
    <t>Márcio</t>
  </si>
  <si>
    <t>32 9823-8946</t>
  </si>
  <si>
    <t>NF 5250</t>
  </si>
  <si>
    <t>CAULIM FACIAL</t>
  </si>
  <si>
    <t>Saulo</t>
  </si>
  <si>
    <t>22 99987-1291</t>
  </si>
  <si>
    <t>BUNGEE</t>
  </si>
  <si>
    <t>ALESSANDRA</t>
  </si>
  <si>
    <t>NF 5157</t>
  </si>
  <si>
    <t>MARCIA CONTINUAÇÃO</t>
  </si>
  <si>
    <t>Fábio Seguros *</t>
  </si>
  <si>
    <t>Fábio Seguros</t>
  </si>
  <si>
    <t>62 9614-5608</t>
  </si>
  <si>
    <t>NF 5362</t>
  </si>
  <si>
    <t xml:space="preserve">New Transportual! </t>
  </si>
  <si>
    <t xml:space="preserve"> 11 97024-1602</t>
  </si>
  <si>
    <t>NF 5363</t>
  </si>
  <si>
    <t>Kelly Fontana *</t>
  </si>
  <si>
    <t>Kelly Fontana</t>
  </si>
  <si>
    <t>11 94728-0120</t>
  </si>
  <si>
    <t>NF 5251</t>
  </si>
  <si>
    <t xml:space="preserve">CETEP </t>
  </si>
  <si>
    <t>elias</t>
  </si>
  <si>
    <t>54 9176-6519</t>
  </si>
  <si>
    <t>NF 5252</t>
  </si>
  <si>
    <t xml:space="preserve"> Luiz Carlos Nascimento</t>
  </si>
  <si>
    <t>42 9106-8052</t>
  </si>
  <si>
    <t>Curso Geologia AMANHÃ</t>
  </si>
  <si>
    <t>Ana</t>
  </si>
  <si>
    <t>61 81215838</t>
  </si>
  <si>
    <t>Curso Meio ambiente AMANHÃ</t>
  </si>
  <si>
    <t>Curso Mineração AMANHÃ</t>
  </si>
  <si>
    <t>NF 5253</t>
  </si>
  <si>
    <t>KPA SISTEMAS</t>
  </si>
  <si>
    <t>JOAO</t>
  </si>
  <si>
    <t>NF 5254</t>
  </si>
  <si>
    <t>RTI</t>
  </si>
  <si>
    <t>13 99700-5897</t>
  </si>
  <si>
    <t>NF 5255</t>
  </si>
  <si>
    <t>Ellos Soluções Flow</t>
  </si>
  <si>
    <t>NF 5256</t>
  </si>
  <si>
    <t>Ellos Soluções 2</t>
  </si>
  <si>
    <t>NF 5191</t>
  </si>
  <si>
    <t>Sofia</t>
  </si>
  <si>
    <t>79 9176-6604</t>
  </si>
  <si>
    <t>NF 5307</t>
  </si>
  <si>
    <t>CFC PLACAR</t>
  </si>
  <si>
    <t>HIANDRO</t>
  </si>
  <si>
    <t>F</t>
  </si>
  <si>
    <t>Nf 5211</t>
  </si>
  <si>
    <t>Compunor</t>
  </si>
  <si>
    <t xml:space="preserve"> 44 8838-3475</t>
  </si>
  <si>
    <t>NF 5192</t>
  </si>
  <si>
    <t xml:space="preserve"> Sergipe Fibra,</t>
  </si>
  <si>
    <t>eliseu</t>
  </si>
  <si>
    <t>79 8830-2030</t>
  </si>
  <si>
    <t>NF 5257</t>
  </si>
  <si>
    <t>Matecon Madeiras</t>
  </si>
  <si>
    <t>admar</t>
  </si>
  <si>
    <t xml:space="preserve"> 77 9824-2716</t>
  </si>
  <si>
    <t>NF 5258</t>
  </si>
  <si>
    <t>Aiko Corretora</t>
  </si>
  <si>
    <t>Valéria</t>
  </si>
  <si>
    <t>34 9891-6269</t>
  </si>
  <si>
    <t>NF 5193</t>
  </si>
  <si>
    <t xml:space="preserve"> Sueti Pré-Moldados </t>
  </si>
  <si>
    <t xml:space="preserve">junior </t>
  </si>
  <si>
    <t>27 99645-6777</t>
  </si>
  <si>
    <t xml:space="preserve">power QUINTA SEM FALTA </t>
  </si>
  <si>
    <t>elton</t>
  </si>
  <si>
    <t>31 8559-3321</t>
  </si>
  <si>
    <t xml:space="preserve"> faburguer *</t>
  </si>
  <si>
    <t>genes</t>
  </si>
  <si>
    <t>81 8402-4204</t>
  </si>
  <si>
    <t>NF 5260</t>
  </si>
  <si>
    <t>Morango Sabor</t>
  </si>
  <si>
    <t>Júnior</t>
  </si>
  <si>
    <t>62 8108-0747</t>
  </si>
  <si>
    <t>NF 5261</t>
  </si>
  <si>
    <t>Tatame Premium</t>
  </si>
  <si>
    <t>Jessyca Maia</t>
  </si>
  <si>
    <t>85 8722-8221</t>
  </si>
  <si>
    <t>NF 5262</t>
  </si>
  <si>
    <t>Colégio Conexão</t>
  </si>
  <si>
    <t>Viviane Souza</t>
  </si>
  <si>
    <t>21 98446-9899</t>
  </si>
  <si>
    <t>NF 5194</t>
  </si>
  <si>
    <t>Intertel Celular</t>
  </si>
  <si>
    <t>27 99751-8081</t>
  </si>
  <si>
    <t>Alx Serviços AG LOGO</t>
  </si>
  <si>
    <t>31 9680-6192</t>
  </si>
  <si>
    <t>NF 5444</t>
  </si>
  <si>
    <t>qualigás</t>
  </si>
  <si>
    <t>joseano guedes</t>
  </si>
  <si>
    <t>83 8629-6738</t>
  </si>
  <si>
    <t>NF 5263</t>
  </si>
  <si>
    <t>lanchonete avenida 1</t>
  </si>
  <si>
    <t>81 8858-7596</t>
  </si>
  <si>
    <t>NF 5304</t>
  </si>
  <si>
    <t>provedor de internet</t>
  </si>
  <si>
    <t>81 8898-3858</t>
  </si>
  <si>
    <t>NF 5342</t>
  </si>
  <si>
    <t>casa e cor tintas *</t>
  </si>
  <si>
    <t>48 3259-6961</t>
  </si>
  <si>
    <t>NF 5264</t>
  </si>
  <si>
    <t>Alx Serviços/Logo</t>
  </si>
  <si>
    <t>NF 5327</t>
  </si>
  <si>
    <t xml:space="preserve">apresentação PGI </t>
  </si>
  <si>
    <t xml:space="preserve"> 21 98136-0066</t>
  </si>
  <si>
    <t>NF 5265</t>
  </si>
  <si>
    <t>lanchonete avenida 2</t>
  </si>
  <si>
    <t>provedor de internet 1</t>
  </si>
  <si>
    <t>provedor de internet 2</t>
  </si>
  <si>
    <t>Oohashi *</t>
  </si>
  <si>
    <t>renilton</t>
  </si>
  <si>
    <t xml:space="preserve"> 75 9111-4911</t>
  </si>
  <si>
    <t>NF 5266</t>
  </si>
  <si>
    <t>vip despachante</t>
  </si>
  <si>
    <t>91 9631-2262</t>
  </si>
  <si>
    <t>NF 5411</t>
  </si>
  <si>
    <t>SOMMA CONSULTORIA</t>
  </si>
  <si>
    <t>Vanir</t>
  </si>
  <si>
    <t>NF 5001</t>
  </si>
  <si>
    <t>5G NET</t>
  </si>
  <si>
    <t>Magno Roberto</t>
  </si>
  <si>
    <t>64 8148-4126</t>
  </si>
  <si>
    <t>NF 5364</t>
  </si>
  <si>
    <t>GUDÁ</t>
  </si>
  <si>
    <t>Marcia</t>
  </si>
  <si>
    <t>NF 5267</t>
  </si>
  <si>
    <t>KARLOCAÇÕES</t>
  </si>
  <si>
    <t xml:space="preserve">Kate </t>
  </si>
  <si>
    <t>47 9131-0204</t>
  </si>
  <si>
    <t>NF 5268</t>
  </si>
  <si>
    <t>Influencer  VINICIUS</t>
  </si>
  <si>
    <t>ACF EMPREENDIMENTOS</t>
  </si>
  <si>
    <t>NF 5269</t>
  </si>
  <si>
    <t>rancho da hpica</t>
  </si>
  <si>
    <t xml:space="preserve">denisvaldo </t>
  </si>
  <si>
    <t xml:space="preserve"> 11 94012-8473</t>
  </si>
  <si>
    <t>NF 5270</t>
  </si>
  <si>
    <t>ADVOGADO ITALO</t>
  </si>
  <si>
    <t>ITALO</t>
  </si>
  <si>
    <t>IHOME Energia Solar *</t>
  </si>
  <si>
    <t xml:space="preserve">Fabiano </t>
  </si>
  <si>
    <t>31 7545-7880</t>
  </si>
  <si>
    <t>Caltech 2 ( BIG BOSS CRM)</t>
  </si>
  <si>
    <t>NF 5328</t>
  </si>
  <si>
    <t>MS Brasil</t>
  </si>
  <si>
    <t>11 98909-6695</t>
  </si>
  <si>
    <t>NF 5329</t>
  </si>
  <si>
    <t xml:space="preserve"> Solano Jr</t>
  </si>
  <si>
    <t xml:space="preserve"> 85 9143-5568</t>
  </si>
  <si>
    <t>NETINHO PNEUS *</t>
  </si>
  <si>
    <t>SARA</t>
  </si>
  <si>
    <t xml:space="preserve"> Nino Hot Dog *</t>
  </si>
  <si>
    <t xml:space="preserve">carlos </t>
  </si>
  <si>
    <t>48 8439-6529</t>
  </si>
  <si>
    <t>NF 5271</t>
  </si>
  <si>
    <t>Clean Xpress</t>
  </si>
  <si>
    <t>11 97670-9128</t>
  </si>
  <si>
    <t>NF 5330</t>
  </si>
  <si>
    <t>Influencer JOÂO</t>
  </si>
  <si>
    <t>EU NA HISTORIA JB</t>
  </si>
  <si>
    <t>Jordeilson</t>
  </si>
  <si>
    <t>63 9109-1812</t>
  </si>
  <si>
    <t>Adriana Borges *</t>
  </si>
  <si>
    <t>Adriana Borges</t>
  </si>
  <si>
    <t xml:space="preserve"> 27 99982-8811</t>
  </si>
  <si>
    <t>NF 5365</t>
  </si>
  <si>
    <t>elétrica lider</t>
  </si>
  <si>
    <t>juarez</t>
  </si>
  <si>
    <t>66 8481-1590</t>
  </si>
  <si>
    <t>RedeCare *</t>
  </si>
  <si>
    <t>51 9359-7952</t>
  </si>
  <si>
    <t>NF 5272</t>
  </si>
  <si>
    <t>Cantinho do Nordeste</t>
  </si>
  <si>
    <t xml:space="preserve">jhonatan </t>
  </si>
  <si>
    <t>89 8101-8482</t>
  </si>
  <si>
    <t>NF 5273</t>
  </si>
  <si>
    <t>Leocar Service</t>
  </si>
  <si>
    <t>Leonardo</t>
  </si>
  <si>
    <t>94 9139-9015</t>
  </si>
  <si>
    <t xml:space="preserve"> Fratelli Laje *</t>
  </si>
  <si>
    <t>15 99280-6868</t>
  </si>
  <si>
    <t>NF 5274</t>
  </si>
  <si>
    <t>CVC SANTIAGO</t>
  </si>
  <si>
    <t>ROGERIO</t>
  </si>
  <si>
    <t>NF 5275</t>
  </si>
  <si>
    <t xml:space="preserve">RBCONNECT </t>
  </si>
  <si>
    <t xml:space="preserve"> 11 99952-8237</t>
  </si>
  <si>
    <t>NF 5276</t>
  </si>
  <si>
    <t>TECNOFUSI</t>
  </si>
  <si>
    <t>ELIANA</t>
  </si>
  <si>
    <t>NF 5277</t>
  </si>
  <si>
    <t>jv</t>
  </si>
  <si>
    <t>62 9975-1118</t>
  </si>
  <si>
    <t>NF 5278</t>
  </si>
  <si>
    <t xml:space="preserve">Tecwell </t>
  </si>
  <si>
    <t>~Wellington Abdo</t>
  </si>
  <si>
    <t>34 9976-6592</t>
  </si>
  <si>
    <t>NF 5366</t>
  </si>
  <si>
    <t>leo freitas URGENTE</t>
  </si>
  <si>
    <t>léo freitas</t>
  </si>
  <si>
    <t>NF 5531</t>
  </si>
  <si>
    <t xml:space="preserve">kruwell </t>
  </si>
  <si>
    <t>darllan</t>
  </si>
  <si>
    <t>NF 5279</t>
  </si>
  <si>
    <t>~Honmar</t>
  </si>
  <si>
    <t>81 8867-2272</t>
  </si>
  <si>
    <t>: Aj Motores M *</t>
  </si>
  <si>
    <t>19 99911-9570</t>
  </si>
  <si>
    <t>NF 5367</t>
  </si>
  <si>
    <t>Daniel Rocha – Gado *</t>
  </si>
  <si>
    <t xml:space="preserve">daniel </t>
  </si>
  <si>
    <t xml:space="preserve"> 94 8136-3832</t>
  </si>
  <si>
    <t>NF 5280</t>
  </si>
  <si>
    <t>R.Soldas Serralheria</t>
  </si>
  <si>
    <t xml:space="preserve"> 65 9659-5800</t>
  </si>
  <si>
    <t>NF 5532</t>
  </si>
  <si>
    <t>Animação Henrico *</t>
  </si>
  <si>
    <t>Animação Henrico</t>
  </si>
  <si>
    <t>24 99263-5678</t>
  </si>
  <si>
    <t>Home Decor *</t>
  </si>
  <si>
    <t>98 8189-2424</t>
  </si>
  <si>
    <t>Tudo na Brasa *</t>
  </si>
  <si>
    <t>Michele correi</t>
  </si>
  <si>
    <t>83 9907-7379</t>
  </si>
  <si>
    <t>NF 5429</t>
  </si>
  <si>
    <t xml:space="preserve">CALEBE </t>
  </si>
  <si>
    <t>CALEBE</t>
  </si>
  <si>
    <t>NF 5196</t>
  </si>
  <si>
    <t>SpaceCar</t>
  </si>
  <si>
    <t>Eva Oliveira</t>
  </si>
  <si>
    <t>16 99319-9271</t>
  </si>
  <si>
    <t>NF 5368</t>
  </si>
  <si>
    <t>PADARIA FERREIRA</t>
  </si>
  <si>
    <t>AMANDA</t>
  </si>
  <si>
    <t>NF 5195</t>
  </si>
  <si>
    <t>Moai Restaurante e Bar</t>
  </si>
  <si>
    <t>Ge</t>
  </si>
  <si>
    <t>11 96455-5880</t>
  </si>
  <si>
    <t>Beabá do Dindin</t>
  </si>
  <si>
    <t>CG</t>
  </si>
  <si>
    <t>11 98486-7577</t>
  </si>
  <si>
    <t xml:space="preserve"> TOP BURGER  *</t>
  </si>
  <si>
    <t>marcos</t>
  </si>
  <si>
    <t>62 8554-8691</t>
  </si>
  <si>
    <t>Puro Ar Climatização *</t>
  </si>
  <si>
    <t>aurelio</t>
  </si>
  <si>
    <t>48 9942-1548</t>
  </si>
  <si>
    <t>CORUJÃO VIDEO 1</t>
  </si>
  <si>
    <t>NF 5282</t>
  </si>
  <si>
    <t>VOU TE BUSCAR</t>
  </si>
  <si>
    <t>VANIA</t>
  </si>
  <si>
    <t>NF 5369</t>
  </si>
  <si>
    <t>Barbearia San Lucas</t>
  </si>
  <si>
    <t xml:space="preserve"> 94 8123-3990</t>
  </si>
  <si>
    <t>VENTURA * achou mais barato não produziu</t>
  </si>
  <si>
    <t>VENTURA</t>
  </si>
  <si>
    <t>NF 5204</t>
  </si>
  <si>
    <t>Elegancia Car *</t>
  </si>
  <si>
    <t>11 98870-2978</t>
  </si>
  <si>
    <t>NF 5389</t>
  </si>
  <si>
    <t>Salvador Vivas Advocacia</t>
  </si>
  <si>
    <t>salvador</t>
  </si>
  <si>
    <t>47 9729-8179</t>
  </si>
  <si>
    <t>NF 5370</t>
  </si>
  <si>
    <t xml:space="preserve"> Lavagem RJ</t>
  </si>
  <si>
    <t>99 8210-2512</t>
  </si>
  <si>
    <t>NF 5205</t>
  </si>
  <si>
    <t xml:space="preserve"> Brasil Motos *</t>
  </si>
  <si>
    <t>Wagner</t>
  </si>
  <si>
    <t>63 9203-6047</t>
  </si>
  <si>
    <t>NF 5371</t>
  </si>
  <si>
    <t>Turbo Forte</t>
  </si>
  <si>
    <t>wesley</t>
  </si>
  <si>
    <t xml:space="preserve"> 94 9237-6466</t>
  </si>
  <si>
    <t>NF 5372</t>
  </si>
  <si>
    <t xml:space="preserve"> TARRAF Danilo Pimenta</t>
  </si>
  <si>
    <t xml:space="preserve">Danilo </t>
  </si>
  <si>
    <t>17 99250-6784</t>
  </si>
  <si>
    <t>NF 5390</t>
  </si>
  <si>
    <t>Grupo Calixto *</t>
  </si>
  <si>
    <t>Wesley Calixto</t>
  </si>
  <si>
    <t>11 96236-4829</t>
  </si>
  <si>
    <t>NF 5206</t>
  </si>
  <si>
    <t>Estrelar Brinquedos  *</t>
  </si>
  <si>
    <t>Aline</t>
  </si>
  <si>
    <t>92 9976-9034</t>
  </si>
  <si>
    <t>Estância I&amp;L *</t>
  </si>
  <si>
    <t xml:space="preserve">isabela </t>
  </si>
  <si>
    <t>18 99614-4749</t>
  </si>
  <si>
    <t>Caruzzo</t>
  </si>
  <si>
    <t>22 99888-5648</t>
  </si>
  <si>
    <t>care compostagem *</t>
  </si>
  <si>
    <t>~guilber de Souza Lopes</t>
  </si>
  <si>
    <t>32 9813-6969</t>
  </si>
  <si>
    <t>Clínica Medic Health *</t>
  </si>
  <si>
    <t>debora</t>
  </si>
  <si>
    <t>61 9839-0095</t>
  </si>
  <si>
    <t>NF 5412</t>
  </si>
  <si>
    <t xml:space="preserve">Casa Real </t>
  </si>
  <si>
    <t>33 9174-2688</t>
  </si>
  <si>
    <t>TV ECHAPORÃ *</t>
  </si>
  <si>
    <t>~Flaviana Silva</t>
  </si>
  <si>
    <t>18 99630-2810</t>
  </si>
  <si>
    <t>ALEXANDRE NET *</t>
  </si>
  <si>
    <t xml:space="preserve">ALEXANDRE </t>
  </si>
  <si>
    <t>81 9926-9036</t>
  </si>
  <si>
    <t>NF 5208</t>
  </si>
  <si>
    <t xml:space="preserve"> Atacado Luna *</t>
  </si>
  <si>
    <t>Atef</t>
  </si>
  <si>
    <t>45 9960-0700</t>
  </si>
  <si>
    <t>NF 5209</t>
  </si>
  <si>
    <t>Dream Toys *</t>
  </si>
  <si>
    <t>NF 5413</t>
  </si>
  <si>
    <t>CentralPrev</t>
  </si>
  <si>
    <t>Dr. Edmilson</t>
  </si>
  <si>
    <t>51 8423-7128</t>
  </si>
  <si>
    <t xml:space="preserve"> Khalifa Imóvei</t>
  </si>
  <si>
    <t xml:space="preserve"> Khalifa </t>
  </si>
  <si>
    <t>11 95232-5399</t>
  </si>
  <si>
    <t>NF 5373</t>
  </si>
  <si>
    <t>casa das tintas edição</t>
  </si>
  <si>
    <t>enrique santos imoveis *</t>
  </si>
  <si>
    <t>enrique</t>
  </si>
  <si>
    <t>NF 5287</t>
  </si>
  <si>
    <t>Gás Livre</t>
  </si>
  <si>
    <t>BETINHO</t>
  </si>
  <si>
    <t>NF5391</t>
  </si>
  <si>
    <t>LUIZ JORNAL</t>
  </si>
  <si>
    <t>LUIZ</t>
  </si>
  <si>
    <t>NF 5210</t>
  </si>
  <si>
    <t>drogaria aquarela</t>
  </si>
  <si>
    <t>osmar</t>
  </si>
  <si>
    <t xml:space="preserve">Guardiões da Montanha Imobiliária </t>
  </si>
  <si>
    <t>27 99898-4397</t>
  </si>
  <si>
    <t>NF 5384</t>
  </si>
  <si>
    <t>APVS</t>
  </si>
  <si>
    <t xml:space="preserve">ana paula </t>
  </si>
  <si>
    <t>71 8853-7703</t>
  </si>
  <si>
    <t>NF 5415</t>
  </si>
  <si>
    <t>Espaço Florescer *</t>
  </si>
  <si>
    <t>Tatiane</t>
  </si>
  <si>
    <t>77 9905-1298</t>
  </si>
  <si>
    <t>NF 5416</t>
  </si>
  <si>
    <t>Central Reformas *</t>
  </si>
  <si>
    <t xml:space="preserve">adontino </t>
  </si>
  <si>
    <t xml:space="preserve"> 61 8663-0003</t>
  </si>
  <si>
    <t>NF 5374</t>
  </si>
  <si>
    <t>Du Goiás Motorista</t>
  </si>
  <si>
    <t>64 9257-6051</t>
  </si>
  <si>
    <t>NF 5417</t>
  </si>
  <si>
    <t xml:space="preserve"> Magic Piscinas,</t>
  </si>
  <si>
    <t>13 99712-1081 / 13 99712-8198</t>
  </si>
  <si>
    <t xml:space="preserve"> consultório Mentes Incríveis *</t>
  </si>
  <si>
    <t>neide</t>
  </si>
  <si>
    <t>11 98505-1801</t>
  </si>
  <si>
    <t>Dog Dog *</t>
  </si>
  <si>
    <t>Diana Bosso</t>
  </si>
  <si>
    <t>44 9957-5642</t>
  </si>
  <si>
    <t>psicoterapeuta</t>
  </si>
  <si>
    <t>carla geovana</t>
  </si>
  <si>
    <t>personal organização *</t>
  </si>
  <si>
    <t xml:space="preserve">fabiano </t>
  </si>
  <si>
    <t>NF 5529</t>
  </si>
  <si>
    <t>Auten</t>
  </si>
  <si>
    <t xml:space="preserve">paulo </t>
  </si>
  <si>
    <t>11 97234-0165</t>
  </si>
  <si>
    <t>NF 5445</t>
  </si>
  <si>
    <t>Autoreal</t>
  </si>
  <si>
    <t>Roniel Bueno</t>
  </si>
  <si>
    <t>21 96527-7067</t>
  </si>
  <si>
    <t>ailzadionizio podologia *</t>
  </si>
  <si>
    <t>ailzadionizio</t>
  </si>
  <si>
    <t xml:space="preserve"> 22 99814-2114</t>
  </si>
  <si>
    <t>NF 5375</t>
  </si>
  <si>
    <t xml:space="preserve"> Tomazia Pizzaria</t>
  </si>
  <si>
    <t>jonatan</t>
  </si>
  <si>
    <t xml:space="preserve"> 47 8404-2077</t>
  </si>
  <si>
    <t>circuito_friends</t>
  </si>
  <si>
    <t>44 9776-3636</t>
  </si>
  <si>
    <t>NF 5446</t>
  </si>
  <si>
    <t>chapéus do campo</t>
  </si>
  <si>
    <t>NF 5418</t>
  </si>
  <si>
    <t>choppsama</t>
  </si>
  <si>
    <t>27 99976-3286</t>
  </si>
  <si>
    <t>NF 5376</t>
  </si>
  <si>
    <t>Thais voormann</t>
  </si>
  <si>
    <t>19 97808-2084</t>
  </si>
  <si>
    <t>NF 5448</t>
  </si>
  <si>
    <t>Veneza Foods 1</t>
  </si>
  <si>
    <t>Évelin</t>
  </si>
  <si>
    <t>11 98960-4490</t>
  </si>
  <si>
    <t>NF 5449</t>
  </si>
  <si>
    <t>Veneza Foods 2</t>
  </si>
  <si>
    <t>jebox *</t>
  </si>
  <si>
    <t>jebox</t>
  </si>
  <si>
    <t xml:space="preserve"> 11 94165-5819</t>
  </si>
  <si>
    <t>NF 5377</t>
  </si>
  <si>
    <t>kl móveis</t>
  </si>
  <si>
    <t>lenice</t>
  </si>
  <si>
    <t>NF 5419</t>
  </si>
  <si>
    <t>Autoescola VIVO</t>
  </si>
  <si>
    <t>Jeová</t>
  </si>
  <si>
    <t>64 9204-2266</t>
  </si>
  <si>
    <t>NF 5450</t>
  </si>
  <si>
    <t>Acqua Cerrado AG CLIENTE</t>
  </si>
  <si>
    <t>Raimundo</t>
  </si>
  <si>
    <t>NF 5451</t>
  </si>
  <si>
    <t xml:space="preserve">A Refrijam Refrigeração </t>
  </si>
  <si>
    <t xml:space="preserve"> 62 9215-7856</t>
  </si>
  <si>
    <t>NF 5530</t>
  </si>
  <si>
    <t>veterinária são francisco</t>
  </si>
  <si>
    <t>gilberto</t>
  </si>
  <si>
    <t>NF 5420</t>
  </si>
  <si>
    <t>Sítio Meu Futuro</t>
  </si>
  <si>
    <t>Leandra Ricoldi</t>
  </si>
  <si>
    <t>16 99173-4752</t>
  </si>
  <si>
    <t>NF 5452</t>
  </si>
  <si>
    <t>JTR Ar-Condicionado</t>
  </si>
  <si>
    <t>11 94066-8022</t>
  </si>
  <si>
    <t>NF 5453</t>
  </si>
  <si>
    <t xml:space="preserve"> RASX Seguros e Saúde</t>
  </si>
  <si>
    <t>sergio</t>
  </si>
  <si>
    <t>61 8500-1000</t>
  </si>
  <si>
    <t>NF 5288</t>
  </si>
  <si>
    <t>Clarya clean</t>
  </si>
  <si>
    <t>11 91123-1616</t>
  </si>
  <si>
    <t>NF 5427</t>
  </si>
  <si>
    <t>Essencis</t>
  </si>
  <si>
    <t>11 97500-2265</t>
  </si>
  <si>
    <t>NF 5421</t>
  </si>
  <si>
    <t>Telecom 79</t>
  </si>
  <si>
    <t>~Elizandro Rodrigues</t>
  </si>
  <si>
    <t>79 9879-0480</t>
  </si>
  <si>
    <t xml:space="preserve"> Colégio Connecta 02 * Não quer mais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</si>
</sst>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-416]#,##0.00"/>
    <numFmt numFmtId="166" formatCode="&quot;R$&quot;\ #,##0.00"/>
    <numFmt numFmtId="167" formatCode="&quot;R$&quot;\ #,##0.00;[Red]\-&quot;R$&quot;\ #,##0.00"/>
    <numFmt numFmtId="168" formatCode="dd/mm/yyyy"/>
    <numFmt numFmtId="169" formatCode="[$R$]#,##0.00"/>
  </numFmts>
  <fonts count="4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color rgb="FFFFFFFF"/>
      <name val="Arial"/>
    </font>
    <font>
      <color theme="1"/>
      <name val="Arial"/>
      <scheme val="minor"/>
    </font>
    <font>
      <sz val="10.0"/>
      <color theme="1"/>
      <name val="Arial"/>
    </font>
    <font>
      <color rgb="FFFFFFFF"/>
      <name val="Arial"/>
    </font>
    <font>
      <sz val="11.0"/>
      <color rgb="FF3C4043"/>
      <name val="Archivo"/>
    </font>
    <font>
      <sz val="10.0"/>
      <color rgb="FF3C4043"/>
      <name val="Arial"/>
    </font>
    <font>
      <color theme="0"/>
      <name val="Arial"/>
    </font>
    <font>
      <b/>
      <color theme="1"/>
      <name val="Arial"/>
      <scheme val="minor"/>
    </font>
    <font>
      <color rgb="FF212529"/>
      <name val="Archivo"/>
    </font>
    <font>
      <b/>
      <sz val="11.0"/>
      <color rgb="FF000000"/>
      <name val="Arial"/>
    </font>
    <font>
      <color rgb="FFFFFF00"/>
      <name val="Arial"/>
    </font>
    <font>
      <b/>
      <sz val="10.0"/>
      <color theme="1"/>
      <name val="Arial"/>
    </font>
    <font>
      <b/>
      <color theme="0"/>
      <name val="Arial"/>
    </font>
    <font>
      <sz val="10.0"/>
      <color rgb="FF333333"/>
      <name val="Arial"/>
    </font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FFFFFF"/>
      <name val="Arial"/>
    </font>
    <font>
      <b/>
      <sz val="10.0"/>
      <color rgb="FF000000"/>
      <name val="Arial"/>
    </font>
    <font>
      <b/>
      <color rgb="FFFF0000"/>
      <name val="Arial"/>
    </font>
    <font>
      <b/>
      <color rgb="FF000000"/>
      <name val="Arial"/>
    </font>
    <font>
      <color rgb="FF212529"/>
      <name val="Arial"/>
    </font>
    <font>
      <sz val="11.0"/>
      <color theme="1"/>
      <name val="Arial"/>
    </font>
    <font>
      <u/>
      <color rgb="FF0000FF"/>
      <name val="Arial"/>
    </font>
    <font>
      <b/>
      <sz val="10.0"/>
      <color rgb="FF3C4043"/>
      <name val="Arial"/>
    </font>
    <font>
      <sz val="11.0"/>
      <color rgb="FF000000"/>
      <name val="Arial"/>
    </font>
    <font>
      <b/>
      <sz val="11.0"/>
      <color rgb="FF3C4043"/>
      <name val="Archivo"/>
    </font>
    <font>
      <sz val="11.0"/>
      <color rgb="FF000000"/>
      <name val="Archivo"/>
    </font>
    <font>
      <sz val="11.0"/>
      <color rgb="FF333333"/>
      <name val="&quot;Open Sans&quot;"/>
    </font>
    <font>
      <sz val="11.0"/>
      <color rgb="FF3C4043"/>
      <name val="Arial"/>
    </font>
    <font>
      <sz val="10.0"/>
      <color rgb="FF000000"/>
      <name val="Arial"/>
    </font>
    <font>
      <sz val="12.0"/>
      <color rgb="FF333333"/>
      <name val="Arial"/>
    </font>
    <font>
      <color rgb="FF000000"/>
      <name val="Archivo"/>
    </font>
    <font>
      <b/>
      <sz val="8.0"/>
      <color rgb="FF000000"/>
      <name val="Arial"/>
    </font>
    <font>
      <b/>
      <sz val="8.0"/>
      <color theme="1"/>
      <name val="Arial"/>
    </font>
    <font>
      <color rgb="FF000000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  <fill>
      <patternFill patternType="solid">
        <fgColor rgb="FF741B47"/>
        <bgColor rgb="FF741B47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F3097D"/>
        <bgColor rgb="FFF3097D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rgb="FFF5F5F5"/>
        <bgColor rgb="FFF5F5F5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medium">
        <color rgb="FF000000"/>
      </right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2" fontId="1" numFmtId="165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166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vertical="bottom"/>
    </xf>
    <xf borderId="4" fillId="2" fontId="7" numFmtId="0" xfId="0" applyAlignment="1" applyBorder="1" applyFont="1">
      <alignment horizontal="center" readingOrder="0" vertical="bottom"/>
    </xf>
    <xf borderId="0" fillId="2" fontId="1" numFmtId="166" xfId="0" applyAlignment="1" applyFont="1" applyNumberFormat="1">
      <alignment vertical="bottom"/>
    </xf>
    <xf borderId="0" fillId="2" fontId="8" numFmtId="0" xfId="0" applyAlignment="1" applyFont="1">
      <alignment horizontal="center" readingOrder="0" vertical="bottom"/>
    </xf>
    <xf borderId="0" fillId="2" fontId="9" numFmtId="0" xfId="0" applyAlignment="1" applyFont="1">
      <alignment vertical="bottom"/>
    </xf>
    <xf borderId="4" fillId="0" fontId="1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vertical="bottom"/>
    </xf>
    <xf borderId="5" fillId="2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5" fontId="7" numFmtId="0" xfId="0" applyAlignment="1" applyBorder="1" applyFill="1" applyFont="1">
      <alignment horizontal="center" readingOrder="0" vertical="bottom"/>
    </xf>
    <xf borderId="6" fillId="5" fontId="7" numFmtId="0" xfId="0" applyAlignment="1" applyBorder="1" applyFont="1">
      <alignment horizontal="center" vertical="bottom"/>
    </xf>
    <xf borderId="6" fillId="5" fontId="7" numFmtId="165" xfId="0" applyAlignment="1" applyBorder="1" applyFont="1" applyNumberFormat="1">
      <alignment horizontal="center" vertical="bottom"/>
    </xf>
    <xf borderId="6" fillId="5" fontId="7" numFmtId="165" xfId="0" applyAlignment="1" applyBorder="1" applyFont="1" applyNumberFormat="1">
      <alignment horizontal="center" readingOrder="0" vertical="bottom"/>
    </xf>
    <xf borderId="4" fillId="6" fontId="7" numFmtId="0" xfId="0" applyAlignment="1" applyBorder="1" applyFill="1" applyFont="1">
      <alignment horizontal="center" vertical="bottom"/>
    </xf>
    <xf borderId="4" fillId="7" fontId="7" numFmtId="0" xfId="0" applyAlignment="1" applyBorder="1" applyFill="1" applyFont="1">
      <alignment horizontal="center" readingOrder="0" vertical="bottom"/>
    </xf>
    <xf borderId="4" fillId="8" fontId="10" numFmtId="165" xfId="0" applyAlignment="1" applyBorder="1" applyFill="1" applyFont="1" applyNumberFormat="1">
      <alignment horizontal="center" readingOrder="0" vertical="bottom"/>
    </xf>
    <xf borderId="4" fillId="9" fontId="10" numFmtId="165" xfId="0" applyAlignment="1" applyBorder="1" applyFill="1" applyFont="1" applyNumberFormat="1">
      <alignment horizontal="center" readingOrder="0" vertical="bottom"/>
    </xf>
    <xf borderId="4" fillId="10" fontId="7" numFmtId="0" xfId="0" applyAlignment="1" applyBorder="1" applyFill="1" applyFont="1">
      <alignment horizontal="center" vertical="bottom"/>
    </xf>
    <xf borderId="4" fillId="11" fontId="7" numFmtId="0" xfId="0" applyAlignment="1" applyBorder="1" applyFill="1" applyFont="1">
      <alignment horizontal="center" vertical="bottom"/>
    </xf>
    <xf borderId="4" fillId="12" fontId="7" numFmtId="0" xfId="0" applyAlignment="1" applyBorder="1" applyFill="1" applyFont="1">
      <alignment horizontal="center" readingOrder="0" vertical="bottom"/>
    </xf>
    <xf borderId="4" fillId="13" fontId="10" numFmtId="165" xfId="0" applyAlignment="1" applyBorder="1" applyFill="1" applyFont="1" applyNumberFormat="1">
      <alignment horizontal="center" vertical="bottom"/>
    </xf>
    <xf borderId="0" fillId="2" fontId="7" numFmtId="0" xfId="0" applyAlignment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6" fillId="2" fontId="2" numFmtId="164" xfId="0" applyAlignment="1" applyBorder="1" applyFont="1" applyNumberFormat="1">
      <alignment horizontal="center" vertical="bottom"/>
    </xf>
    <xf borderId="6" fillId="2" fontId="2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horizontal="center" readingOrder="0" vertical="bottom"/>
    </xf>
    <xf borderId="6" fillId="2" fontId="11" numFmtId="0" xfId="0" applyAlignment="1" applyBorder="1" applyFont="1">
      <alignment readingOrder="0"/>
    </xf>
    <xf borderId="6" fillId="2" fontId="12" numFmtId="0" xfId="0" applyAlignment="1" applyBorder="1" applyFont="1">
      <alignment horizontal="center" readingOrder="0" vertical="bottom"/>
    </xf>
    <xf borderId="4" fillId="14" fontId="13" numFmtId="165" xfId="0" applyAlignment="1" applyBorder="1" applyFill="1" applyFont="1" applyNumberFormat="1">
      <alignment horizontal="center" readingOrder="0" vertical="bottom"/>
    </xf>
    <xf borderId="4" fillId="7" fontId="13" numFmtId="167" xfId="0" applyAlignment="1" applyBorder="1" applyFont="1" applyNumberFormat="1">
      <alignment horizontal="center" readingOrder="0" vertical="bottom"/>
    </xf>
    <xf borderId="3" fillId="15" fontId="13" numFmtId="167" xfId="0" applyAlignment="1" applyBorder="1" applyFill="1" applyFont="1" applyNumberFormat="1">
      <alignment horizontal="center" readingOrder="0" vertical="bottom"/>
    </xf>
    <xf borderId="4" fillId="11" fontId="13" numFmtId="167" xfId="0" applyAlignment="1" applyBorder="1" applyFont="1" applyNumberFormat="1">
      <alignment horizontal="center" readingOrder="0" vertical="bottom"/>
    </xf>
    <xf borderId="4" fillId="12" fontId="13" numFmtId="167" xfId="0" applyAlignment="1" applyBorder="1" applyFont="1" applyNumberFormat="1">
      <alignment horizontal="center" readingOrder="0" vertical="bottom"/>
    </xf>
    <xf borderId="4" fillId="13" fontId="10" numFmtId="165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horizontal="center" readingOrder="0" vertical="bottom"/>
    </xf>
    <xf borderId="6" fillId="2" fontId="2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 vertical="bottom"/>
    </xf>
    <xf borderId="6" fillId="2" fontId="1" numFmtId="0" xfId="0" applyAlignment="1" applyBorder="1" applyFont="1">
      <alignment readingOrder="0" vertical="bottom"/>
    </xf>
    <xf borderId="6" fillId="2" fontId="14" numFmtId="0" xfId="0" applyAlignment="1" applyBorder="1" applyFont="1">
      <alignment readingOrder="0"/>
    </xf>
    <xf borderId="4" fillId="14" fontId="10" numFmtId="165" xfId="0" applyAlignment="1" applyBorder="1" applyFont="1" applyNumberFormat="1">
      <alignment horizontal="center" readingOrder="0" vertical="bottom"/>
    </xf>
    <xf borderId="4" fillId="8" fontId="13" numFmtId="165" xfId="0" applyAlignment="1" applyBorder="1" applyFont="1" applyNumberFormat="1">
      <alignment horizontal="center" readingOrder="0" vertical="bottom"/>
    </xf>
    <xf borderId="4" fillId="9" fontId="13" numFmtId="165" xfId="0" applyAlignment="1" applyBorder="1" applyFont="1" applyNumberFormat="1">
      <alignment horizontal="center" readingOrder="0" vertical="bottom"/>
    </xf>
    <xf borderId="4" fillId="13" fontId="13" numFmtId="165" xfId="0" applyAlignment="1" applyBorder="1" applyFont="1" applyNumberFormat="1">
      <alignment horizontal="center" readingOrder="0" vertical="bottom"/>
    </xf>
    <xf borderId="4" fillId="6" fontId="10" numFmtId="165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right" readingOrder="0" vertical="bottom"/>
    </xf>
    <xf borderId="0" fillId="2" fontId="2" numFmtId="0" xfId="0" applyAlignment="1" applyFont="1">
      <alignment horizontal="center" vertical="bottom"/>
    </xf>
    <xf borderId="6" fillId="2" fontId="15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vertical="bottom"/>
    </xf>
    <xf borderId="4" fillId="2" fontId="2" numFmtId="165" xfId="0" applyAlignment="1" applyBorder="1" applyFont="1" applyNumberFormat="1">
      <alignment horizontal="center" vertical="bottom"/>
    </xf>
    <xf borderId="4" fillId="7" fontId="16" numFmtId="167" xfId="0" applyAlignment="1" applyBorder="1" applyFont="1" applyNumberFormat="1">
      <alignment horizontal="center" vertical="bottom"/>
    </xf>
    <xf borderId="4" fillId="11" fontId="16" numFmtId="167" xfId="0" applyAlignment="1" applyBorder="1" applyFont="1" applyNumberFormat="1">
      <alignment horizontal="center" vertical="bottom"/>
    </xf>
    <xf borderId="4" fillId="12" fontId="16" numFmtId="167" xfId="0" applyAlignment="1" applyBorder="1" applyFont="1" applyNumberFormat="1">
      <alignment horizontal="center" vertical="bottom"/>
    </xf>
    <xf borderId="6" fillId="6" fontId="10" numFmtId="165" xfId="0" applyAlignment="1" applyBorder="1" applyFont="1" applyNumberFormat="1">
      <alignment horizontal="center" readingOrder="0" vertical="bottom"/>
    </xf>
    <xf borderId="0" fillId="11" fontId="17" numFmtId="0" xfId="0" applyAlignment="1" applyFont="1">
      <alignment horizontal="center" readingOrder="0"/>
    </xf>
    <xf borderId="6" fillId="11" fontId="17" numFmtId="165" xfId="0" applyBorder="1" applyFont="1" applyNumberFormat="1"/>
    <xf borderId="6" fillId="0" fontId="1" numFmtId="0" xfId="0" applyAlignment="1" applyBorder="1" applyFont="1">
      <alignment horizontal="center" vertical="bottom"/>
    </xf>
    <xf borderId="6" fillId="2" fontId="18" numFmtId="0" xfId="0" applyAlignment="1" applyBorder="1" applyFont="1">
      <alignment horizontal="center" readingOrder="0" vertical="bottom"/>
    </xf>
    <xf borderId="2" fillId="15" fontId="19" numFmtId="0" xfId="0" applyAlignment="1" applyBorder="1" applyFont="1">
      <alignment horizontal="center" readingOrder="0" vertical="bottom"/>
    </xf>
    <xf borderId="4" fillId="10" fontId="19" numFmtId="0" xfId="0" applyAlignment="1" applyBorder="1" applyFont="1">
      <alignment horizontal="center" readingOrder="0" vertical="bottom"/>
    </xf>
    <xf borderId="6" fillId="2" fontId="2" numFmtId="167" xfId="0" applyAlignment="1" applyBorder="1" applyFont="1" applyNumberFormat="1">
      <alignment horizontal="center" readingOrder="0" vertical="bottom"/>
    </xf>
    <xf borderId="0" fillId="0" fontId="20" numFmtId="0" xfId="0" applyAlignment="1" applyFont="1">
      <alignment vertical="bottom"/>
    </xf>
    <xf borderId="4" fillId="7" fontId="10" numFmtId="167" xfId="0" applyAlignment="1" applyBorder="1" applyFont="1" applyNumberFormat="1">
      <alignment horizontal="center" readingOrder="0" vertical="bottom"/>
    </xf>
    <xf borderId="4" fillId="8" fontId="16" numFmtId="165" xfId="0" applyAlignment="1" applyBorder="1" applyFont="1" applyNumberFormat="1">
      <alignment horizontal="center" vertical="bottom"/>
    </xf>
    <xf borderId="4" fillId="9" fontId="16" numFmtId="165" xfId="0" applyAlignment="1" applyBorder="1" applyFont="1" applyNumberFormat="1">
      <alignment horizontal="center" vertical="bottom"/>
    </xf>
    <xf borderId="4" fillId="11" fontId="10" numFmtId="167" xfId="0" applyAlignment="1" applyBorder="1" applyFont="1" applyNumberFormat="1">
      <alignment horizontal="center" readingOrder="0" vertical="bottom"/>
    </xf>
    <xf borderId="4" fillId="12" fontId="10" numFmtId="167" xfId="0" applyAlignment="1" applyBorder="1" applyFont="1" applyNumberFormat="1">
      <alignment horizontal="center" readingOrder="0" vertical="bottom"/>
    </xf>
    <xf borderId="4" fillId="13" fontId="16" numFmtId="165" xfId="0" applyAlignment="1" applyBorder="1" applyFont="1" applyNumberFormat="1">
      <alignment horizontal="center" vertical="bottom"/>
    </xf>
    <xf borderId="6" fillId="11" fontId="21" numFmtId="0" xfId="0" applyAlignment="1" applyBorder="1" applyFont="1">
      <alignment horizontal="center" readingOrder="0" vertical="bottom"/>
    </xf>
    <xf borderId="6" fillId="11" fontId="19" numFmtId="165" xfId="0" applyAlignment="1" applyBorder="1" applyFont="1" applyNumberForma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vertical="bottom"/>
    </xf>
    <xf borderId="6" fillId="16" fontId="19" numFmtId="0" xfId="0" applyAlignment="1" applyBorder="1" applyFill="1" applyFont="1">
      <alignment horizontal="center" readingOrder="0" vertical="bottom"/>
    </xf>
    <xf borderId="4" fillId="14" fontId="22" numFmtId="165" xfId="0" applyAlignment="1" applyBorder="1" applyFont="1" applyNumberFormat="1">
      <alignment horizontal="center" readingOrder="0" vertical="bottom"/>
    </xf>
    <xf borderId="6" fillId="11" fontId="2" numFmtId="167" xfId="0" applyAlignment="1" applyBorder="1" applyFont="1" applyNumberFormat="1">
      <alignment horizontal="center" readingOrder="0" vertical="bottom"/>
    </xf>
    <xf borderId="4" fillId="11" fontId="16" numFmtId="167" xfId="0" applyAlignment="1" applyBorder="1" applyFont="1" applyNumberFormat="1">
      <alignment horizontal="center" readingOrder="0" vertical="bottom"/>
    </xf>
    <xf borderId="4" fillId="12" fontId="16" numFmtId="167" xfId="0" applyAlignment="1" applyBorder="1" applyFont="1" applyNumberFormat="1">
      <alignment horizontal="center" readingOrder="0" vertical="bottom"/>
    </xf>
    <xf borderId="4" fillId="14" fontId="16" numFmtId="165" xfId="0" applyAlignment="1" applyBorder="1" applyFont="1" applyNumberFormat="1">
      <alignment horizontal="center" vertical="bottom"/>
    </xf>
    <xf borderId="4" fillId="2" fontId="2" numFmtId="165" xfId="0" applyAlignment="1" applyBorder="1" applyFont="1" applyNumberFormat="1">
      <alignment horizontal="center" readingOrder="0" vertical="bottom"/>
    </xf>
    <xf borderId="6" fillId="2" fontId="2" numFmtId="0" xfId="0" applyAlignment="1" applyBorder="1" applyFont="1">
      <alignment horizontal="center" readingOrder="0" vertical="bottom"/>
    </xf>
    <xf borderId="6" fillId="2" fontId="23" numFmtId="0" xfId="0" applyAlignment="1" applyBorder="1" applyFont="1">
      <alignment horizontal="center" readingOrder="0"/>
    </xf>
    <xf borderId="6" fillId="2" fontId="23" numFmtId="0" xfId="0" applyAlignment="1" applyBorder="1" applyFont="1">
      <alignment horizontal="left" readingOrder="0"/>
    </xf>
    <xf borderId="4" fillId="7" fontId="22" numFmtId="167" xfId="0" applyAlignment="1" applyBorder="1" applyFont="1" applyNumberFormat="1">
      <alignment horizontal="center" vertical="bottom"/>
    </xf>
    <xf borderId="4" fillId="11" fontId="22" numFmtId="167" xfId="0" applyAlignment="1" applyBorder="1" applyFont="1" applyNumberFormat="1">
      <alignment horizontal="center" vertical="bottom"/>
    </xf>
    <xf borderId="4" fillId="12" fontId="22" numFmtId="167" xfId="0" applyAlignment="1" applyBorder="1" applyFont="1" applyNumberFormat="1">
      <alignment horizontal="center" vertical="bottom"/>
    </xf>
    <xf borderId="6" fillId="11" fontId="19" numFmtId="165" xfId="0" applyAlignment="1" applyBorder="1" applyFont="1" applyNumberFormat="1">
      <alignment vertical="bottom"/>
    </xf>
    <xf borderId="0" fillId="2" fontId="2" numFmtId="164" xfId="0" applyAlignment="1" applyFont="1" applyNumberFormat="1">
      <alignment horizontal="center" vertical="bottom"/>
    </xf>
    <xf borderId="4" fillId="2" fontId="2" numFmtId="0" xfId="0" applyAlignment="1" applyBorder="1" applyFont="1">
      <alignment horizontal="center" vertical="bottom"/>
    </xf>
    <xf borderId="4" fillId="2" fontId="2" numFmtId="168" xfId="0" applyAlignment="1" applyBorder="1" applyFont="1" applyNumberFormat="1">
      <alignment horizontal="center" vertical="bottom"/>
    </xf>
    <xf borderId="6" fillId="2" fontId="11" numFmtId="0" xfId="0" applyAlignment="1" applyBorder="1" applyFont="1">
      <alignment horizontal="center"/>
    </xf>
    <xf borderId="6" fillId="2" fontId="11" numFmtId="0" xfId="0" applyBorder="1" applyFont="1"/>
    <xf borderId="6" fillId="2" fontId="24" numFmtId="0" xfId="0" applyAlignment="1" applyBorder="1" applyFont="1">
      <alignment horizontal="center" readingOrder="0"/>
    </xf>
    <xf borderId="6" fillId="2" fontId="24" numFmtId="0" xfId="0" applyAlignment="1" applyBorder="1" applyFont="1">
      <alignment horizontal="left" readingOrder="0"/>
    </xf>
    <xf borderId="4" fillId="8" fontId="22" numFmtId="165" xfId="0" applyAlignment="1" applyBorder="1" applyFont="1" applyNumberFormat="1">
      <alignment horizontal="center" vertical="bottom"/>
    </xf>
    <xf borderId="4" fillId="9" fontId="22" numFmtId="165" xfId="0" applyAlignment="1" applyBorder="1" applyFont="1" applyNumberFormat="1">
      <alignment horizontal="center" vertical="bottom"/>
    </xf>
    <xf borderId="4" fillId="13" fontId="22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6" fillId="2" fontId="25" numFmtId="0" xfId="0" applyAlignment="1" applyBorder="1" applyFont="1">
      <alignment horizontal="center" readingOrder="0"/>
    </xf>
    <xf borderId="6" fillId="2" fontId="25" numFmtId="0" xfId="0" applyAlignment="1" applyBorder="1" applyFont="1">
      <alignment readingOrder="0"/>
    </xf>
    <xf borderId="4" fillId="14" fontId="22" numFmtId="165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horizontal="center" readingOrder="0" vertical="bottom"/>
    </xf>
    <xf borderId="6" fillId="2" fontId="26" numFmtId="0" xfId="0" applyAlignment="1" applyBorder="1" applyFont="1">
      <alignment horizontal="center" readingOrder="0" vertical="bottom"/>
    </xf>
    <xf borderId="6" fillId="2" fontId="26" numFmtId="0" xfId="0" applyAlignment="1" applyBorder="1" applyFont="1">
      <alignment readingOrder="0" vertical="bottom"/>
    </xf>
    <xf borderId="6" fillId="7" fontId="13" numFmtId="165" xfId="0" applyAlignment="1" applyBorder="1" applyFont="1" applyNumberFormat="1">
      <alignment horizontal="center" readingOrder="0" vertical="bottom"/>
    </xf>
    <xf borderId="6" fillId="11" fontId="13" numFmtId="165" xfId="0" applyAlignment="1" applyBorder="1" applyFont="1" applyNumberFormat="1">
      <alignment horizontal="center" readingOrder="0" vertical="bottom"/>
    </xf>
    <xf borderId="6" fillId="12" fontId="13" numFmtId="165" xfId="0" applyAlignment="1" applyBorder="1" applyFont="1" applyNumberFormat="1">
      <alignment horizontal="center" readingOrder="0" vertical="bottom"/>
    </xf>
    <xf borderId="0" fillId="2" fontId="11" numFmtId="0" xfId="0" applyAlignment="1" applyFont="1">
      <alignment readingOrder="0"/>
    </xf>
    <xf borderId="3" fillId="2" fontId="2" numFmtId="164" xfId="0" applyAlignment="1" applyBorder="1" applyFont="1" applyNumberFormat="1">
      <alignment horizontal="center" vertical="bottom"/>
    </xf>
    <xf borderId="6" fillId="7" fontId="16" numFmtId="165" xfId="0" applyAlignment="1" applyBorder="1" applyFont="1" applyNumberFormat="1">
      <alignment horizontal="center" vertical="bottom"/>
    </xf>
    <xf borderId="6" fillId="11" fontId="16" numFmtId="165" xfId="0" applyAlignment="1" applyBorder="1" applyFont="1" applyNumberFormat="1">
      <alignment horizontal="center" vertical="bottom"/>
    </xf>
    <xf borderId="6" fillId="12" fontId="16" numFmtId="165" xfId="0" applyAlignment="1" applyBorder="1" applyFont="1" applyNumberFormat="1">
      <alignment horizontal="center" vertical="bottom"/>
    </xf>
    <xf borderId="6" fillId="2" fontId="11" numFmtId="0" xfId="0" applyAlignment="1" applyBorder="1" applyFont="1">
      <alignment horizontal="center" readingOrder="0"/>
    </xf>
    <xf borderId="4" fillId="0" fontId="1" numFmtId="165" xfId="0" applyAlignment="1" applyBorder="1" applyFont="1" applyNumberFormat="1">
      <alignment horizontal="center" readingOrder="0" vertical="bottom"/>
    </xf>
    <xf borderId="6" fillId="2" fontId="26" numFmtId="0" xfId="0" applyAlignment="1" applyBorder="1" applyFont="1">
      <alignment horizontal="center" readingOrder="0"/>
    </xf>
    <xf borderId="6" fillId="2" fontId="26" numFmtId="0" xfId="0" applyAlignment="1" applyBorder="1" applyFont="1">
      <alignment readingOrder="0"/>
    </xf>
    <xf borderId="6" fillId="14" fontId="13" numFmtId="165" xfId="0" applyAlignment="1" applyBorder="1" applyFont="1" applyNumberFormat="1">
      <alignment horizontal="center" readingOrder="0" vertical="bottom"/>
    </xf>
    <xf borderId="6" fillId="14" fontId="16" numFmtId="165" xfId="0" applyAlignment="1" applyBorder="1" applyFont="1" applyNumberFormat="1">
      <alignment horizontal="center" vertical="bottom"/>
    </xf>
    <xf borderId="6" fillId="7" fontId="10" numFmtId="165" xfId="0" applyAlignment="1" applyBorder="1" applyFont="1" applyNumberFormat="1">
      <alignment horizontal="center" readingOrder="0" vertical="bottom"/>
    </xf>
    <xf borderId="6" fillId="11" fontId="10" numFmtId="165" xfId="0" applyAlignment="1" applyBorder="1" applyFont="1" applyNumberFormat="1">
      <alignment horizontal="center" readingOrder="0" vertical="bottom"/>
    </xf>
    <xf borderId="6" fillId="12" fontId="10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readingOrder="0" vertical="bottom"/>
    </xf>
    <xf borderId="6" fillId="0" fontId="1" numFmtId="165" xfId="0" applyAlignment="1" applyBorder="1" applyFont="1" applyNumberFormat="1">
      <alignment horizontal="center" vertical="bottom"/>
    </xf>
    <xf borderId="6" fillId="14" fontId="22" numFmtId="165" xfId="0" applyAlignment="1" applyBorder="1" applyFont="1" applyNumberFormat="1">
      <alignment horizontal="center" vertical="bottom"/>
    </xf>
    <xf borderId="6" fillId="14" fontId="10" numFmtId="165" xfId="0" applyAlignment="1" applyBorder="1" applyFont="1" applyNumberFormat="1">
      <alignment horizontal="center" readingOrder="0" vertical="bottom"/>
    </xf>
    <xf borderId="6" fillId="7" fontId="22" numFmtId="165" xfId="0" applyAlignment="1" applyBorder="1" applyFont="1" applyNumberFormat="1">
      <alignment horizontal="center" vertical="bottom"/>
    </xf>
    <xf borderId="6" fillId="11" fontId="22" numFmtId="165" xfId="0" applyAlignment="1" applyBorder="1" applyFont="1" applyNumberFormat="1">
      <alignment horizontal="center" vertical="bottom"/>
    </xf>
    <xf borderId="6" fillId="12" fontId="22" numFmtId="165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6" fillId="0" fontId="2" numFmtId="165" xfId="0" applyAlignment="1" applyBorder="1" applyFont="1" applyNumberFormat="1">
      <alignment horizontal="center" vertical="bottom"/>
    </xf>
    <xf borderId="6" fillId="14" fontId="16" numFmtId="169" xfId="0" applyAlignment="1" applyBorder="1" applyFont="1" applyNumberFormat="1">
      <alignment horizontal="center" vertical="bottom"/>
    </xf>
    <xf borderId="6" fillId="7" fontId="16" numFmtId="169" xfId="0" applyAlignment="1" applyBorder="1" applyFont="1" applyNumberFormat="1">
      <alignment horizontal="center" vertical="bottom"/>
    </xf>
    <xf borderId="6" fillId="11" fontId="16" numFmtId="169" xfId="0" applyAlignment="1" applyBorder="1" applyFont="1" applyNumberFormat="1">
      <alignment horizontal="center" vertical="bottom"/>
    </xf>
    <xf borderId="6" fillId="12" fontId="16" numFmtId="169" xfId="0" applyAlignment="1" applyBorder="1" applyFont="1" applyNumberFormat="1">
      <alignment horizontal="center" vertical="bottom"/>
    </xf>
    <xf borderId="6" fillId="14" fontId="13" numFmtId="169" xfId="0" applyAlignment="1" applyBorder="1" applyFont="1" applyNumberFormat="1">
      <alignment horizontal="center" readingOrder="0" vertical="bottom"/>
    </xf>
    <xf borderId="6" fillId="7" fontId="13" numFmtId="169" xfId="0" applyAlignment="1" applyBorder="1" applyFont="1" applyNumberFormat="1">
      <alignment horizontal="center" readingOrder="0" vertical="bottom"/>
    </xf>
    <xf borderId="6" fillId="11" fontId="13" numFmtId="169" xfId="0" applyAlignment="1" applyBorder="1" applyFont="1" applyNumberFormat="1">
      <alignment horizontal="center" readingOrder="0" vertical="bottom"/>
    </xf>
    <xf borderId="6" fillId="12" fontId="13" numFmtId="169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readingOrder="0" vertical="bottom"/>
    </xf>
    <xf borderId="6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vertical="bottom"/>
    </xf>
    <xf borderId="4" fillId="2" fontId="1" numFmtId="165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vertical="bottom"/>
    </xf>
    <xf borderId="6" fillId="14" fontId="13" numFmtId="169" xfId="0" applyAlignment="1" applyBorder="1" applyFont="1" applyNumberFormat="1">
      <alignment horizontal="center" vertical="bottom"/>
    </xf>
    <xf borderId="6" fillId="7" fontId="13" numFmtId="169" xfId="0" applyAlignment="1" applyBorder="1" applyFont="1" applyNumberFormat="1">
      <alignment horizontal="center" vertical="bottom"/>
    </xf>
    <xf borderId="4" fillId="8" fontId="13" numFmtId="165" xfId="0" applyAlignment="1" applyBorder="1" applyFont="1" applyNumberFormat="1">
      <alignment horizontal="center" vertical="bottom"/>
    </xf>
    <xf borderId="4" fillId="9" fontId="13" numFmtId="165" xfId="0" applyAlignment="1" applyBorder="1" applyFont="1" applyNumberFormat="1">
      <alignment horizontal="center" vertical="bottom"/>
    </xf>
    <xf borderId="6" fillId="11" fontId="13" numFmtId="169" xfId="0" applyAlignment="1" applyBorder="1" applyFont="1" applyNumberFormat="1">
      <alignment horizontal="center" vertical="bottom"/>
    </xf>
    <xf borderId="6" fillId="12" fontId="13" numFmtId="169" xfId="0" applyAlignment="1" applyBorder="1" applyFont="1" applyNumberFormat="1">
      <alignment horizontal="center" vertical="bottom"/>
    </xf>
    <xf borderId="4" fillId="13" fontId="13" numFmtId="165" xfId="0" applyAlignment="1" applyBorder="1" applyFont="1" applyNumberFormat="1">
      <alignment horizontal="center" vertical="bottom"/>
    </xf>
    <xf borderId="7" fillId="14" fontId="13" numFmtId="169" xfId="0" applyAlignment="1" applyBorder="1" applyFont="1" applyNumberFormat="1">
      <alignment horizontal="center" vertical="bottom"/>
    </xf>
    <xf borderId="7" fillId="7" fontId="13" numFmtId="169" xfId="0" applyAlignment="1" applyBorder="1" applyFont="1" applyNumberFormat="1">
      <alignment horizontal="center" vertical="bottom"/>
    </xf>
    <xf borderId="8" fillId="8" fontId="13" numFmtId="165" xfId="0" applyAlignment="1" applyBorder="1" applyFont="1" applyNumberFormat="1">
      <alignment horizontal="center" vertical="bottom"/>
    </xf>
    <xf borderId="8" fillId="9" fontId="13" numFmtId="165" xfId="0" applyAlignment="1" applyBorder="1" applyFont="1" applyNumberFormat="1">
      <alignment horizontal="center" vertical="bottom"/>
    </xf>
    <xf borderId="7" fillId="11" fontId="13" numFmtId="169" xfId="0" applyAlignment="1" applyBorder="1" applyFont="1" applyNumberFormat="1">
      <alignment horizontal="center" vertical="bottom"/>
    </xf>
    <xf borderId="7" fillId="12" fontId="13" numFmtId="169" xfId="0" applyAlignment="1" applyBorder="1" applyFont="1" applyNumberFormat="1">
      <alignment horizontal="center" vertical="bottom"/>
    </xf>
    <xf borderId="8" fillId="13" fontId="13" numFmtId="165" xfId="0" applyAlignment="1" applyBorder="1" applyFont="1" applyNumberFormat="1">
      <alignment horizontal="center" vertical="bottom"/>
    </xf>
    <xf borderId="6" fillId="8" fontId="13" numFmtId="165" xfId="0" applyAlignment="1" applyBorder="1" applyFont="1" applyNumberFormat="1">
      <alignment horizontal="center" vertical="bottom"/>
    </xf>
    <xf borderId="6" fillId="9" fontId="13" numFmtId="165" xfId="0" applyAlignment="1" applyBorder="1" applyFont="1" applyNumberFormat="1">
      <alignment horizontal="center" vertical="bottom"/>
    </xf>
    <xf borderId="6" fillId="13" fontId="13" numFmtId="165" xfId="0" applyAlignment="1" applyBorder="1" applyFont="1" applyNumberFormat="1">
      <alignment horizontal="center" vertical="bottom"/>
    </xf>
    <xf borderId="9" fillId="2" fontId="2" numFmtId="164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0" fillId="17" fontId="1" numFmtId="0" xfId="0" applyAlignment="1" applyFill="1" applyFont="1">
      <alignment vertical="bottom"/>
    </xf>
    <xf borderId="0" fillId="18" fontId="1" numFmtId="0" xfId="0" applyAlignment="1" applyFill="1" applyFont="1">
      <alignment vertical="bottom"/>
    </xf>
    <xf borderId="0" fillId="19" fontId="1" numFmtId="0" xfId="0" applyAlignment="1" applyFill="1" applyFont="1">
      <alignment vertical="bottom"/>
    </xf>
    <xf borderId="6" fillId="20" fontId="7" numFmtId="165" xfId="0" applyAlignment="1" applyBorder="1" applyFill="1" applyFont="1" applyNumberFormat="1">
      <alignment horizontal="center" vertical="bottom"/>
    </xf>
    <xf borderId="13" fillId="2" fontId="2" numFmtId="164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horizontal="center"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0" fillId="17" fontId="1" numFmtId="167" xfId="0" applyAlignment="1" applyFont="1" applyNumberFormat="1">
      <alignment vertical="bottom"/>
    </xf>
    <xf borderId="0" fillId="18" fontId="1" numFmtId="167" xfId="0" applyAlignment="1" applyFont="1" applyNumberFormat="1">
      <alignment vertical="bottom"/>
    </xf>
    <xf borderId="0" fillId="19" fontId="1" numFmtId="167" xfId="0" applyAlignment="1" applyFont="1" applyNumberFormat="1">
      <alignment vertical="bottom"/>
    </xf>
    <xf borderId="17" fillId="2" fontId="2" numFmtId="164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0" fillId="17" fontId="6" numFmtId="167" xfId="0" applyAlignment="1" applyFont="1" applyNumberFormat="1">
      <alignment horizontal="center" readingOrder="0" vertical="bottom"/>
    </xf>
    <xf borderId="0" fillId="18" fontId="6" numFmtId="167" xfId="0" applyAlignment="1" applyFont="1" applyNumberFormat="1">
      <alignment horizontal="center" readingOrder="0" vertical="bottom"/>
    </xf>
    <xf borderId="0" fillId="19" fontId="6" numFmtId="167" xfId="0" applyAlignment="1" applyFont="1" applyNumberFormat="1">
      <alignment horizontal="center" readingOrder="0" vertical="bottom"/>
    </xf>
    <xf borderId="0" fillId="17" fontId="1" numFmtId="165" xfId="0" applyAlignment="1" applyFont="1" applyNumberFormat="1">
      <alignment horizontal="center" vertical="bottom"/>
    </xf>
    <xf borderId="0" fillId="18" fontId="1" numFmtId="165" xfId="0" applyAlignment="1" applyFont="1" applyNumberFormat="1">
      <alignment horizontal="center" vertical="bottom"/>
    </xf>
    <xf borderId="0" fillId="18" fontId="1" numFmtId="0" xfId="0" applyAlignment="1" applyFont="1">
      <alignment horizontal="center" vertical="bottom"/>
    </xf>
    <xf borderId="0" fillId="19" fontId="1" numFmtId="0" xfId="0" applyAlignment="1" applyFont="1">
      <alignment horizontal="center" vertical="bottom"/>
    </xf>
    <xf borderId="0" fillId="0" fontId="1" numFmtId="165" xfId="0" applyAlignment="1" applyFont="1" applyNumberFormat="1">
      <alignment vertical="bottom"/>
    </xf>
    <xf borderId="1" fillId="0" fontId="2" numFmtId="165" xfId="0" applyAlignment="1" applyBorder="1" applyFont="1" applyNumberFormat="1">
      <alignment horizontal="center" vertical="bottom"/>
    </xf>
    <xf borderId="6" fillId="21" fontId="7" numFmtId="0" xfId="0" applyAlignment="1" applyBorder="1" applyFill="1" applyFont="1">
      <alignment horizontal="center" readingOrder="0" vertical="bottom"/>
    </xf>
    <xf borderId="6" fillId="22" fontId="5" numFmtId="165" xfId="0" applyAlignment="1" applyBorder="1" applyFill="1" applyFont="1" applyNumberFormat="1">
      <alignment horizontal="center" vertical="bottom"/>
    </xf>
    <xf borderId="0" fillId="2" fontId="5" numFmtId="0" xfId="0" applyAlignment="1" applyFont="1">
      <alignment horizontal="center" readingOrder="0" vertical="bottom"/>
    </xf>
    <xf borderId="6" fillId="10" fontId="7" numFmtId="0" xfId="0" applyAlignment="1" applyBorder="1" applyFont="1">
      <alignment horizontal="center" readingOrder="0" vertical="bottom"/>
    </xf>
    <xf borderId="0" fillId="19" fontId="1" numFmtId="165" xfId="0" applyAlignment="1" applyFont="1" applyNumberFormat="1">
      <alignment horizontal="center" vertical="bottom"/>
    </xf>
    <xf borderId="6" fillId="13" fontId="7" numFmtId="0" xfId="0" applyAlignment="1" applyBorder="1" applyFont="1">
      <alignment horizontal="center" readingOrder="0" vertical="bottom"/>
    </xf>
    <xf borderId="0" fillId="2" fontId="5" numFmtId="165" xfId="0" applyAlignment="1" applyFont="1" applyNumberFormat="1">
      <alignment horizontal="center" vertical="bottom"/>
    </xf>
    <xf borderId="0" fillId="23" fontId="27" numFmtId="165" xfId="0" applyAlignment="1" applyFill="1" applyFont="1" applyNumberFormat="1">
      <alignment horizontal="center" readingOrder="0" vertical="bottom"/>
    </xf>
    <xf borderId="6" fillId="22" fontId="1" numFmtId="165" xfId="0" applyAlignment="1" applyBorder="1" applyFont="1" applyNumberFormat="1">
      <alignment horizontal="right" vertical="bottom"/>
    </xf>
    <xf borderId="6" fillId="19" fontId="1" numFmtId="0" xfId="0" applyAlignment="1" applyBorder="1" applyFont="1">
      <alignment vertical="bottom"/>
    </xf>
    <xf borderId="0" fillId="24" fontId="27" numFmtId="165" xfId="0" applyAlignment="1" applyFill="1" applyFont="1" applyNumberFormat="1">
      <alignment horizontal="center" readingOrder="0" vertical="bottom"/>
    </xf>
    <xf borderId="6" fillId="22" fontId="1" numFmtId="0" xfId="0" applyAlignment="1" applyBorder="1" applyFont="1">
      <alignment vertical="bottom"/>
    </xf>
    <xf borderId="4" fillId="13" fontId="27" numFmtId="165" xfId="0" applyAlignment="1" applyBorder="1" applyFont="1" applyNumberFormat="1">
      <alignment horizontal="center" vertical="bottom"/>
    </xf>
    <xf borderId="0" fillId="25" fontId="27" numFmtId="165" xfId="0" applyAlignment="1" applyFill="1" applyFont="1" applyNumberFormat="1">
      <alignment horizontal="center" vertical="bottom"/>
    </xf>
    <xf borderId="6" fillId="19" fontId="5" numFmtId="0" xfId="0" applyAlignment="1" applyBorder="1" applyFont="1">
      <alignment horizontal="center" readingOrder="0" vertical="bottom"/>
    </xf>
    <xf borderId="6" fillId="19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1" numFmtId="0" xfId="0" applyAlignment="1" applyFont="1">
      <alignment horizontal="center"/>
    </xf>
    <xf borderId="0" fillId="0" fontId="24" numFmtId="0" xfId="0" applyAlignment="1" applyFont="1">
      <alignment horizontal="center" readingOrder="0" vertical="bottom"/>
    </xf>
    <xf borderId="4" fillId="26" fontId="7" numFmtId="0" xfId="0" applyAlignment="1" applyBorder="1" applyFill="1" applyFont="1">
      <alignment horizontal="center" vertical="bottom"/>
    </xf>
    <xf borderId="4" fillId="27" fontId="7" numFmtId="0" xfId="0" applyAlignment="1" applyBorder="1" applyFill="1" applyFont="1">
      <alignment horizontal="center" readingOrder="0" vertical="bottom"/>
    </xf>
    <xf borderId="6" fillId="28" fontId="1" numFmtId="0" xfId="0" applyAlignment="1" applyBorder="1" applyFill="1" applyFont="1">
      <alignment horizontal="center" readingOrder="0" vertical="bottom"/>
    </xf>
    <xf borderId="4" fillId="26" fontId="13" numFmtId="167" xfId="0" applyAlignment="1" applyBorder="1" applyFont="1" applyNumberFormat="1">
      <alignment horizontal="center" readingOrder="0" vertical="bottom"/>
    </xf>
    <xf borderId="4" fillId="27" fontId="13" numFmtId="167" xfId="0" applyAlignment="1" applyBorder="1" applyFont="1" applyNumberFormat="1">
      <alignment horizontal="center" readingOrder="0" vertical="bottom"/>
    </xf>
    <xf borderId="4" fillId="12" fontId="10" numFmtId="165" xfId="0" applyAlignment="1" applyBorder="1" applyFont="1" applyNumberFormat="1">
      <alignment horizontal="center" readingOrder="0" vertical="bottom"/>
    </xf>
    <xf borderId="4" fillId="6" fontId="7" numFmtId="0" xfId="0" applyAlignment="1" applyBorder="1" applyFont="1">
      <alignment horizontal="center" readingOrder="0" vertical="bottom"/>
    </xf>
    <xf borderId="6" fillId="2" fontId="28" numFmtId="165" xfId="0" applyAlignment="1" applyBorder="1" applyFont="1" applyNumberFormat="1">
      <alignment horizontal="right" readingOrder="0" vertical="bottom"/>
    </xf>
    <xf borderId="6" fillId="26" fontId="13" numFmtId="167" xfId="0" applyAlignment="1" applyBorder="1" applyFont="1" applyNumberFormat="1">
      <alignment horizontal="center" readingOrder="0" vertical="bottom"/>
    </xf>
    <xf borderId="4" fillId="27" fontId="16" numFmtId="167" xfId="0" applyAlignment="1" applyBorder="1" applyFont="1" applyNumberFormat="1">
      <alignment horizontal="center" vertical="bottom"/>
    </xf>
    <xf borderId="4" fillId="26" fontId="16" numFmtId="167" xfId="0" applyAlignment="1" applyBorder="1" applyFont="1" applyNumberFormat="1">
      <alignment horizontal="center" vertical="bottom"/>
    </xf>
    <xf borderId="6" fillId="11" fontId="18" numFmtId="0" xfId="0" applyAlignment="1" applyBorder="1" applyFont="1">
      <alignment horizontal="center" readingOrder="0" vertical="bottom"/>
    </xf>
    <xf borderId="6" fillId="28" fontId="18" numFmtId="0" xfId="0" applyAlignment="1" applyBorder="1" applyFont="1">
      <alignment horizontal="center" readingOrder="0" vertical="bottom"/>
    </xf>
    <xf borderId="4" fillId="15" fontId="19" numFmtId="0" xfId="0" applyAlignment="1" applyBorder="1" applyFont="1">
      <alignment horizontal="center" vertical="bottom"/>
    </xf>
    <xf borderId="6" fillId="2" fontId="29" numFmtId="165" xfId="0" applyAlignment="1" applyBorder="1" applyFont="1" applyNumberFormat="1">
      <alignment horizontal="center" readingOrder="0" vertical="bottom"/>
    </xf>
    <xf borderId="4" fillId="27" fontId="10" numFmtId="167" xfId="0" applyAlignment="1" applyBorder="1" applyFont="1" applyNumberFormat="1">
      <alignment horizontal="center" readingOrder="0" vertical="bottom"/>
    </xf>
    <xf borderId="4" fillId="26" fontId="10" numFmtId="167" xfId="0" applyAlignment="1" applyBorder="1" applyFont="1" applyNumberFormat="1">
      <alignment horizontal="center" readingOrder="0" vertical="bottom"/>
    </xf>
    <xf borderId="6" fillId="11" fontId="1" numFmtId="0" xfId="0" applyAlignment="1" applyBorder="1" applyFont="1">
      <alignment horizontal="center" readingOrder="0" vertical="bottom"/>
    </xf>
    <xf borderId="6" fillId="13" fontId="7" numFmtId="165" xfId="0" applyAlignment="1" applyBorder="1" applyFont="1" applyNumberFormat="1">
      <alignment horizontal="center" vertical="bottom"/>
    </xf>
    <xf borderId="6" fillId="0" fontId="2" numFmtId="165" xfId="0" applyAlignment="1" applyBorder="1" applyFont="1" applyNumberFormat="1">
      <alignment horizontal="right" vertical="bottom"/>
    </xf>
    <xf borderId="6" fillId="11" fontId="30" numFmtId="165" xfId="0" applyAlignment="1" applyBorder="1" applyFont="1" applyNumberFormat="1">
      <alignment horizontal="center" readingOrder="0" vertical="bottom"/>
    </xf>
    <xf borderId="6" fillId="11" fontId="30" numFmtId="165" xfId="0" applyAlignment="1" applyBorder="1" applyFont="1" applyNumberFormat="1">
      <alignment horizontal="right" vertical="bottom"/>
    </xf>
    <xf borderId="6" fillId="5" fontId="1" numFmtId="0" xfId="0" applyAlignment="1" applyBorder="1" applyFont="1">
      <alignment horizontal="center" readingOrder="0" vertical="bottom"/>
    </xf>
    <xf borderId="6" fillId="28" fontId="23" numFmtId="0" xfId="0" applyAlignment="1" applyBorder="1" applyFont="1">
      <alignment horizontal="center" readingOrder="0"/>
    </xf>
    <xf borderId="6" fillId="28" fontId="11" numFmtId="0" xfId="0" applyAlignment="1" applyBorder="1" applyFont="1">
      <alignment horizontal="center" readingOrder="0"/>
    </xf>
    <xf borderId="4" fillId="27" fontId="13" numFmtId="165" xfId="0" applyAlignment="1" applyBorder="1" applyFont="1" applyNumberFormat="1">
      <alignment horizontal="center" readingOrder="0" vertical="bottom"/>
    </xf>
    <xf borderId="4" fillId="26" fontId="13" numFmtId="165" xfId="0" applyAlignment="1" applyBorder="1" applyFont="1" applyNumberFormat="1">
      <alignment horizontal="center" readingOrder="0" vertical="bottom"/>
    </xf>
    <xf borderId="4" fillId="27" fontId="22" numFmtId="165" xfId="0" applyAlignment="1" applyBorder="1" applyFont="1" applyNumberFormat="1">
      <alignment horizontal="center" vertical="bottom"/>
    </xf>
    <xf borderId="4" fillId="26" fontId="22" numFmtId="165" xfId="0" applyAlignment="1" applyBorder="1" applyFont="1" applyNumberFormat="1">
      <alignment horizontal="center" vertical="bottom"/>
    </xf>
    <xf borderId="4" fillId="27" fontId="16" numFmtId="165" xfId="0" applyAlignment="1" applyBorder="1" applyFont="1" applyNumberFormat="1">
      <alignment horizontal="center" vertical="bottom"/>
    </xf>
    <xf borderId="4" fillId="26" fontId="16" numFmtId="165" xfId="0" applyAlignment="1" applyBorder="1" applyFont="1" applyNumberFormat="1">
      <alignment horizontal="center" vertical="bottom"/>
    </xf>
    <xf borderId="6" fillId="26" fontId="13" numFmtId="165" xfId="0" applyAlignment="1" applyBorder="1" applyFont="1" applyNumberFormat="1">
      <alignment horizontal="center" readingOrder="0" vertical="bottom"/>
    </xf>
    <xf borderId="6" fillId="26" fontId="16" numFmtId="165" xfId="0" applyAlignment="1" applyBorder="1" applyFont="1" applyNumberFormat="1">
      <alignment horizontal="center" vertical="bottom"/>
    </xf>
    <xf borderId="4" fillId="27" fontId="10" numFmtId="165" xfId="0" applyAlignment="1" applyBorder="1" applyFont="1" applyNumberFormat="1">
      <alignment horizontal="center" readingOrder="0" vertical="bottom"/>
    </xf>
    <xf borderId="6" fillId="26" fontId="10" numFmtId="165" xfId="0" applyAlignment="1" applyBorder="1" applyFont="1" applyNumberFormat="1">
      <alignment horizontal="center" readingOrder="0" vertical="bottom"/>
    </xf>
    <xf borderId="6" fillId="26" fontId="22" numFmtId="165" xfId="0" applyAlignment="1" applyBorder="1" applyFont="1" applyNumberFormat="1">
      <alignment horizontal="center" vertical="bottom"/>
    </xf>
    <xf borderId="4" fillId="12" fontId="10" numFmtId="165" xfId="0" applyAlignment="1" applyBorder="1" applyFont="1" applyNumberFormat="1">
      <alignment readingOrder="0" vertical="bottom"/>
    </xf>
    <xf borderId="4" fillId="27" fontId="16" numFmtId="169" xfId="0" applyAlignment="1" applyBorder="1" applyFont="1" applyNumberFormat="1">
      <alignment horizontal="center" vertical="bottom"/>
    </xf>
    <xf borderId="6" fillId="29" fontId="16" numFmtId="169" xfId="0" applyAlignment="1" applyBorder="1" applyFill="1" applyFont="1" applyNumberFormat="1">
      <alignment horizontal="center" vertical="bottom"/>
    </xf>
    <xf borderId="4" fillId="12" fontId="10" numFmtId="165" xfId="0" applyAlignment="1" applyBorder="1" applyFont="1" applyNumberFormat="1">
      <alignment vertical="bottom"/>
    </xf>
    <xf borderId="4" fillId="27" fontId="13" numFmtId="169" xfId="0" applyAlignment="1" applyBorder="1" applyFont="1" applyNumberFormat="1">
      <alignment horizontal="center" vertical="bottom"/>
    </xf>
    <xf borderId="6" fillId="29" fontId="13" numFmtId="169" xfId="0" applyAlignment="1" applyBorder="1" applyFont="1" applyNumberFormat="1">
      <alignment horizontal="center" vertical="bottom"/>
    </xf>
    <xf borderId="8" fillId="27" fontId="13" numFmtId="169" xfId="0" applyAlignment="1" applyBorder="1" applyFont="1" applyNumberFormat="1">
      <alignment horizontal="center" vertical="bottom"/>
    </xf>
    <xf borderId="7" fillId="29" fontId="13" numFmtId="169" xfId="0" applyAlignment="1" applyBorder="1" applyFont="1" applyNumberFormat="1">
      <alignment horizontal="center" vertical="bottom"/>
    </xf>
    <xf borderId="6" fillId="27" fontId="13" numFmtId="169" xfId="0" applyAlignment="1" applyBorder="1" applyFont="1" applyNumberFormat="1">
      <alignment horizontal="center" vertical="bottom"/>
    </xf>
    <xf borderId="8" fillId="12" fontId="10" numFmtId="165" xfId="0" applyAlignment="1" applyBorder="1" applyFont="1" applyNumberFormat="1">
      <alignment vertical="bottom"/>
    </xf>
    <xf borderId="6" fillId="12" fontId="10" numFmtId="165" xfId="0" applyAlignment="1" applyBorder="1" applyFont="1" applyNumberFormat="1">
      <alignment vertical="bottom"/>
    </xf>
    <xf borderId="6" fillId="19" fontId="1" numFmtId="167" xfId="0" applyAlignment="1" applyBorder="1" applyFont="1" applyNumberFormat="1">
      <alignment readingOrder="0" vertical="bottom"/>
    </xf>
    <xf borderId="6" fillId="22" fontId="1" numFmtId="165" xfId="0" applyAlignment="1" applyBorder="1" applyFont="1" applyNumberFormat="1">
      <alignment vertical="bottom"/>
    </xf>
    <xf borderId="6" fillId="19" fontId="1" numFmtId="165" xfId="0" applyAlignment="1" applyBorder="1" applyFont="1" applyNumberFormat="1">
      <alignment vertical="bottom"/>
    </xf>
    <xf borderId="6" fillId="22" fontId="1" numFmtId="167" xfId="0" applyAlignment="1" applyBorder="1" applyFont="1" applyNumberFormat="1">
      <alignment vertical="bottom"/>
    </xf>
    <xf borderId="6" fillId="28" fontId="1" numFmtId="0" xfId="0" applyAlignment="1" applyBorder="1" applyFont="1">
      <alignment readingOrder="0" vertical="bottom"/>
    </xf>
    <xf borderId="6" fillId="19" fontId="5" numFmtId="165" xfId="0" applyAlignment="1" applyBorder="1" applyFont="1" applyNumberFormat="1">
      <alignment horizontal="center" vertical="bottom"/>
    </xf>
    <xf borderId="6" fillId="25" fontId="1" numFmtId="0" xfId="0" applyAlignment="1" applyBorder="1" applyFont="1">
      <alignment horizontal="center" readingOrder="0" vertical="bottom"/>
    </xf>
    <xf borderId="6" fillId="30" fontId="1" numFmtId="165" xfId="0" applyAlignment="1" applyBorder="1" applyFill="1" applyFont="1" applyNumberFormat="1">
      <alignment horizontal="center" readingOrder="0" vertical="bottom"/>
    </xf>
    <xf borderId="6" fillId="28" fontId="31" numFmtId="0" xfId="0" applyAlignment="1" applyBorder="1" applyFont="1">
      <alignment horizontal="center" readingOrder="0" vertical="bottom"/>
    </xf>
    <xf borderId="6" fillId="2" fontId="31" numFmtId="0" xfId="0" applyAlignment="1" applyBorder="1" applyFont="1">
      <alignment horizontal="left" readingOrder="0" vertical="bottom"/>
    </xf>
    <xf borderId="6" fillId="2" fontId="29" numFmtId="0" xfId="0" applyAlignment="1" applyBorder="1" applyFont="1">
      <alignment horizontal="center" readingOrder="0" vertical="bottom"/>
    </xf>
    <xf borderId="6" fillId="2" fontId="1" numFmtId="0" xfId="0" applyAlignment="1" applyBorder="1" applyFont="1">
      <alignment horizontal="center" readingOrder="0" shrinkToFit="0" vertical="bottom" wrapText="1"/>
    </xf>
    <xf borderId="6" fillId="25" fontId="1" numFmtId="0" xfId="0" applyAlignment="1" applyBorder="1" applyFont="1">
      <alignment readingOrder="0" vertical="bottom"/>
    </xf>
    <xf borderId="6" fillId="28" fontId="24" numFmtId="0" xfId="0" applyAlignment="1" applyBorder="1" applyFont="1">
      <alignment horizontal="center" readingOrder="0"/>
    </xf>
    <xf borderId="6" fillId="28" fontId="1" numFmtId="0" xfId="0" applyAlignment="1" applyBorder="1" applyFont="1">
      <alignment horizontal="left" readingOrder="0" vertical="bottom"/>
    </xf>
    <xf borderId="0" fillId="2" fontId="2" numFmtId="165" xfId="0" applyAlignment="1" applyFont="1" applyNumberFormat="1">
      <alignment horizontal="center" readingOrder="0" vertical="bottom"/>
    </xf>
    <xf borderId="6" fillId="28" fontId="25" numFmtId="0" xfId="0" applyAlignment="1" applyBorder="1" applyFont="1">
      <alignment horizontal="center" readingOrder="0"/>
    </xf>
    <xf borderId="6" fillId="28" fontId="26" numFmtId="0" xfId="0" applyAlignment="1" applyBorder="1" applyFont="1">
      <alignment horizontal="center" readingOrder="0" vertical="bottom"/>
    </xf>
    <xf borderId="3" fillId="2" fontId="2" numFmtId="0" xfId="0" applyAlignment="1" applyBorder="1" applyFont="1">
      <alignment horizontal="center" readingOrder="0" vertical="bottom"/>
    </xf>
    <xf borderId="4" fillId="5" fontId="1" numFmtId="165" xfId="0" applyAlignment="1" applyBorder="1" applyFont="1" applyNumberFormat="1">
      <alignment horizontal="center" readingOrder="0" vertical="bottom"/>
    </xf>
    <xf borderId="0" fillId="28" fontId="32" numFmtId="0" xfId="0" applyAlignment="1" applyFont="1">
      <alignment horizontal="center" readingOrder="0"/>
    </xf>
    <xf borderId="0" fillId="2" fontId="14" numFmtId="0" xfId="0" applyAlignment="1" applyFont="1">
      <alignment readingOrder="0"/>
    </xf>
    <xf borderId="6" fillId="0" fontId="12" numFmtId="0" xfId="0" applyAlignment="1" applyBorder="1" applyFont="1">
      <alignment horizontal="center" readingOrder="0" vertical="bottom"/>
    </xf>
    <xf borderId="6" fillId="28" fontId="26" numFmtId="0" xfId="0" applyAlignment="1" applyBorder="1" applyFont="1">
      <alignment horizontal="center" readingOrder="0"/>
    </xf>
    <xf borderId="0" fillId="28" fontId="11" numFmtId="0" xfId="0" applyAlignment="1" applyFont="1">
      <alignment horizontal="center" readingOrder="0"/>
    </xf>
    <xf borderId="4" fillId="30" fontId="1" numFmtId="165" xfId="0" applyAlignment="1" applyBorder="1" applyFont="1" applyNumberFormat="1">
      <alignment horizontal="center" readingOrder="0" vertical="bottom"/>
    </xf>
    <xf borderId="6" fillId="19" fontId="1" numFmtId="167" xfId="0" applyAlignment="1" applyBorder="1" applyFont="1" applyNumberFormat="1">
      <alignment vertical="bottom"/>
    </xf>
    <xf borderId="6" fillId="19" fontId="5" numFmtId="167" xfId="0" applyAlignment="1" applyBorder="1" applyFont="1" applyNumberFormat="1">
      <alignment horizontal="center" vertical="bottom"/>
    </xf>
    <xf borderId="0" fillId="0" fontId="11" numFmtId="0" xfId="0" applyAlignment="1" applyFont="1">
      <alignment readingOrder="0"/>
    </xf>
    <xf borderId="6" fillId="11" fontId="33" numFmtId="0" xfId="0" applyAlignment="1" applyBorder="1" applyFont="1">
      <alignment horizontal="center" readingOrder="0" vertical="bottom"/>
    </xf>
    <xf borderId="4" fillId="26" fontId="10" numFmtId="165" xfId="0" applyAlignment="1" applyBorder="1" applyFont="1" applyNumberFormat="1">
      <alignment horizontal="center" readingOrder="0" vertical="bottom"/>
    </xf>
    <xf borderId="6" fillId="2" fontId="34" numFmtId="0" xfId="0" applyAlignment="1" applyBorder="1" applyFont="1">
      <alignment horizontal="center" readingOrder="0"/>
    </xf>
    <xf borderId="0" fillId="28" fontId="35" numFmtId="0" xfId="0" applyAlignment="1" applyFont="1">
      <alignment horizontal="center" readingOrder="0" vertical="bottom"/>
    </xf>
    <xf borderId="0" fillId="2" fontId="35" numFmtId="0" xfId="0" applyAlignment="1" applyFont="1">
      <alignment horizontal="left" readingOrder="0"/>
    </xf>
    <xf borderId="0" fillId="28" fontId="18" numFmtId="0" xfId="0" applyAlignment="1" applyFont="1">
      <alignment horizontal="left" readingOrder="0"/>
    </xf>
    <xf borderId="6" fillId="0" fontId="15" numFmtId="0" xfId="0" applyAlignment="1" applyBorder="1" applyFont="1">
      <alignment horizontal="center" readingOrder="0"/>
    </xf>
    <xf borderId="0" fillId="2" fontId="35" numFmtId="0" xfId="0" applyAlignment="1" applyFont="1">
      <alignment horizontal="center" readingOrder="0" vertical="bottom"/>
    </xf>
    <xf borderId="0" fillId="2" fontId="18" numFmtId="0" xfId="0" applyAlignment="1" applyFont="1">
      <alignment horizontal="left" readingOrder="0"/>
    </xf>
    <xf borderId="6" fillId="28" fontId="1" numFmtId="0" xfId="0" applyAlignment="1" applyBorder="1" applyFont="1">
      <alignment vertical="bottom"/>
    </xf>
    <xf borderId="6" fillId="28" fontId="5" numFmtId="0" xfId="0" applyAlignment="1" applyBorder="1" applyFont="1">
      <alignment horizontal="center" vertical="bottom"/>
    </xf>
    <xf borderId="6" fillId="2" fontId="36" numFmtId="0" xfId="0" applyAlignment="1" applyBorder="1" applyFont="1">
      <alignment readingOrder="0"/>
    </xf>
    <xf borderId="6" fillId="30" fontId="18" numFmtId="0" xfId="0" applyAlignment="1" applyBorder="1" applyFont="1">
      <alignment horizontal="center" readingOrder="0" vertical="bottom"/>
    </xf>
    <xf borderId="0" fillId="28" fontId="24" numFmtId="0" xfId="0" applyAlignment="1" applyFont="1">
      <alignment horizontal="center" readingOrder="0"/>
    </xf>
    <xf borderId="0" fillId="2" fontId="37" numFmtId="0" xfId="0" applyAlignment="1" applyFont="1">
      <alignment readingOrder="0"/>
    </xf>
    <xf borderId="4" fillId="2" fontId="1" numFmtId="0" xfId="0" applyAlignment="1" applyBorder="1" applyFont="1">
      <alignment horizontal="center" readingOrder="0" vertical="bottom"/>
    </xf>
    <xf borderId="4" fillId="25" fontId="1" numFmtId="165" xfId="0" applyAlignment="1" applyBorder="1" applyFont="1" applyNumberFormat="1">
      <alignment horizontal="center" readingOrder="0" vertical="bottom"/>
    </xf>
    <xf borderId="6" fillId="28" fontId="24" numFmtId="0" xfId="0" applyAlignment="1" applyBorder="1" applyFont="1">
      <alignment horizontal="center" readingOrder="0" vertical="bottom"/>
    </xf>
    <xf borderId="6" fillId="25" fontId="18" numFmtId="0" xfId="0" applyAlignment="1" applyBorder="1" applyFont="1">
      <alignment horizontal="center" readingOrder="0" vertical="bottom"/>
    </xf>
    <xf borderId="0" fillId="28" fontId="11" numFmtId="0" xfId="0" applyAlignment="1" applyFont="1">
      <alignment readingOrder="0"/>
    </xf>
    <xf borderId="0" fillId="0" fontId="17" numFmtId="0" xfId="0" applyFont="1"/>
    <xf borderId="0" fillId="31" fontId="35" numFmtId="0" xfId="0" applyAlignment="1" applyFill="1" applyFont="1">
      <alignment readingOrder="0"/>
    </xf>
    <xf borderId="0" fillId="28" fontId="38" numFmtId="0" xfId="0" applyAlignment="1" applyFont="1">
      <alignment readingOrder="0"/>
    </xf>
    <xf borderId="0" fillId="32" fontId="38" numFmtId="0" xfId="0" applyAlignment="1" applyFill="1" applyFont="1">
      <alignment readingOrder="0"/>
    </xf>
    <xf borderId="6" fillId="33" fontId="1" numFmtId="0" xfId="0" applyAlignment="1" applyBorder="1" applyFill="1" applyFont="1">
      <alignment readingOrder="0" vertical="bottom"/>
    </xf>
    <xf borderId="6" fillId="30" fontId="1" numFmtId="0" xfId="0" applyAlignment="1" applyBorder="1" applyFont="1">
      <alignment horizontal="center" readingOrder="0" vertical="bottom"/>
    </xf>
    <xf borderId="0" fillId="2" fontId="39" numFmtId="0" xfId="0" applyAlignment="1" applyFont="1">
      <alignment horizontal="center" readingOrder="0"/>
    </xf>
    <xf borderId="0" fillId="34" fontId="1" numFmtId="0" xfId="0" applyAlignment="1" applyFill="1" applyFont="1">
      <alignment horizontal="center" readingOrder="0" vertical="bottom"/>
    </xf>
    <xf borderId="18" fillId="28" fontId="38" numFmtId="0" xfId="0" applyAlignment="1" applyBorder="1" applyFont="1">
      <alignment readingOrder="0" vertical="top"/>
    </xf>
    <xf borderId="18" fillId="32" fontId="38" numFmtId="0" xfId="0" applyAlignment="1" applyBorder="1" applyFont="1">
      <alignment readingOrder="0" vertical="top"/>
    </xf>
    <xf borderId="0" fillId="28" fontId="18" numFmtId="0" xfId="0" applyAlignment="1" applyFont="1">
      <alignment horizontal="center" readingOrder="0" vertical="bottom"/>
    </xf>
    <xf borderId="4" fillId="2" fontId="29" numFmtId="165" xfId="0" applyAlignment="1" applyBorder="1" applyFont="1" applyNumberFormat="1">
      <alignment horizontal="center" readingOrder="0" vertical="bottom"/>
    </xf>
    <xf borderId="6" fillId="28" fontId="35" numFmtId="0" xfId="0" applyAlignment="1" applyBorder="1" applyFont="1">
      <alignment horizontal="center" readingOrder="0"/>
    </xf>
    <xf borderId="6" fillId="2" fontId="40" numFmtId="0" xfId="0" applyAlignment="1" applyBorder="1" applyFont="1">
      <alignment horizontal="left" readingOrder="0"/>
    </xf>
    <xf borderId="0" fillId="2" fontId="37" numFmtId="0" xfId="0" applyAlignment="1" applyFont="1">
      <alignment horizontal="center" readingOrder="0"/>
    </xf>
    <xf borderId="6" fillId="5" fontId="1" numFmtId="165" xfId="0" applyAlignment="1" applyBorder="1" applyFont="1" applyNumberFormat="1">
      <alignment horizontal="center" readingOrder="0" vertical="bottom"/>
    </xf>
    <xf borderId="4" fillId="27" fontId="13" numFmtId="167" xfId="0" applyAlignment="1" applyBorder="1" applyFont="1" applyNumberFormat="1">
      <alignment horizontal="center" vertical="bottom"/>
    </xf>
    <xf borderId="6" fillId="11" fontId="19" numFmtId="0" xfId="0" applyAlignment="1" applyBorder="1" applyFont="1">
      <alignment vertical="bottom"/>
    </xf>
    <xf borderId="4" fillId="27" fontId="10" numFmtId="165" xfId="0" applyAlignment="1" applyBorder="1" applyFont="1" applyNumberFormat="1">
      <alignment horizontal="center" vertical="bottom"/>
    </xf>
    <xf borderId="4" fillId="27" fontId="13" numFmtId="165" xfId="0" applyAlignment="1" applyBorder="1" applyFont="1" applyNumberFormat="1">
      <alignment horizontal="center" vertical="bottom"/>
    </xf>
    <xf borderId="0" fillId="0" fontId="11" numFmtId="0" xfId="0" applyAlignment="1" applyFont="1">
      <alignment horizontal="center" readingOrder="0"/>
    </xf>
    <xf borderId="0" fillId="11" fontId="17" numFmtId="165" xfId="0" applyAlignment="1" applyFont="1" applyNumberFormat="1">
      <alignment horizontal="center"/>
    </xf>
    <xf borderId="6" fillId="11" fontId="2" numFmtId="165" xfId="0" applyAlignment="1" applyBorder="1" applyFont="1" applyNumberFormat="1">
      <alignment horizontal="center" readingOrder="0" vertical="bottom"/>
    </xf>
    <xf borderId="0" fillId="28" fontId="41" numFmtId="0" xfId="0" applyAlignment="1" applyFont="1">
      <alignment horizontal="left" readingOrder="0"/>
    </xf>
    <xf borderId="6" fillId="11" fontId="11" numFmtId="0" xfId="0" applyAlignment="1" applyBorder="1" applyFont="1">
      <alignment horizontal="center" readingOrder="0"/>
    </xf>
    <xf borderId="0" fillId="28" fontId="42" numFmtId="0" xfId="0" applyAlignment="1" applyFont="1">
      <alignment readingOrder="0"/>
    </xf>
    <xf borderId="6" fillId="0" fontId="1" numFmtId="165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center" readingOrder="0" vertical="bottom"/>
    </xf>
    <xf borderId="0" fillId="28" fontId="18" numFmtId="0" xfId="0" applyAlignment="1" applyFont="1">
      <alignment readingOrder="0"/>
    </xf>
    <xf borderId="6" fillId="11" fontId="2" numFmtId="0" xfId="0" applyAlignment="1" applyBorder="1" applyFont="1">
      <alignment horizontal="center" readingOrder="0" vertical="bottom"/>
    </xf>
    <xf borderId="6" fillId="35" fontId="1" numFmtId="0" xfId="0" applyAlignment="1" applyBorder="1" applyFill="1" applyFont="1">
      <alignment horizontal="center" readingOrder="0" vertical="bottom"/>
    </xf>
    <xf borderId="6" fillId="28" fontId="43" numFmtId="0" xfId="0" applyAlignment="1" applyBorder="1" applyFont="1">
      <alignment horizontal="center" readingOrder="0"/>
    </xf>
    <xf borderId="0" fillId="2" fontId="42" numFmtId="0" xfId="0" applyAlignment="1" applyFont="1">
      <alignment readingOrder="0"/>
    </xf>
    <xf borderId="6" fillId="2" fontId="44" numFmtId="0" xfId="0" applyAlignment="1" applyBorder="1" applyFont="1">
      <alignment horizontal="center" readingOrder="0" vertical="bottom"/>
    </xf>
    <xf borderId="0" fillId="2" fontId="18" numFmtId="0" xfId="0" applyAlignment="1" applyFont="1">
      <alignment readingOrder="0"/>
    </xf>
    <xf borderId="0" fillId="28" fontId="42" numFmtId="0" xfId="0" applyAlignment="1" applyFont="1">
      <alignment horizontal="center" readingOrder="0" vertical="bottom"/>
    </xf>
    <xf borderId="0" fillId="2" fontId="14" numFmtId="0" xfId="0" applyAlignment="1" applyFont="1">
      <alignment horizontal="center" readingOrder="0"/>
    </xf>
    <xf borderId="0" fillId="5" fontId="11" numFmtId="0" xfId="0" applyAlignment="1" applyFont="1">
      <alignment horizontal="center" readingOrder="0"/>
    </xf>
    <xf borderId="0" fillId="28" fontId="42" numFmtId="0" xfId="0" applyAlignment="1" applyFont="1">
      <alignment horizontal="center" readingOrder="0"/>
    </xf>
    <xf borderId="6" fillId="2" fontId="30" numFmtId="0" xfId="0" applyAlignment="1" applyBorder="1" applyFont="1">
      <alignment horizontal="center" readingOrder="0" vertical="bottom"/>
    </xf>
    <xf borderId="0" fillId="11" fontId="37" numFmtId="0" xfId="0" applyAlignment="1" applyFont="1">
      <alignment horizontal="center" readingOrder="0"/>
    </xf>
    <xf borderId="6" fillId="5" fontId="24" numFmtId="0" xfId="0" applyAlignment="1" applyBorder="1" applyFont="1">
      <alignment horizontal="center" readingOrder="0" vertical="bottom"/>
    </xf>
    <xf borderId="4" fillId="2" fontId="30" numFmtId="165" xfId="0" applyAlignment="1" applyBorder="1" applyFont="1" applyNumberFormat="1">
      <alignment horizontal="center" readingOrder="0" vertical="bottom"/>
    </xf>
    <xf borderId="0" fillId="28" fontId="45" numFmtId="0" xfId="0" applyAlignment="1" applyFont="1">
      <alignment readingOrder="0"/>
    </xf>
    <xf borderId="4" fillId="2" fontId="30" numFmtId="0" xfId="0" applyAlignment="1" applyBorder="1" applyFont="1">
      <alignment horizontal="center" readingOrder="0" vertical="bottom"/>
    </xf>
    <xf borderId="0" fillId="0" fontId="17" numFmtId="0" xfId="0" applyAlignment="1" applyFont="1">
      <alignment readingOrder="0"/>
    </xf>
    <xf borderId="6" fillId="10" fontId="19" numFmtId="0" xfId="0" applyAlignment="1" applyBorder="1" applyFont="1">
      <alignment horizontal="center" readingOrder="0" vertical="bottom"/>
    </xf>
    <xf borderId="0" fillId="2" fontId="18" numFmtId="0" xfId="0" applyAlignment="1" applyFont="1">
      <alignment horizontal="center" readingOrder="0" vertical="bottom"/>
    </xf>
    <xf borderId="7" fillId="11" fontId="13" numFmtId="169" xfId="0" applyAlignment="1" applyBorder="1" applyFont="1" applyNumberFormat="1">
      <alignment horizontal="center" readingOrder="0" vertical="bottom"/>
    </xf>
    <xf borderId="6" fillId="11" fontId="19" numFmtId="0" xfId="0" applyAlignment="1" applyBorder="1" applyFont="1">
      <alignment horizontal="center" vertical="bottom"/>
    </xf>
    <xf borderId="0" fillId="28" fontId="25" numFmtId="0" xfId="0" applyAlignment="1" applyFont="1">
      <alignment horizontal="center" readingOrder="0"/>
    </xf>
    <xf borderId="6" fillId="36" fontId="1" numFmtId="165" xfId="0" applyAlignment="1" applyBorder="1" applyFill="1" applyFont="1" applyNumberFormat="1">
      <alignment horizontal="center" readingOrder="0" vertical="bottom"/>
    </xf>
    <xf borderId="0" fillId="11" fontId="11" numFmtId="0" xfId="0" applyAlignment="1" applyFont="1">
      <alignment readingOrder="0"/>
    </xf>
    <xf borderId="6" fillId="11" fontId="25" numFmtId="0" xfId="0" applyAlignment="1" applyBorder="1" applyFont="1">
      <alignment horizontal="center" readingOrder="0"/>
    </xf>
    <xf borderId="6" fillId="28" fontId="4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f.la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40" t="s">
        <v>14</v>
      </c>
      <c r="Q6" s="41" t="s">
        <v>15</v>
      </c>
      <c r="R6" s="42" t="s">
        <v>16</v>
      </c>
      <c r="S6" s="36" t="s">
        <v>17</v>
      </c>
      <c r="T6" s="7"/>
      <c r="U6" s="7"/>
      <c r="V6" s="43"/>
      <c r="Y6" s="7"/>
      <c r="Z6" s="7"/>
      <c r="AA6" s="7"/>
      <c r="AB6" s="7"/>
    </row>
    <row r="7">
      <c r="A7" s="44"/>
      <c r="B7" s="44"/>
      <c r="C7" s="45"/>
      <c r="D7" s="46"/>
      <c r="E7" s="47"/>
      <c r="F7" s="44"/>
      <c r="G7" s="48"/>
      <c r="H7" s="49"/>
      <c r="I7" s="50"/>
      <c r="J7" s="44"/>
      <c r="K7" s="51"/>
      <c r="L7" s="52"/>
      <c r="M7" s="37"/>
      <c r="N7" s="38"/>
      <c r="O7" s="53"/>
      <c r="P7" s="54"/>
      <c r="Q7" s="55"/>
      <c r="R7" s="56"/>
      <c r="S7" s="57"/>
      <c r="T7" s="7"/>
      <c r="U7" s="7"/>
      <c r="V7" s="7"/>
      <c r="Y7" s="7"/>
      <c r="Z7" s="7"/>
      <c r="AA7" s="7"/>
      <c r="AB7" s="7"/>
    </row>
    <row r="8">
      <c r="A8" s="44"/>
      <c r="B8" s="44"/>
      <c r="C8" s="45"/>
      <c r="D8" s="58"/>
      <c r="E8" s="59"/>
      <c r="F8" s="44"/>
      <c r="G8" s="48"/>
      <c r="H8" s="60"/>
      <c r="I8" s="61"/>
      <c r="J8" s="44"/>
      <c r="K8" s="62"/>
      <c r="L8" s="52"/>
      <c r="M8" s="63"/>
      <c r="N8" s="64"/>
      <c r="O8" s="53"/>
      <c r="P8" s="54"/>
      <c r="Q8" s="55"/>
      <c r="R8" s="65"/>
      <c r="S8" s="57"/>
      <c r="T8" s="66" t="s">
        <v>10</v>
      </c>
      <c r="U8" s="67">
        <f>SUM(L97)</f>
        <v>0</v>
      </c>
      <c r="V8" s="7"/>
      <c r="Y8" s="7"/>
      <c r="Z8" s="7"/>
      <c r="AA8" s="7"/>
      <c r="AB8" s="7"/>
    </row>
    <row r="9">
      <c r="A9" s="44"/>
      <c r="B9" s="44"/>
      <c r="C9" s="68"/>
      <c r="D9" s="58"/>
      <c r="E9" s="59"/>
      <c r="F9" s="44"/>
      <c r="G9" s="48"/>
      <c r="H9" s="60"/>
      <c r="I9" s="69"/>
      <c r="J9" s="44"/>
      <c r="K9" s="62"/>
      <c r="L9" s="52"/>
      <c r="M9" s="63"/>
      <c r="N9" s="64"/>
      <c r="O9" s="53"/>
      <c r="P9" s="54"/>
      <c r="Q9" s="55"/>
      <c r="R9" s="65"/>
      <c r="S9" s="57"/>
      <c r="T9" s="66" t="s">
        <v>11</v>
      </c>
      <c r="U9" s="67">
        <f>SUM(M98)</f>
        <v>0</v>
      </c>
      <c r="V9" s="7"/>
      <c r="Y9" s="7"/>
      <c r="Z9" s="7"/>
      <c r="AA9" s="7"/>
      <c r="AB9" s="7"/>
    </row>
    <row r="10" ht="16.5" customHeight="1">
      <c r="A10" s="44"/>
      <c r="B10" s="44"/>
      <c r="C10" s="70"/>
      <c r="D10" s="71"/>
      <c r="E10" s="47"/>
      <c r="F10" s="44"/>
      <c r="G10" s="48"/>
      <c r="H10" s="49"/>
      <c r="I10" s="50"/>
      <c r="J10" s="44"/>
      <c r="K10" s="51"/>
      <c r="L10" s="72"/>
      <c r="M10" s="37"/>
      <c r="N10" s="38"/>
      <c r="O10" s="53"/>
      <c r="P10" s="73"/>
      <c r="Q10" s="74"/>
      <c r="R10" s="56"/>
      <c r="S10" s="57"/>
      <c r="T10" s="75" t="s">
        <v>12</v>
      </c>
      <c r="U10" s="67">
        <f>SUM(N99)</f>
        <v>0</v>
      </c>
      <c r="V10" s="7"/>
      <c r="W10" s="7"/>
      <c r="X10" s="7"/>
      <c r="Y10" s="7"/>
      <c r="Z10" s="7"/>
      <c r="AA10" s="7"/>
      <c r="AB10" s="7"/>
    </row>
    <row r="11">
      <c r="A11" s="44"/>
      <c r="B11" s="44"/>
      <c r="C11" s="45"/>
      <c r="D11" s="58"/>
      <c r="E11" s="47"/>
      <c r="F11" s="44"/>
      <c r="G11" s="48"/>
      <c r="H11" s="49"/>
      <c r="I11" s="61"/>
      <c r="J11" s="44"/>
      <c r="K11" s="51"/>
      <c r="L11" s="52"/>
      <c r="M11" s="37"/>
      <c r="N11" s="38"/>
      <c r="O11" s="53"/>
      <c r="P11" s="54"/>
      <c r="Q11" s="55"/>
      <c r="R11" s="56"/>
      <c r="S11" s="57"/>
      <c r="T11" s="76" t="s">
        <v>18</v>
      </c>
      <c r="U11" s="77">
        <f>SUM(U8:U10)</f>
        <v>0</v>
      </c>
      <c r="V11" s="7"/>
      <c r="Y11" s="7"/>
      <c r="Z11" s="7"/>
      <c r="AA11" s="7"/>
      <c r="AB11" s="7"/>
    </row>
    <row r="12">
      <c r="A12" s="44"/>
      <c r="B12" s="44"/>
      <c r="C12" s="45"/>
      <c r="D12" s="46"/>
      <c r="E12" s="59"/>
      <c r="F12" s="44"/>
      <c r="G12" s="48"/>
      <c r="H12" s="49"/>
      <c r="I12" s="69"/>
      <c r="J12" s="44"/>
      <c r="K12" s="51"/>
      <c r="L12" s="52"/>
      <c r="M12" s="63"/>
      <c r="N12" s="64"/>
      <c r="O12" s="53"/>
      <c r="P12" s="54"/>
      <c r="Q12" s="55"/>
      <c r="R12" s="65"/>
      <c r="S12" s="57"/>
      <c r="V12" s="7"/>
      <c r="W12" s="7"/>
      <c r="X12" s="7"/>
      <c r="Y12" s="7"/>
      <c r="Z12" s="7"/>
      <c r="AA12" s="7"/>
      <c r="AB12" s="7"/>
    </row>
    <row r="13">
      <c r="A13" s="44"/>
      <c r="B13" s="44"/>
      <c r="C13" s="45"/>
      <c r="D13" s="46"/>
      <c r="E13" s="47"/>
      <c r="F13" s="44"/>
      <c r="G13" s="48"/>
      <c r="H13" s="60"/>
      <c r="I13" s="50"/>
      <c r="J13" s="78"/>
      <c r="K13" s="51"/>
      <c r="L13" s="52"/>
      <c r="M13" s="63"/>
      <c r="N13" s="64"/>
      <c r="O13" s="53"/>
      <c r="P13" s="54"/>
      <c r="Q13" s="55"/>
      <c r="R13" s="65"/>
      <c r="S13" s="57"/>
      <c r="V13" s="7"/>
      <c r="W13" s="7"/>
      <c r="X13" s="7"/>
      <c r="Y13" s="7"/>
      <c r="Z13" s="7"/>
      <c r="AA13" s="7"/>
      <c r="AB13" s="7"/>
    </row>
    <row r="14">
      <c r="A14" s="44"/>
      <c r="B14" s="44"/>
      <c r="C14" s="70"/>
      <c r="D14" s="58"/>
      <c r="E14" s="59"/>
      <c r="F14" s="44"/>
      <c r="G14" s="48"/>
      <c r="H14" s="60"/>
      <c r="I14" s="50"/>
      <c r="J14" s="44"/>
      <c r="K14" s="51"/>
      <c r="L14" s="52"/>
      <c r="M14" s="37"/>
      <c r="N14" s="38"/>
      <c r="O14" s="53"/>
      <c r="P14" s="54"/>
      <c r="Q14" s="55"/>
      <c r="R14" s="56"/>
      <c r="S14" s="57"/>
      <c r="V14" s="7"/>
      <c r="W14" s="7"/>
      <c r="X14" s="7"/>
      <c r="Y14" s="7"/>
      <c r="Z14" s="7"/>
      <c r="AA14" s="7"/>
      <c r="AB14" s="7"/>
    </row>
    <row r="15">
      <c r="A15" s="44"/>
      <c r="B15" s="44"/>
      <c r="C15" s="70"/>
      <c r="D15" s="58"/>
      <c r="E15" s="59"/>
      <c r="F15" s="44"/>
      <c r="G15" s="79"/>
      <c r="H15" s="79"/>
      <c r="I15" s="61"/>
      <c r="J15" s="78"/>
      <c r="K15" s="51"/>
      <c r="L15" s="52"/>
      <c r="M15" s="63"/>
      <c r="N15" s="64"/>
      <c r="O15" s="53"/>
      <c r="P15" s="54"/>
      <c r="Q15" s="55"/>
      <c r="R15" s="65"/>
      <c r="S15" s="57"/>
      <c r="T15" s="80" t="s">
        <v>13</v>
      </c>
      <c r="U15" s="46">
        <f>SUM(O100)</f>
        <v>0</v>
      </c>
      <c r="V15" s="7"/>
      <c r="W15" s="7"/>
      <c r="X15" s="7"/>
      <c r="Y15" s="7"/>
      <c r="Z15" s="7"/>
      <c r="AA15" s="7"/>
      <c r="AB15" s="7"/>
    </row>
    <row r="16">
      <c r="A16" s="44"/>
      <c r="B16" s="44"/>
      <c r="C16" s="45"/>
      <c r="D16" s="58"/>
      <c r="E16" s="47"/>
      <c r="F16" s="44"/>
      <c r="G16" s="79"/>
      <c r="H16" s="79"/>
      <c r="I16" s="61"/>
      <c r="J16" s="44"/>
      <c r="K16" s="51"/>
      <c r="L16" s="52"/>
      <c r="M16" s="63"/>
      <c r="N16" s="64"/>
      <c r="O16" s="53"/>
      <c r="P16" s="54"/>
      <c r="Q16" s="55"/>
      <c r="R16" s="65"/>
      <c r="S16" s="57"/>
      <c r="T16" s="81" t="s">
        <v>14</v>
      </c>
      <c r="U16" s="82">
        <f>SUM(P7:P92)</f>
        <v>0</v>
      </c>
      <c r="V16" s="7"/>
      <c r="W16" s="7"/>
      <c r="X16" s="83"/>
      <c r="Y16" s="7"/>
      <c r="Z16" s="7"/>
      <c r="AA16" s="7"/>
      <c r="AB16" s="7"/>
    </row>
    <row r="17" ht="15.75" customHeight="1">
      <c r="A17" s="44"/>
      <c r="B17" s="44"/>
      <c r="C17" s="45"/>
      <c r="D17" s="58"/>
      <c r="E17" s="59"/>
      <c r="F17" s="44"/>
      <c r="G17" s="48"/>
      <c r="H17" s="60"/>
      <c r="I17" s="69"/>
      <c r="J17" s="78"/>
      <c r="K17" s="51"/>
      <c r="L17" s="84"/>
      <c r="M17" s="85"/>
      <c r="N17" s="86"/>
      <c r="O17" s="53"/>
      <c r="P17" s="87"/>
      <c r="Q17" s="88"/>
      <c r="R17" s="89"/>
      <c r="S17" s="57"/>
      <c r="T17" s="90" t="s">
        <v>19</v>
      </c>
      <c r="U17" s="91">
        <f>SUM(U15:U16)</f>
        <v>0</v>
      </c>
      <c r="V17" s="7"/>
      <c r="W17" s="7"/>
      <c r="X17" s="7"/>
      <c r="Y17" s="7"/>
      <c r="Z17" s="7"/>
      <c r="AA17" s="7"/>
      <c r="AB17" s="7"/>
    </row>
    <row r="18" ht="17.25" customHeight="1">
      <c r="A18" s="44"/>
      <c r="B18" s="44"/>
      <c r="C18" s="45"/>
      <c r="D18" s="58"/>
      <c r="E18" s="47"/>
      <c r="F18" s="44"/>
      <c r="G18" s="79"/>
      <c r="H18" s="79"/>
      <c r="I18" s="61"/>
      <c r="J18" s="78"/>
      <c r="K18" s="51"/>
      <c r="L18" s="84"/>
      <c r="M18" s="63"/>
      <c r="N18" s="64"/>
      <c r="O18" s="53"/>
      <c r="P18" s="87"/>
      <c r="Q18" s="88"/>
      <c r="R18" s="65"/>
      <c r="S18" s="57"/>
      <c r="V18" s="7"/>
      <c r="W18" s="7"/>
      <c r="X18" s="7"/>
      <c r="Y18" s="7"/>
      <c r="Z18" s="7"/>
      <c r="AA18" s="7"/>
      <c r="AB18" s="7"/>
    </row>
    <row r="19">
      <c r="A19" s="44"/>
      <c r="B19" s="44"/>
      <c r="C19" s="45"/>
      <c r="D19" s="58"/>
      <c r="E19" s="47"/>
      <c r="F19" s="44"/>
      <c r="G19" s="48"/>
      <c r="H19" s="60"/>
      <c r="I19" s="50"/>
      <c r="J19" s="78"/>
      <c r="K19" s="51"/>
      <c r="L19" s="52"/>
      <c r="M19" s="63"/>
      <c r="N19" s="64"/>
      <c r="O19" s="53"/>
      <c r="P19" s="54"/>
      <c r="Q19" s="55"/>
      <c r="R19" s="65"/>
      <c r="S19" s="57"/>
      <c r="V19" s="7"/>
      <c r="W19" s="7"/>
      <c r="X19" s="7"/>
      <c r="Y19" s="7"/>
      <c r="Z19" s="7"/>
      <c r="AA19" s="7"/>
      <c r="AB19" s="7"/>
    </row>
    <row r="20">
      <c r="A20" s="44"/>
      <c r="B20" s="44"/>
      <c r="C20" s="45"/>
      <c r="D20" s="46"/>
      <c r="E20" s="59"/>
      <c r="F20" s="44"/>
      <c r="G20" s="48"/>
      <c r="H20" s="60"/>
      <c r="I20" s="69"/>
      <c r="J20" s="78"/>
      <c r="K20" s="51"/>
      <c r="L20" s="52"/>
      <c r="M20" s="63"/>
      <c r="N20" s="64"/>
      <c r="O20" s="53"/>
      <c r="P20" s="54"/>
      <c r="Q20" s="55"/>
      <c r="R20" s="65"/>
      <c r="S20" s="57"/>
      <c r="T20" s="92"/>
      <c r="U20" s="93"/>
      <c r="V20" s="7"/>
      <c r="W20" s="7"/>
      <c r="X20" s="7"/>
      <c r="Y20" s="7"/>
      <c r="Z20" s="7"/>
      <c r="AA20" s="7"/>
      <c r="AB20" s="7"/>
    </row>
    <row r="21">
      <c r="A21" s="44"/>
      <c r="B21" s="44"/>
      <c r="C21" s="45"/>
      <c r="D21" s="58"/>
      <c r="E21" s="47"/>
      <c r="F21" s="44"/>
      <c r="G21" s="48"/>
      <c r="H21" s="60"/>
      <c r="I21" s="69"/>
      <c r="J21" s="44"/>
      <c r="K21" s="51"/>
      <c r="L21" s="52"/>
      <c r="M21" s="63"/>
      <c r="N21" s="64"/>
      <c r="O21" s="53"/>
      <c r="P21" s="54"/>
      <c r="Q21" s="55"/>
      <c r="R21" s="65"/>
      <c r="S21" s="57"/>
      <c r="T21" s="92"/>
      <c r="U21" s="93"/>
      <c r="V21" s="7"/>
      <c r="W21" s="7"/>
      <c r="X21" s="7"/>
      <c r="Y21" s="7"/>
      <c r="Z21" s="7"/>
      <c r="AA21" s="7"/>
      <c r="AB21" s="7"/>
    </row>
    <row r="22">
      <c r="A22" s="44"/>
      <c r="B22" s="44"/>
      <c r="C22" s="45"/>
      <c r="D22" s="46"/>
      <c r="E22" s="59"/>
      <c r="F22" s="44"/>
      <c r="G22" s="48"/>
      <c r="H22" s="60"/>
      <c r="I22" s="50"/>
      <c r="J22" s="78"/>
      <c r="K22" s="51"/>
      <c r="L22" s="52"/>
      <c r="M22" s="63"/>
      <c r="N22" s="64"/>
      <c r="O22" s="53"/>
      <c r="P22" s="54"/>
      <c r="Q22" s="55"/>
      <c r="R22" s="65"/>
      <c r="S22" s="57"/>
      <c r="T22" s="94" t="s">
        <v>20</v>
      </c>
      <c r="U22" s="82">
        <f>SUM(Q7:Q92)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4"/>
      <c r="B23" s="44"/>
      <c r="C23" s="45"/>
      <c r="D23" s="70"/>
      <c r="E23" s="47"/>
      <c r="F23" s="44"/>
      <c r="G23" s="48"/>
      <c r="H23" s="60"/>
      <c r="I23" s="69"/>
      <c r="J23" s="44"/>
      <c r="K23" s="95"/>
      <c r="L23" s="52"/>
      <c r="M23" s="63"/>
      <c r="N23" s="64"/>
      <c r="O23" s="53"/>
      <c r="P23" s="54"/>
      <c r="Q23" s="55"/>
      <c r="R23" s="65"/>
      <c r="S23" s="57"/>
      <c r="T23" s="90" t="s">
        <v>21</v>
      </c>
      <c r="U23" s="96">
        <f>SUM(U22)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4"/>
      <c r="B24" s="44"/>
      <c r="C24" s="45"/>
      <c r="D24" s="70"/>
      <c r="E24" s="59"/>
      <c r="F24" s="44"/>
      <c r="G24" s="48"/>
      <c r="H24" s="60"/>
      <c r="I24" s="50"/>
      <c r="J24" s="44"/>
      <c r="K24" s="51"/>
      <c r="L24" s="72"/>
      <c r="M24" s="63"/>
      <c r="N24" s="64"/>
      <c r="O24" s="53"/>
      <c r="P24" s="73"/>
      <c r="Q24" s="74"/>
      <c r="R24" s="65"/>
      <c r="S24" s="57"/>
      <c r="V24" s="7"/>
      <c r="W24" s="7"/>
      <c r="X24" s="7"/>
      <c r="Y24" s="7"/>
      <c r="Z24" s="7"/>
      <c r="AA24" s="7"/>
      <c r="AB24" s="7"/>
    </row>
    <row r="25">
      <c r="A25" s="44"/>
      <c r="B25" s="44"/>
      <c r="C25" s="70"/>
      <c r="D25" s="58"/>
      <c r="E25" s="59"/>
      <c r="F25" s="44"/>
      <c r="G25" s="48">
        <v>14.0</v>
      </c>
      <c r="H25" s="60"/>
      <c r="I25" s="48"/>
      <c r="J25" s="44"/>
      <c r="K25" s="62"/>
      <c r="L25" s="52"/>
      <c r="M25" s="63"/>
      <c r="N25" s="86"/>
      <c r="O25" s="53"/>
      <c r="P25" s="97"/>
      <c r="Q25" s="98"/>
      <c r="R25" s="89"/>
      <c r="S25" s="57"/>
      <c r="V25" s="7"/>
      <c r="W25" s="7"/>
      <c r="X25" s="7"/>
      <c r="Y25" s="7"/>
      <c r="Z25" s="7"/>
      <c r="AA25" s="7"/>
      <c r="AB25" s="7"/>
    </row>
    <row r="26">
      <c r="A26" s="44"/>
      <c r="B26" s="44"/>
      <c r="C26" s="70"/>
      <c r="D26" s="58"/>
      <c r="E26" s="47"/>
      <c r="F26" s="44"/>
      <c r="G26" s="48"/>
      <c r="H26" s="60"/>
      <c r="I26" s="48"/>
      <c r="J26" s="78"/>
      <c r="K26" s="99"/>
      <c r="L26" s="84"/>
      <c r="M26" s="63"/>
      <c r="N26" s="64"/>
      <c r="O26" s="53"/>
      <c r="P26" s="87"/>
      <c r="Q26" s="88"/>
      <c r="R26" s="65"/>
      <c r="S26" s="5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/>
      <c r="B27" s="44"/>
      <c r="C27" s="70"/>
      <c r="D27" s="58"/>
      <c r="E27" s="47"/>
      <c r="F27" s="44"/>
      <c r="G27" s="48" t="s">
        <v>22</v>
      </c>
      <c r="H27" s="60"/>
      <c r="I27" s="61"/>
      <c r="J27" s="44"/>
      <c r="K27" s="99"/>
      <c r="L27" s="52"/>
      <c r="M27" s="63"/>
      <c r="N27" s="64"/>
      <c r="O27" s="53"/>
      <c r="P27" s="54"/>
      <c r="Q27" s="55"/>
      <c r="R27" s="65"/>
      <c r="S27" s="5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/>
      <c r="B28" s="44"/>
      <c r="C28" s="70"/>
      <c r="D28" s="100"/>
      <c r="E28" s="47"/>
      <c r="F28" s="44"/>
      <c r="G28" s="48"/>
      <c r="H28" s="60"/>
      <c r="I28" s="61"/>
      <c r="J28" s="44"/>
      <c r="K28" s="51"/>
      <c r="L28" s="52"/>
      <c r="M28" s="63"/>
      <c r="N28" s="64"/>
      <c r="O28" s="53"/>
      <c r="P28" s="54"/>
      <c r="Q28" s="55"/>
      <c r="R28" s="65"/>
      <c r="S28" s="5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/>
      <c r="B29" s="44"/>
      <c r="C29" s="45"/>
      <c r="D29" s="71"/>
      <c r="E29" s="59"/>
      <c r="F29" s="44"/>
      <c r="G29" s="48"/>
      <c r="H29" s="60"/>
      <c r="I29" s="48"/>
      <c r="J29" s="78"/>
      <c r="K29" s="51"/>
      <c r="L29" s="52"/>
      <c r="M29" s="63"/>
      <c r="N29" s="64"/>
      <c r="O29" s="53"/>
      <c r="P29" s="54"/>
      <c r="Q29" s="55"/>
      <c r="R29" s="65"/>
      <c r="S29" s="5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/>
      <c r="B30" s="44"/>
      <c r="C30" s="101"/>
      <c r="D30" s="100"/>
      <c r="E30" s="47"/>
      <c r="F30" s="44"/>
      <c r="G30" s="48"/>
      <c r="H30" s="60"/>
      <c r="I30" s="48"/>
      <c r="J30" s="78"/>
      <c r="K30" s="51"/>
      <c r="L30" s="52"/>
      <c r="M30" s="37"/>
      <c r="N30" s="38"/>
      <c r="O30" s="53"/>
      <c r="P30" s="54"/>
      <c r="Q30" s="55"/>
      <c r="R30" s="56"/>
      <c r="S30" s="5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/>
      <c r="B31" s="44"/>
      <c r="C31" s="45"/>
      <c r="D31" s="100"/>
      <c r="E31" s="59"/>
      <c r="F31" s="44"/>
      <c r="G31" s="102"/>
      <c r="H31" s="103"/>
      <c r="I31" s="48"/>
      <c r="J31" s="78"/>
      <c r="K31" s="51"/>
      <c r="L31" s="104"/>
      <c r="M31" s="63"/>
      <c r="N31" s="64"/>
      <c r="O31" s="53"/>
      <c r="P31" s="105"/>
      <c r="Q31" s="106"/>
      <c r="R31" s="65"/>
      <c r="S31" s="57"/>
      <c r="T31" s="90" t="s">
        <v>23</v>
      </c>
      <c r="U31" s="107">
        <f>SUM(U11,U17,U23)</f>
        <v>0</v>
      </c>
      <c r="V31" s="7"/>
      <c r="W31" s="7"/>
      <c r="X31" s="7"/>
      <c r="Y31" s="7"/>
      <c r="Z31" s="7"/>
      <c r="AA31" s="7"/>
      <c r="AB31" s="7"/>
    </row>
    <row r="32">
      <c r="A32" s="44"/>
      <c r="B32" s="44"/>
      <c r="C32" s="108"/>
      <c r="D32" s="46"/>
      <c r="E32" s="47"/>
      <c r="F32" s="44"/>
      <c r="G32" s="48"/>
      <c r="H32" s="60"/>
      <c r="I32" s="48"/>
      <c r="J32" s="78"/>
      <c r="K32" s="51"/>
      <c r="L32" s="104"/>
      <c r="M32" s="63"/>
      <c r="N32" s="64"/>
      <c r="O32" s="53"/>
      <c r="P32" s="105"/>
      <c r="Q32" s="106"/>
      <c r="R32" s="65"/>
      <c r="S32" s="47"/>
      <c r="V32" s="7"/>
      <c r="W32" s="7"/>
      <c r="X32" s="7"/>
      <c r="Y32" s="7"/>
      <c r="Z32" s="7"/>
      <c r="AA32" s="7"/>
      <c r="AB32" s="7"/>
    </row>
    <row r="33">
      <c r="A33" s="44"/>
      <c r="B33" s="44"/>
      <c r="C33" s="45"/>
      <c r="D33" s="109"/>
      <c r="E33" s="47"/>
      <c r="F33" s="44"/>
      <c r="G33" s="48"/>
      <c r="H33" s="60"/>
      <c r="I33" s="48"/>
      <c r="J33" s="44"/>
      <c r="K33" s="51"/>
      <c r="L33" s="84"/>
      <c r="M33" s="85"/>
      <c r="N33" s="86"/>
      <c r="O33" s="53"/>
      <c r="P33" s="87"/>
      <c r="Q33" s="88"/>
      <c r="R33" s="89"/>
      <c r="S33" s="47"/>
      <c r="V33" s="7"/>
      <c r="W33" s="7"/>
      <c r="X33" s="7"/>
      <c r="Y33" s="7"/>
      <c r="Z33" s="7"/>
      <c r="AA33" s="7"/>
      <c r="AB33" s="7"/>
    </row>
    <row r="34">
      <c r="A34" s="44"/>
      <c r="B34" s="44"/>
      <c r="C34" s="45"/>
      <c r="D34" s="110"/>
      <c r="E34" s="59"/>
      <c r="F34" s="44"/>
      <c r="G34" s="48"/>
      <c r="H34" s="60"/>
      <c r="I34" s="60"/>
      <c r="J34" s="78"/>
      <c r="K34" s="51"/>
      <c r="L34" s="72"/>
      <c r="M34" s="37"/>
      <c r="N34" s="38"/>
      <c r="O34" s="53"/>
      <c r="P34" s="73"/>
      <c r="Q34" s="74"/>
      <c r="R34" s="56"/>
      <c r="S34" s="47"/>
      <c r="V34" s="7"/>
      <c r="W34" s="7"/>
      <c r="X34" s="7"/>
      <c r="Y34" s="7"/>
      <c r="Z34" s="7"/>
      <c r="AA34" s="7"/>
      <c r="AB34" s="7"/>
    </row>
    <row r="35">
      <c r="A35" s="44"/>
      <c r="B35" s="44"/>
      <c r="C35" s="70"/>
      <c r="D35" s="110"/>
      <c r="E35" s="59"/>
      <c r="F35" s="44"/>
      <c r="G35" s="48"/>
      <c r="H35" s="60"/>
      <c r="I35" s="60"/>
      <c r="J35" s="78"/>
      <c r="K35" s="62"/>
      <c r="L35" s="52"/>
      <c r="M35" s="63"/>
      <c r="N35" s="64"/>
      <c r="O35" s="53"/>
      <c r="P35" s="54"/>
      <c r="Q35" s="55"/>
      <c r="R35" s="65"/>
      <c r="S35" s="47"/>
      <c r="V35" s="7"/>
      <c r="W35" s="7"/>
      <c r="X35" s="7"/>
      <c r="Y35" s="7"/>
      <c r="Z35" s="7"/>
      <c r="AA35" s="7"/>
      <c r="AB35" s="7"/>
    </row>
    <row r="36">
      <c r="A36" s="44"/>
      <c r="B36" s="44"/>
      <c r="C36" s="70"/>
      <c r="D36" s="71"/>
      <c r="E36" s="47"/>
      <c r="F36" s="44"/>
      <c r="G36" s="111"/>
      <c r="H36" s="112"/>
      <c r="I36" s="60"/>
      <c r="J36" s="78"/>
      <c r="K36" s="62"/>
      <c r="L36" s="52"/>
      <c r="M36" s="63"/>
      <c r="N36" s="64"/>
      <c r="O36" s="53"/>
      <c r="P36" s="54"/>
      <c r="Q36" s="55"/>
      <c r="R36" s="65"/>
      <c r="S36" s="4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/>
      <c r="B37" s="44"/>
      <c r="C37" s="70"/>
      <c r="D37" s="71"/>
      <c r="E37" s="47"/>
      <c r="F37" s="44"/>
      <c r="G37" s="113"/>
      <c r="H37" s="114"/>
      <c r="I37" s="48"/>
      <c r="J37" s="44"/>
      <c r="K37" s="51"/>
      <c r="L37" s="52"/>
      <c r="M37" s="85"/>
      <c r="N37" s="86"/>
      <c r="O37" s="53"/>
      <c r="P37" s="54"/>
      <c r="Q37" s="55"/>
      <c r="R37" s="89"/>
      <c r="S37" s="4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/>
      <c r="B38" s="44"/>
      <c r="C38" s="45"/>
      <c r="D38" s="100"/>
      <c r="E38" s="47"/>
      <c r="F38" s="44"/>
      <c r="G38" s="48"/>
      <c r="H38" s="60"/>
      <c r="I38" s="48"/>
      <c r="J38" s="78"/>
      <c r="K38" s="51"/>
      <c r="L38" s="52"/>
      <c r="M38" s="115"/>
      <c r="N38" s="116"/>
      <c r="O38" s="53"/>
      <c r="P38" s="54"/>
      <c r="Q38" s="55"/>
      <c r="R38" s="117"/>
      <c r="S38" s="4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/>
      <c r="B39" s="44"/>
      <c r="C39" s="45"/>
      <c r="D39" s="71"/>
      <c r="E39" s="47"/>
      <c r="F39" s="44"/>
      <c r="G39" s="48"/>
      <c r="H39" s="60"/>
      <c r="I39" s="47"/>
      <c r="J39" s="78"/>
      <c r="K39" s="99"/>
      <c r="L39" s="52"/>
      <c r="M39" s="63"/>
      <c r="N39" s="64"/>
      <c r="O39" s="53"/>
      <c r="P39" s="54"/>
      <c r="Q39" s="55"/>
      <c r="R39" s="65"/>
      <c r="S39" s="4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/>
      <c r="B40" s="44"/>
      <c r="C40" s="45"/>
      <c r="D40" s="58"/>
      <c r="E40" s="59"/>
      <c r="F40" s="44"/>
      <c r="G40" s="48"/>
      <c r="H40" s="60"/>
      <c r="I40" s="48"/>
      <c r="J40" s="78"/>
      <c r="K40" s="51"/>
      <c r="L40" s="72"/>
      <c r="M40" s="63"/>
      <c r="N40" s="64"/>
      <c r="O40" s="53"/>
      <c r="P40" s="73"/>
      <c r="Q40" s="74"/>
      <c r="R40" s="65"/>
      <c r="S40" s="4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/>
      <c r="B41" s="44"/>
      <c r="C41" s="45"/>
      <c r="D41" s="71"/>
      <c r="E41" s="47"/>
      <c r="F41" s="44"/>
      <c r="G41" s="48"/>
      <c r="H41" s="60"/>
      <c r="I41" s="48"/>
      <c r="J41" s="78"/>
      <c r="K41" s="51"/>
      <c r="L41" s="52"/>
      <c r="M41" s="63"/>
      <c r="N41" s="64"/>
      <c r="O41" s="53"/>
      <c r="P41" s="54"/>
      <c r="Q41" s="55"/>
      <c r="R41" s="65"/>
      <c r="S41" s="4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/>
      <c r="B42" s="44"/>
      <c r="C42" s="70"/>
      <c r="D42" s="118"/>
      <c r="E42" s="59"/>
      <c r="F42" s="44"/>
      <c r="G42" s="119"/>
      <c r="H42" s="120"/>
      <c r="I42" s="114"/>
      <c r="J42" s="78"/>
      <c r="K42" s="121"/>
      <c r="L42" s="52"/>
      <c r="M42" s="63"/>
      <c r="N42" s="64"/>
      <c r="O42" s="53"/>
      <c r="P42" s="54"/>
      <c r="Q42" s="55"/>
      <c r="R42" s="65"/>
      <c r="S42" s="4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/>
      <c r="B43" s="44"/>
      <c r="C43" s="70"/>
      <c r="D43" s="58"/>
      <c r="E43" s="47"/>
      <c r="F43" s="44"/>
      <c r="G43" s="48"/>
      <c r="H43" s="60"/>
      <c r="I43" s="48"/>
      <c r="J43" s="44"/>
      <c r="K43" s="51"/>
      <c r="L43" s="52"/>
      <c r="M43" s="63"/>
      <c r="N43" s="64"/>
      <c r="O43" s="53"/>
      <c r="P43" s="54"/>
      <c r="Q43" s="55"/>
      <c r="R43" s="65"/>
      <c r="S43" s="4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/>
      <c r="B44" s="44"/>
      <c r="C44" s="45"/>
      <c r="D44" s="58"/>
      <c r="E44" s="59"/>
      <c r="F44" s="44"/>
      <c r="G44" s="48"/>
      <c r="H44" s="60"/>
      <c r="I44" s="48"/>
      <c r="J44" s="44"/>
      <c r="K44" s="62"/>
      <c r="L44" s="52"/>
      <c r="M44" s="63"/>
      <c r="N44" s="64"/>
      <c r="O44" s="53"/>
      <c r="P44" s="54"/>
      <c r="Q44" s="55"/>
      <c r="R44" s="65"/>
      <c r="S44" s="4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/>
      <c r="B45" s="44"/>
      <c r="C45" s="45"/>
      <c r="D45" s="122"/>
      <c r="E45" s="59"/>
      <c r="F45" s="44"/>
      <c r="G45" s="48"/>
      <c r="H45" s="60"/>
      <c r="I45" s="48"/>
      <c r="J45" s="44"/>
      <c r="K45" s="51"/>
      <c r="L45" s="52"/>
      <c r="M45" s="63"/>
      <c r="N45" s="64"/>
      <c r="O45" s="53"/>
      <c r="P45" s="54"/>
      <c r="Q45" s="55"/>
      <c r="R45" s="65"/>
      <c r="S45" s="4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/>
      <c r="B46" s="44"/>
      <c r="C46" s="45"/>
      <c r="D46" s="71"/>
      <c r="E46" s="59"/>
      <c r="F46" s="44"/>
      <c r="G46" s="123"/>
      <c r="H46" s="124"/>
      <c r="I46" s="48"/>
      <c r="J46" s="78"/>
      <c r="K46" s="51"/>
      <c r="L46" s="104"/>
      <c r="M46" s="85"/>
      <c r="N46" s="86"/>
      <c r="O46" s="53"/>
      <c r="P46" s="105"/>
      <c r="Q46" s="106"/>
      <c r="R46" s="89"/>
      <c r="S46" s="4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/>
      <c r="B47" s="44"/>
      <c r="C47" s="70"/>
      <c r="D47" s="71"/>
      <c r="E47" s="59"/>
      <c r="F47" s="44"/>
      <c r="G47" s="48"/>
      <c r="H47" s="60"/>
      <c r="I47" s="60"/>
      <c r="J47" s="78"/>
      <c r="K47" s="51"/>
      <c r="L47" s="125"/>
      <c r="M47" s="63"/>
      <c r="N47" s="64"/>
      <c r="O47" s="53"/>
      <c r="P47" s="126"/>
      <c r="Q47" s="127"/>
      <c r="R47" s="65"/>
      <c r="S47" s="4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/>
      <c r="B48" s="44"/>
      <c r="C48" s="45"/>
      <c r="D48" s="71"/>
      <c r="E48" s="59"/>
      <c r="F48" s="44"/>
      <c r="G48" s="48"/>
      <c r="H48" s="60"/>
      <c r="I48" s="60"/>
      <c r="J48" s="78"/>
      <c r="K48" s="51"/>
      <c r="L48" s="125"/>
      <c r="M48" s="37"/>
      <c r="N48" s="38"/>
      <c r="O48" s="53"/>
      <c r="P48" s="126"/>
      <c r="Q48" s="127"/>
      <c r="R48" s="56"/>
      <c r="S48" s="4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/>
      <c r="C49" s="45"/>
      <c r="D49" s="109"/>
      <c r="E49" s="47"/>
      <c r="F49" s="44"/>
      <c r="G49" s="48"/>
      <c r="H49" s="60"/>
      <c r="I49" s="128"/>
      <c r="J49" s="44"/>
      <c r="K49" s="62"/>
      <c r="L49" s="125"/>
      <c r="M49" s="85"/>
      <c r="N49" s="86"/>
      <c r="O49" s="53"/>
      <c r="P49" s="126"/>
      <c r="Q49" s="127"/>
      <c r="R49" s="89"/>
      <c r="S49" s="4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129"/>
      <c r="E50" s="59"/>
      <c r="F50" s="44"/>
      <c r="G50" s="48"/>
      <c r="H50" s="60"/>
      <c r="I50" s="48"/>
      <c r="J50" s="78"/>
      <c r="K50" s="62"/>
      <c r="L50" s="130"/>
      <c r="M50" s="85"/>
      <c r="N50" s="86"/>
      <c r="O50" s="53"/>
      <c r="P50" s="131"/>
      <c r="Q50" s="132"/>
      <c r="R50" s="89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70"/>
      <c r="E51" s="59"/>
      <c r="F51" s="44"/>
      <c r="G51" s="48"/>
      <c r="H51" s="60"/>
      <c r="I51" s="48"/>
      <c r="J51" s="78"/>
      <c r="K51" s="51"/>
      <c r="L51" s="125"/>
      <c r="M51" s="63"/>
      <c r="N51" s="64"/>
      <c r="O51" s="53"/>
      <c r="P51" s="126"/>
      <c r="Q51" s="127"/>
      <c r="R51" s="65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59"/>
      <c r="F52" s="44"/>
      <c r="G52" s="133"/>
      <c r="H52" s="49"/>
      <c r="I52" s="48"/>
      <c r="J52" s="78"/>
      <c r="K52" s="121"/>
      <c r="L52" s="125"/>
      <c r="M52" s="85"/>
      <c r="N52" s="86"/>
      <c r="O52" s="53"/>
      <c r="P52" s="126"/>
      <c r="Q52" s="127"/>
      <c r="R52" s="89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4"/>
      <c r="F53" s="44"/>
      <c r="G53" s="48"/>
      <c r="H53" s="60"/>
      <c r="I53" s="48"/>
      <c r="J53" s="78"/>
      <c r="K53" s="51"/>
      <c r="L53" s="125"/>
      <c r="M53" s="63"/>
      <c r="N53" s="64"/>
      <c r="O53" s="53"/>
      <c r="P53" s="126"/>
      <c r="Q53" s="127"/>
      <c r="R53" s="65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5"/>
      <c r="H54" s="136"/>
      <c r="I54" s="48"/>
      <c r="J54" s="78"/>
      <c r="K54" s="51"/>
      <c r="L54" s="125"/>
      <c r="M54" s="63"/>
      <c r="N54" s="64"/>
      <c r="O54" s="53"/>
      <c r="P54" s="126"/>
      <c r="Q54" s="127"/>
      <c r="R54" s="65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25"/>
      <c r="M55" s="115"/>
      <c r="N55" s="116"/>
      <c r="O55" s="53"/>
      <c r="P55" s="126"/>
      <c r="Q55" s="127"/>
      <c r="R55" s="117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8"/>
      <c r="L56" s="125"/>
      <c r="M56" s="115"/>
      <c r="N56" s="116"/>
      <c r="O56" s="53"/>
      <c r="P56" s="126"/>
      <c r="Q56" s="127"/>
      <c r="R56" s="117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0"/>
      <c r="I57" s="48"/>
      <c r="J57" s="78"/>
      <c r="K57" s="137"/>
      <c r="L57" s="139"/>
      <c r="M57" s="63"/>
      <c r="N57" s="64"/>
      <c r="O57" s="53"/>
      <c r="P57" s="140"/>
      <c r="Q57" s="141"/>
      <c r="R57" s="65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126"/>
      <c r="Q58" s="127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126"/>
      <c r="Q59" s="127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126"/>
      <c r="Q60" s="127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25"/>
      <c r="M61" s="85"/>
      <c r="N61" s="86"/>
      <c r="O61" s="53"/>
      <c r="P61" s="126"/>
      <c r="Q61" s="127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63"/>
      <c r="N62" s="64"/>
      <c r="O62" s="53"/>
      <c r="P62" s="131"/>
      <c r="Q62" s="132"/>
      <c r="R62" s="65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7"/>
      <c r="L63" s="130"/>
      <c r="M63" s="85"/>
      <c r="N63" s="86"/>
      <c r="O63" s="53"/>
      <c r="P63" s="131"/>
      <c r="Q63" s="132"/>
      <c r="R63" s="89"/>
      <c r="S63" s="142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25"/>
      <c r="M64" s="63"/>
      <c r="N64" s="64"/>
      <c r="O64" s="53"/>
      <c r="P64" s="126"/>
      <c r="Q64" s="127"/>
      <c r="R64" s="65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8"/>
      <c r="L65" s="130"/>
      <c r="M65" s="85"/>
      <c r="N65" s="86"/>
      <c r="O65" s="53"/>
      <c r="P65" s="131"/>
      <c r="Q65" s="132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0"/>
      <c r="I66" s="48"/>
      <c r="J66" s="78"/>
      <c r="K66" s="137"/>
      <c r="L66" s="130"/>
      <c r="M66" s="85"/>
      <c r="N66" s="86"/>
      <c r="O66" s="53"/>
      <c r="P66" s="131"/>
      <c r="Q66" s="132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4"/>
      <c r="L67" s="125"/>
      <c r="M67" s="63"/>
      <c r="N67" s="64"/>
      <c r="O67" s="53"/>
      <c r="P67" s="126"/>
      <c r="Q67" s="127"/>
      <c r="R67" s="65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5"/>
      <c r="L68" s="130"/>
      <c r="M68" s="85"/>
      <c r="N68" s="86"/>
      <c r="O68" s="53"/>
      <c r="P68" s="131"/>
      <c r="Q68" s="132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37"/>
      <c r="L69" s="146"/>
      <c r="M69" s="85"/>
      <c r="N69" s="86"/>
      <c r="O69" s="53"/>
      <c r="P69" s="147"/>
      <c r="Q69" s="148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4"/>
      <c r="L70" s="130"/>
      <c r="M70" s="85"/>
      <c r="N70" s="86"/>
      <c r="O70" s="53"/>
      <c r="P70" s="131"/>
      <c r="Q70" s="132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9"/>
      <c r="D71" s="150"/>
      <c r="E71" s="143"/>
      <c r="F71" s="44"/>
      <c r="G71" s="48"/>
      <c r="H71" s="60"/>
      <c r="I71" s="48"/>
      <c r="J71" s="78"/>
      <c r="K71" s="151"/>
      <c r="L71" s="152"/>
      <c r="M71" s="85"/>
      <c r="N71" s="86"/>
      <c r="O71" s="53"/>
      <c r="P71" s="153"/>
      <c r="Q71" s="154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9"/>
      <c r="D72" s="45"/>
      <c r="E72" s="143"/>
      <c r="F72" s="44"/>
      <c r="G72" s="48"/>
      <c r="H72" s="60"/>
      <c r="I72" s="48"/>
      <c r="J72" s="78"/>
      <c r="K72" s="155"/>
      <c r="L72" s="152"/>
      <c r="M72" s="115"/>
      <c r="N72" s="116"/>
      <c r="O72" s="53"/>
      <c r="P72" s="153"/>
      <c r="Q72" s="154"/>
      <c r="R72" s="117"/>
      <c r="S72" s="142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9"/>
      <c r="D73" s="58"/>
      <c r="E73" s="143"/>
      <c r="F73" s="44"/>
      <c r="G73" s="48"/>
      <c r="H73" s="60"/>
      <c r="I73" s="60"/>
      <c r="J73" s="78"/>
      <c r="K73" s="151"/>
      <c r="L73" s="156"/>
      <c r="M73" s="85"/>
      <c r="N73" s="86"/>
      <c r="O73" s="53"/>
      <c r="P73" s="157"/>
      <c r="Q73" s="158"/>
      <c r="R73" s="89"/>
      <c r="S73" s="142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1"/>
      <c r="L74" s="152"/>
      <c r="M74" s="85"/>
      <c r="N74" s="86"/>
      <c r="O74" s="53"/>
      <c r="P74" s="153"/>
      <c r="Q74" s="154"/>
      <c r="R74" s="89"/>
      <c r="S74" s="142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9"/>
      <c r="D75" s="45"/>
      <c r="E75" s="14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153"/>
      <c r="Q75" s="154"/>
      <c r="R75" s="89"/>
      <c r="S75" s="142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153"/>
      <c r="Q76" s="154"/>
      <c r="R76" s="89"/>
      <c r="S76" s="159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153"/>
      <c r="Q77" s="154"/>
      <c r="R77" s="89"/>
      <c r="S77" s="142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153"/>
      <c r="Q78" s="154"/>
      <c r="R78" s="89"/>
      <c r="S78" s="16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153"/>
      <c r="Q79" s="154"/>
      <c r="R79" s="89"/>
      <c r="S79" s="163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153"/>
      <c r="Q80" s="154"/>
      <c r="R80" s="89"/>
      <c r="S80" s="163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168"/>
      <c r="Q81" s="169"/>
      <c r="R81" s="170"/>
      <c r="S81" s="163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168"/>
      <c r="Q82" s="169"/>
      <c r="R82" s="170"/>
      <c r="S82" s="163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168"/>
      <c r="Q83" s="169"/>
      <c r="R83" s="170"/>
      <c r="S83" s="163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175"/>
      <c r="Q84" s="176"/>
      <c r="R84" s="177"/>
      <c r="S84" s="163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168"/>
      <c r="Q85" s="169"/>
      <c r="R85" s="180"/>
      <c r="S85" s="163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168"/>
      <c r="Q86" s="169"/>
      <c r="R86" s="180"/>
      <c r="S86" s="163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168"/>
      <c r="Q87" s="169"/>
      <c r="R87" s="180"/>
      <c r="S87" s="163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168"/>
      <c r="Q88" s="169"/>
      <c r="R88" s="180"/>
      <c r="S88" s="163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168"/>
      <c r="Q89" s="169"/>
      <c r="R89" s="180"/>
      <c r="S89" s="163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168"/>
      <c r="Q90" s="169"/>
      <c r="R90" s="180"/>
      <c r="S90" s="163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168"/>
      <c r="Q91" s="169"/>
      <c r="R91" s="180"/>
      <c r="S91" s="163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168"/>
      <c r="Q92" s="169"/>
      <c r="R92" s="180"/>
      <c r="S92" s="163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8"/>
      <c r="S93" s="189">
        <f>SUM(S7:S92)</f>
        <v>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0</v>
      </c>
      <c r="L95" s="201" t="s">
        <v>24</v>
      </c>
      <c r="O95" s="202" t="s">
        <v>25</v>
      </c>
      <c r="Q95" s="202"/>
      <c r="R95" s="203" t="s">
        <v>26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SUM(K95*1%)</f>
        <v>0</v>
      </c>
      <c r="L96" s="36" t="s">
        <v>10</v>
      </c>
      <c r="M96" s="204"/>
      <c r="N96" s="204"/>
      <c r="O96" s="205"/>
      <c r="P96" s="206"/>
      <c r="Q96" s="206"/>
      <c r="R96" s="20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0</v>
      </c>
      <c r="M97" s="37" t="s">
        <v>11</v>
      </c>
      <c r="N97" s="204"/>
      <c r="O97" s="205"/>
      <c r="P97" s="205"/>
      <c r="Q97" s="205"/>
      <c r="R97" s="20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0</v>
      </c>
      <c r="I98" s="5"/>
      <c r="J98" s="2"/>
      <c r="K98" s="7"/>
      <c r="L98" s="58">
        <f>SUM(L97*1%)</f>
        <v>0</v>
      </c>
      <c r="M98" s="16">
        <f>SUM(M6:M91)</f>
        <v>0</v>
      </c>
      <c r="N98" s="38" t="s">
        <v>12</v>
      </c>
      <c r="O98" s="205"/>
      <c r="P98" s="205"/>
      <c r="Q98" s="205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2"/>
      <c r="G99" s="213" t="s">
        <v>28</v>
      </c>
      <c r="H99" s="211" t="str">
        <f>SUM(O100,,#REF!,Q104)</f>
        <v>#REF!</v>
      </c>
      <c r="I99" s="5"/>
      <c r="J99" s="2"/>
      <c r="K99" s="7"/>
      <c r="L99" s="17"/>
      <c r="M99" s="58">
        <f>SUM(M98*1%)</f>
        <v>0</v>
      </c>
      <c r="N99" s="16">
        <f>SUM(N6:N92)</f>
        <v>0</v>
      </c>
      <c r="O99" s="39" t="s">
        <v>13</v>
      </c>
      <c r="P99" s="205"/>
      <c r="Q99" s="205"/>
      <c r="R99" s="21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SUM(P103,R105)</f>
        <v>0</v>
      </c>
      <c r="I100" s="5"/>
      <c r="J100" s="2"/>
      <c r="K100" s="7"/>
      <c r="L100" s="2"/>
      <c r="M100" s="2"/>
      <c r="N100" s="58">
        <f>SUM(N99*1%)</f>
        <v>0</v>
      </c>
      <c r="O100" s="16">
        <f>SUM(O6:O93)</f>
        <v>0</v>
      </c>
      <c r="P100" s="205"/>
      <c r="Q100" s="205"/>
      <c r="R100" s="214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SUM(O100*1%)</f>
        <v>0</v>
      </c>
      <c r="P101" s="205"/>
      <c r="Q101" s="205"/>
      <c r="R101" s="214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14</v>
      </c>
      <c r="Q102" s="205"/>
      <c r="R102" s="214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/>
      <c r="I103" s="219"/>
      <c r="J103" s="2"/>
      <c r="K103" s="7"/>
      <c r="L103" s="2"/>
      <c r="M103" s="2"/>
      <c r="N103" s="2"/>
      <c r="O103" s="2"/>
      <c r="P103" s="16">
        <f>SUM(P6:P91)</f>
        <v>0</v>
      </c>
      <c r="Q103" s="41" t="s">
        <v>15</v>
      </c>
      <c r="R103" s="214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21"/>
      <c r="I104" s="219"/>
      <c r="J104" s="2"/>
      <c r="K104" s="7"/>
      <c r="L104" s="2"/>
      <c r="M104" s="2"/>
      <c r="N104" s="2"/>
      <c r="O104" s="2"/>
      <c r="P104" s="58">
        <f>SUM(P103*2%)</f>
        <v>0</v>
      </c>
      <c r="Q104" s="16">
        <f>SUM(Q6:Q91)</f>
        <v>0</v>
      </c>
      <c r="R104" s="222" t="s">
        <v>16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21"/>
      <c r="I105" s="219"/>
      <c r="J105" s="2"/>
      <c r="K105" s="7"/>
      <c r="L105" s="2"/>
      <c r="M105" s="2"/>
      <c r="N105" s="2"/>
      <c r="O105" s="2"/>
      <c r="P105" s="2"/>
      <c r="Q105" s="58">
        <f>SUM(Q104*1%)</f>
        <v>0</v>
      </c>
      <c r="R105" s="150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150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225"/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J7:J92">
      <formula1>"Mel,Drieli,Fernanda,Carla"</formula1>
    </dataValidation>
    <dataValidation type="list" allowBlank="1" showErrorMessage="1" sqref="A7:A92">
      <formula1>"Nobre,Publicidade,Rei dos Vídeos"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Influencer,Mascote,locução,Influencer  JO"&amp;"ÃO,Influencer   VINICIUS"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6.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228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20"/>
      <c r="V4" s="21"/>
      <c r="W4" s="22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8"/>
      <c r="T5" s="24"/>
      <c r="U5" s="30"/>
      <c r="V5" s="7"/>
      <c r="W5" s="7"/>
      <c r="X5" s="7"/>
      <c r="Y5" s="7"/>
      <c r="Z5" s="7"/>
      <c r="AA5" s="7"/>
      <c r="AB5" s="7"/>
      <c r="AC5" s="7"/>
      <c r="AD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29" t="s">
        <v>34</v>
      </c>
      <c r="Q6" s="230" t="s">
        <v>35</v>
      </c>
      <c r="R6" s="41" t="s">
        <v>15</v>
      </c>
      <c r="S6" s="40" t="s">
        <v>14</v>
      </c>
      <c r="T6" s="42" t="s">
        <v>16</v>
      </c>
      <c r="U6" s="36" t="s">
        <v>17</v>
      </c>
      <c r="V6" s="7"/>
      <c r="W6" s="7"/>
      <c r="X6" s="43"/>
      <c r="AA6" s="7"/>
      <c r="AB6" s="7"/>
      <c r="AC6" s="7"/>
      <c r="AD6" s="7"/>
    </row>
    <row r="7">
      <c r="A7" s="44" t="s">
        <v>36</v>
      </c>
      <c r="B7" s="44" t="s">
        <v>37</v>
      </c>
      <c r="C7" s="45"/>
      <c r="D7" s="46" t="s">
        <v>38</v>
      </c>
      <c r="E7" s="47" t="s">
        <v>39</v>
      </c>
      <c r="F7" s="44" t="s">
        <v>40</v>
      </c>
      <c r="G7" s="231" t="s">
        <v>41</v>
      </c>
      <c r="H7" s="49" t="s">
        <v>42</v>
      </c>
      <c r="I7" s="50" t="s">
        <v>43</v>
      </c>
      <c r="J7" s="44" t="s">
        <v>44</v>
      </c>
      <c r="K7" s="51"/>
      <c r="L7" s="52"/>
      <c r="M7" s="37"/>
      <c r="N7" s="38">
        <v>350.0</v>
      </c>
      <c r="O7" s="53"/>
      <c r="P7" s="232"/>
      <c r="Q7" s="233"/>
      <c r="R7" s="234"/>
      <c r="S7" s="54"/>
      <c r="T7" s="56"/>
      <c r="U7" s="57">
        <v>50.0</v>
      </c>
      <c r="V7" s="235" t="s">
        <v>9</v>
      </c>
      <c r="W7" s="236">
        <f>SUM(K95)</f>
        <v>2364</v>
      </c>
      <c r="X7" s="7"/>
      <c r="AA7" s="7"/>
      <c r="AB7" s="7"/>
      <c r="AC7" s="7"/>
      <c r="AD7" s="7"/>
    </row>
    <row r="8">
      <c r="A8" s="44" t="s">
        <v>36</v>
      </c>
      <c r="B8" s="44" t="s">
        <v>45</v>
      </c>
      <c r="C8" s="45"/>
      <c r="D8" s="46" t="s">
        <v>46</v>
      </c>
      <c r="E8" s="47" t="s">
        <v>39</v>
      </c>
      <c r="F8" s="44" t="s">
        <v>40</v>
      </c>
      <c r="G8" s="231" t="s">
        <v>47</v>
      </c>
      <c r="H8" s="60" t="s">
        <v>48</v>
      </c>
      <c r="I8" s="61" t="s">
        <v>49</v>
      </c>
      <c r="J8" s="44" t="s">
        <v>44</v>
      </c>
      <c r="K8" s="62" t="s">
        <v>50</v>
      </c>
      <c r="L8" s="52"/>
      <c r="M8" s="63"/>
      <c r="N8" s="64"/>
      <c r="O8" s="53"/>
      <c r="P8" s="232"/>
      <c r="Q8" s="233"/>
      <c r="R8" s="234"/>
      <c r="S8" s="54"/>
      <c r="T8" s="65"/>
      <c r="U8" s="57" t="s">
        <v>46</v>
      </c>
      <c r="V8" s="66" t="s">
        <v>10</v>
      </c>
      <c r="W8" s="67">
        <f>SUM(L97)</f>
        <v>544</v>
      </c>
      <c r="X8" s="7"/>
      <c r="AA8" s="7"/>
      <c r="AB8" s="7"/>
      <c r="AC8" s="7"/>
      <c r="AD8" s="7"/>
    </row>
    <row r="9">
      <c r="A9" s="44" t="s">
        <v>36</v>
      </c>
      <c r="B9" s="44" t="s">
        <v>37</v>
      </c>
      <c r="C9" s="68"/>
      <c r="D9" s="46" t="s">
        <v>51</v>
      </c>
      <c r="E9" s="47" t="s">
        <v>52</v>
      </c>
      <c r="F9" s="44" t="s">
        <v>40</v>
      </c>
      <c r="G9" s="231" t="s">
        <v>53</v>
      </c>
      <c r="H9" s="60" t="s">
        <v>54</v>
      </c>
      <c r="I9" s="69" t="s">
        <v>55</v>
      </c>
      <c r="J9" s="44" t="s">
        <v>56</v>
      </c>
      <c r="K9" s="62"/>
      <c r="L9" s="52"/>
      <c r="M9" s="63">
        <v>200.0</v>
      </c>
      <c r="N9" s="64"/>
      <c r="O9" s="53"/>
      <c r="P9" s="237"/>
      <c r="Q9" s="233"/>
      <c r="R9" s="234"/>
      <c r="S9" s="54"/>
      <c r="T9" s="65"/>
      <c r="U9" s="57">
        <v>100.0</v>
      </c>
      <c r="V9" s="66" t="s">
        <v>11</v>
      </c>
      <c r="W9" s="67">
        <f>SUM(M98)</f>
        <v>2250</v>
      </c>
      <c r="X9" s="7"/>
      <c r="AA9" s="7"/>
      <c r="AB9" s="7"/>
      <c r="AC9" s="7"/>
      <c r="AD9" s="7"/>
    </row>
    <row r="10" ht="16.5" customHeight="1">
      <c r="A10" s="44" t="s">
        <v>36</v>
      </c>
      <c r="B10" s="44" t="s">
        <v>57</v>
      </c>
      <c r="C10" s="70"/>
      <c r="D10" s="100" t="s">
        <v>58</v>
      </c>
      <c r="E10" s="47" t="s">
        <v>59</v>
      </c>
      <c r="F10" s="44" t="s">
        <v>60</v>
      </c>
      <c r="G10" s="231" t="s">
        <v>61</v>
      </c>
      <c r="H10" s="49" t="s">
        <v>62</v>
      </c>
      <c r="I10" s="50" t="s">
        <v>63</v>
      </c>
      <c r="J10" s="44" t="s">
        <v>56</v>
      </c>
      <c r="K10" s="51">
        <v>294.0</v>
      </c>
      <c r="L10" s="72"/>
      <c r="M10" s="37"/>
      <c r="N10" s="38"/>
      <c r="O10" s="53"/>
      <c r="P10" s="232"/>
      <c r="Q10" s="233"/>
      <c r="R10" s="234"/>
      <c r="S10" s="73"/>
      <c r="T10" s="56"/>
      <c r="U10" s="57">
        <v>50.0</v>
      </c>
      <c r="V10" s="75" t="s">
        <v>12</v>
      </c>
      <c r="W10" s="67">
        <f>SUM(N99)</f>
        <v>1770</v>
      </c>
      <c r="X10" s="7"/>
      <c r="Y10" s="7"/>
      <c r="Z10" s="7"/>
      <c r="AA10" s="7"/>
      <c r="AB10" s="7"/>
      <c r="AC10" s="7"/>
      <c r="AD10" s="7"/>
    </row>
    <row r="11">
      <c r="A11" s="44" t="s">
        <v>36</v>
      </c>
      <c r="B11" s="44" t="s">
        <v>37</v>
      </c>
      <c r="C11" s="45"/>
      <c r="D11" s="46" t="s">
        <v>64</v>
      </c>
      <c r="E11" s="47" t="s">
        <v>65</v>
      </c>
      <c r="F11" s="44" t="s">
        <v>66</v>
      </c>
      <c r="G11" s="231" t="s">
        <v>67</v>
      </c>
      <c r="H11" s="49" t="s">
        <v>68</v>
      </c>
      <c r="I11" s="61"/>
      <c r="J11" s="44" t="s">
        <v>44</v>
      </c>
      <c r="K11" s="51"/>
      <c r="L11" s="52"/>
      <c r="M11" s="37"/>
      <c r="N11" s="38"/>
      <c r="O11" s="53"/>
      <c r="P11" s="232"/>
      <c r="Q11" s="233"/>
      <c r="R11" s="234"/>
      <c r="S11" s="54">
        <v>350.0</v>
      </c>
      <c r="T11" s="56"/>
      <c r="U11" s="57">
        <v>50.0</v>
      </c>
      <c r="V11" s="76" t="s">
        <v>18</v>
      </c>
      <c r="W11" s="77">
        <f>SUM(W7:W10)</f>
        <v>6928</v>
      </c>
      <c r="X11" s="7"/>
      <c r="AA11" s="7"/>
      <c r="AB11" s="7"/>
      <c r="AC11" s="7"/>
      <c r="AD11" s="7"/>
    </row>
    <row r="12">
      <c r="A12" s="44" t="s">
        <v>36</v>
      </c>
      <c r="B12" s="44" t="s">
        <v>37</v>
      </c>
      <c r="C12" s="45"/>
      <c r="D12" s="46" t="s">
        <v>69</v>
      </c>
      <c r="E12" s="47" t="s">
        <v>70</v>
      </c>
      <c r="F12" s="44" t="s">
        <v>40</v>
      </c>
      <c r="G12" s="231" t="s">
        <v>71</v>
      </c>
      <c r="H12" s="49" t="s">
        <v>72</v>
      </c>
      <c r="I12" s="69" t="s">
        <v>73</v>
      </c>
      <c r="J12" s="44" t="s">
        <v>32</v>
      </c>
      <c r="K12" s="51"/>
      <c r="L12" s="52"/>
      <c r="M12" s="63"/>
      <c r="N12" s="64"/>
      <c r="O12" s="53">
        <v>320.0</v>
      </c>
      <c r="P12" s="232"/>
      <c r="Q12" s="233"/>
      <c r="R12" s="234"/>
      <c r="S12" s="54"/>
      <c r="T12" s="65"/>
      <c r="U12" s="57">
        <v>50.0</v>
      </c>
      <c r="X12" s="7"/>
      <c r="Y12" s="7"/>
      <c r="Z12" s="7"/>
      <c r="AA12" s="7"/>
      <c r="AB12" s="7"/>
      <c r="AC12" s="7"/>
      <c r="AD12" s="7"/>
    </row>
    <row r="13">
      <c r="A13" s="44" t="s">
        <v>36</v>
      </c>
      <c r="B13" s="44" t="s">
        <v>37</v>
      </c>
      <c r="C13" s="45"/>
      <c r="D13" s="46" t="s">
        <v>74</v>
      </c>
      <c r="E13" s="47" t="s">
        <v>39</v>
      </c>
      <c r="F13" s="44" t="s">
        <v>40</v>
      </c>
      <c r="G13" s="231" t="s">
        <v>75</v>
      </c>
      <c r="H13" s="60"/>
      <c r="I13" s="50" t="s">
        <v>76</v>
      </c>
      <c r="J13" s="44" t="s">
        <v>56</v>
      </c>
      <c r="K13" s="51">
        <v>350.0</v>
      </c>
      <c r="L13" s="52"/>
      <c r="M13" s="63"/>
      <c r="N13" s="64"/>
      <c r="O13" s="53"/>
      <c r="P13" s="232"/>
      <c r="Q13" s="238"/>
      <c r="R13" s="234"/>
      <c r="S13" s="54"/>
      <c r="T13" s="65"/>
      <c r="U13" s="57">
        <v>50.0</v>
      </c>
      <c r="X13" s="7"/>
      <c r="Y13" s="7"/>
      <c r="Z13" s="7"/>
      <c r="AA13" s="7"/>
      <c r="AB13" s="7"/>
      <c r="AC13" s="7"/>
      <c r="AD13" s="7"/>
    </row>
    <row r="14">
      <c r="A14" s="44" t="s">
        <v>36</v>
      </c>
      <c r="B14" s="44" t="s">
        <v>37</v>
      </c>
      <c r="C14" s="70"/>
      <c r="D14" s="46" t="s">
        <v>77</v>
      </c>
      <c r="E14" s="47" t="s">
        <v>78</v>
      </c>
      <c r="F14" s="44" t="s">
        <v>40</v>
      </c>
      <c r="G14" s="231" t="s">
        <v>79</v>
      </c>
      <c r="H14" s="60" t="s">
        <v>80</v>
      </c>
      <c r="I14" s="50" t="s">
        <v>81</v>
      </c>
      <c r="J14" s="44" t="s">
        <v>44</v>
      </c>
      <c r="K14" s="51"/>
      <c r="L14" s="52"/>
      <c r="M14" s="37">
        <v>350.0</v>
      </c>
      <c r="N14" s="38"/>
      <c r="O14" s="53"/>
      <c r="P14" s="239"/>
      <c r="Q14" s="233"/>
      <c r="R14" s="234"/>
      <c r="S14" s="54"/>
      <c r="T14" s="56"/>
      <c r="U14" s="57">
        <v>50.0</v>
      </c>
      <c r="X14" s="7"/>
      <c r="Y14" s="7"/>
      <c r="Z14" s="7"/>
      <c r="AA14" s="7"/>
      <c r="AB14" s="7"/>
      <c r="AC14" s="7"/>
      <c r="AD14" s="7"/>
    </row>
    <row r="15">
      <c r="A15" s="44" t="s">
        <v>36</v>
      </c>
      <c r="B15" s="44" t="s">
        <v>37</v>
      </c>
      <c r="C15" s="70"/>
      <c r="D15" s="58"/>
      <c r="E15" s="47" t="s">
        <v>39</v>
      </c>
      <c r="F15" s="44" t="s">
        <v>40</v>
      </c>
      <c r="G15" s="240" t="s">
        <v>82</v>
      </c>
      <c r="H15" s="79"/>
      <c r="I15" s="61" t="s">
        <v>83</v>
      </c>
      <c r="J15" s="44" t="s">
        <v>56</v>
      </c>
      <c r="K15" s="51"/>
      <c r="L15" s="84"/>
      <c r="M15" s="63"/>
      <c r="N15" s="64">
        <v>350.0</v>
      </c>
      <c r="O15" s="53"/>
      <c r="P15" s="232"/>
      <c r="Q15" s="233"/>
      <c r="R15" s="234"/>
      <c r="S15" s="54"/>
      <c r="T15" s="65"/>
      <c r="U15" s="57">
        <v>50.0</v>
      </c>
      <c r="V15" s="80" t="s">
        <v>13</v>
      </c>
      <c r="W15" s="46">
        <f>SUM(O100)</f>
        <v>1620</v>
      </c>
      <c r="X15" s="7"/>
      <c r="Y15" s="7"/>
      <c r="Z15" s="7"/>
      <c r="AA15" s="7"/>
      <c r="AB15" s="7"/>
      <c r="AC15" s="7"/>
      <c r="AD15" s="7"/>
    </row>
    <row r="16" ht="18.0" customHeight="1">
      <c r="A16" s="44" t="s">
        <v>36</v>
      </c>
      <c r="B16" s="44" t="s">
        <v>37</v>
      </c>
      <c r="C16" s="45"/>
      <c r="D16" s="46" t="s">
        <v>84</v>
      </c>
      <c r="E16" s="47" t="s">
        <v>85</v>
      </c>
      <c r="F16" s="44" t="s">
        <v>40</v>
      </c>
      <c r="G16" s="241" t="s">
        <v>86</v>
      </c>
      <c r="H16" s="79" t="s">
        <v>87</v>
      </c>
      <c r="I16" s="61" t="s">
        <v>88</v>
      </c>
      <c r="J16" s="44" t="s">
        <v>32</v>
      </c>
      <c r="K16" s="51"/>
      <c r="L16" s="52"/>
      <c r="M16" s="63">
        <v>350.0</v>
      </c>
      <c r="N16" s="64"/>
      <c r="O16" s="53"/>
      <c r="P16" s="232"/>
      <c r="Q16" s="233"/>
      <c r="R16" s="234"/>
      <c r="S16" s="54"/>
      <c r="T16" s="65"/>
      <c r="U16" s="57">
        <v>50.0</v>
      </c>
      <c r="V16" s="242" t="s">
        <v>34</v>
      </c>
      <c r="W16" s="46">
        <f>SUM(P101)</f>
        <v>0</v>
      </c>
      <c r="X16" s="7"/>
      <c r="Y16" s="7"/>
      <c r="Z16" s="83"/>
      <c r="AA16" s="7"/>
      <c r="AB16" s="7"/>
      <c r="AC16" s="7"/>
      <c r="AD16" s="7"/>
    </row>
    <row r="17" ht="15.75" customHeight="1">
      <c r="A17" s="44" t="s">
        <v>36</v>
      </c>
      <c r="B17" s="44" t="s">
        <v>37</v>
      </c>
      <c r="C17" s="45"/>
      <c r="D17" s="243" t="s">
        <v>89</v>
      </c>
      <c r="E17" s="47" t="s">
        <v>90</v>
      </c>
      <c r="F17" s="44" t="s">
        <v>40</v>
      </c>
      <c r="G17" s="231" t="s">
        <v>91</v>
      </c>
      <c r="H17" s="60" t="s">
        <v>92</v>
      </c>
      <c r="I17" s="69" t="s">
        <v>93</v>
      </c>
      <c r="J17" s="44" t="s">
        <v>44</v>
      </c>
      <c r="K17" s="51"/>
      <c r="L17" s="84">
        <v>294.0</v>
      </c>
      <c r="M17" s="85"/>
      <c r="N17" s="86"/>
      <c r="O17" s="53"/>
      <c r="P17" s="232"/>
      <c r="Q17" s="233"/>
      <c r="R17" s="234"/>
      <c r="S17" s="87"/>
      <c r="T17" s="89"/>
      <c r="U17" s="57">
        <v>50.0</v>
      </c>
      <c r="V17" s="81" t="s">
        <v>35</v>
      </c>
      <c r="W17" s="46">
        <f>SUM(Q103)</f>
        <v>0</v>
      </c>
      <c r="X17" s="7"/>
      <c r="Y17" s="7"/>
      <c r="Z17" s="7"/>
      <c r="AA17" s="7"/>
      <c r="AB17" s="7"/>
      <c r="AC17" s="7"/>
      <c r="AD17" s="7"/>
    </row>
    <row r="18" ht="17.25" customHeight="1">
      <c r="A18" s="44" t="s">
        <v>36</v>
      </c>
      <c r="B18" s="44" t="s">
        <v>37</v>
      </c>
      <c r="C18" s="45"/>
      <c r="D18" s="46" t="s">
        <v>94</v>
      </c>
      <c r="E18" s="47" t="s">
        <v>78</v>
      </c>
      <c r="F18" s="44" t="s">
        <v>40</v>
      </c>
      <c r="G18" s="241" t="s">
        <v>95</v>
      </c>
      <c r="H18" s="79"/>
      <c r="I18" s="61" t="s">
        <v>96</v>
      </c>
      <c r="J18" s="44" t="s">
        <v>44</v>
      </c>
      <c r="K18" s="51"/>
      <c r="L18" s="84"/>
      <c r="M18" s="63"/>
      <c r="N18" s="64">
        <v>350.0</v>
      </c>
      <c r="O18" s="53"/>
      <c r="P18" s="232"/>
      <c r="Q18" s="244"/>
      <c r="R18" s="234"/>
      <c r="S18" s="87"/>
      <c r="T18" s="65"/>
      <c r="U18" s="57">
        <v>50.0</v>
      </c>
      <c r="V18" s="81" t="s">
        <v>20</v>
      </c>
      <c r="W18" s="46">
        <f>SUM(R103)</f>
        <v>430</v>
      </c>
      <c r="X18" s="7"/>
      <c r="Y18" s="7"/>
      <c r="Z18" s="7"/>
      <c r="AA18" s="7"/>
      <c r="AB18" s="7"/>
      <c r="AC18" s="7"/>
      <c r="AD18" s="7"/>
    </row>
    <row r="19">
      <c r="A19" s="44" t="s">
        <v>36</v>
      </c>
      <c r="B19" s="44" t="s">
        <v>37</v>
      </c>
      <c r="C19" s="45"/>
      <c r="D19" s="46" t="s">
        <v>97</v>
      </c>
      <c r="E19" s="47" t="s">
        <v>90</v>
      </c>
      <c r="F19" s="44" t="s">
        <v>40</v>
      </c>
      <c r="G19" s="231" t="s">
        <v>98</v>
      </c>
      <c r="H19" s="60" t="s">
        <v>52</v>
      </c>
      <c r="I19" s="50" t="s">
        <v>99</v>
      </c>
      <c r="J19" s="44" t="s">
        <v>44</v>
      </c>
      <c r="K19" s="51">
        <v>350.0</v>
      </c>
      <c r="L19" s="52"/>
      <c r="M19" s="63"/>
      <c r="N19" s="64"/>
      <c r="O19" s="53"/>
      <c r="P19" s="245"/>
      <c r="Q19" s="244"/>
      <c r="R19" s="234"/>
      <c r="S19" s="54"/>
      <c r="T19" s="65"/>
      <c r="U19" s="57">
        <v>50.0</v>
      </c>
      <c r="V19" s="81" t="s">
        <v>14</v>
      </c>
      <c r="W19" s="46">
        <f>SUM(S104)</f>
        <v>1200</v>
      </c>
      <c r="X19" s="7"/>
      <c r="Y19" s="7"/>
      <c r="Z19" s="7"/>
      <c r="AA19" s="7"/>
      <c r="AB19" s="7"/>
      <c r="AC19" s="7"/>
      <c r="AD19" s="7"/>
    </row>
    <row r="20">
      <c r="A20" s="44" t="s">
        <v>36</v>
      </c>
      <c r="B20" s="44" t="s">
        <v>45</v>
      </c>
      <c r="C20" s="45"/>
      <c r="D20" s="46" t="s">
        <v>46</v>
      </c>
      <c r="E20" s="47" t="s">
        <v>100</v>
      </c>
      <c r="F20" s="44" t="s">
        <v>60</v>
      </c>
      <c r="G20" s="231" t="s">
        <v>101</v>
      </c>
      <c r="H20" s="60"/>
      <c r="I20" s="69" t="s">
        <v>102</v>
      </c>
      <c r="J20" s="44" t="s">
        <v>44</v>
      </c>
      <c r="K20" s="51" t="s">
        <v>50</v>
      </c>
      <c r="L20" s="52"/>
      <c r="M20" s="63"/>
      <c r="N20" s="64"/>
      <c r="O20" s="53"/>
      <c r="P20" s="245"/>
      <c r="Q20" s="238"/>
      <c r="R20" s="234"/>
      <c r="S20" s="54"/>
      <c r="T20" s="65"/>
      <c r="U20" s="57" t="s">
        <v>46</v>
      </c>
      <c r="V20" s="90" t="s">
        <v>19</v>
      </c>
      <c r="W20" s="91">
        <f>SUM(W15:W19)</f>
        <v>3250</v>
      </c>
      <c r="X20" s="7"/>
      <c r="Y20" s="7"/>
      <c r="Z20" s="7"/>
      <c r="AA20" s="7"/>
      <c r="AB20" s="7"/>
      <c r="AC20" s="7"/>
      <c r="AD20" s="7"/>
    </row>
    <row r="21">
      <c r="A21" s="44" t="s">
        <v>36</v>
      </c>
      <c r="B21" s="44" t="s">
        <v>37</v>
      </c>
      <c r="C21" s="45"/>
      <c r="D21" s="46" t="s">
        <v>103</v>
      </c>
      <c r="E21" s="47" t="s">
        <v>59</v>
      </c>
      <c r="F21" s="44" t="s">
        <v>40</v>
      </c>
      <c r="G21" s="231" t="s">
        <v>104</v>
      </c>
      <c r="H21" s="60" t="s">
        <v>105</v>
      </c>
      <c r="I21" s="69" t="s">
        <v>106</v>
      </c>
      <c r="J21" s="44" t="s">
        <v>56</v>
      </c>
      <c r="K21" s="51"/>
      <c r="L21" s="52"/>
      <c r="M21" s="63">
        <v>350.0</v>
      </c>
      <c r="N21" s="64"/>
      <c r="O21" s="53"/>
      <c r="P21" s="239"/>
      <c r="Q21" s="233"/>
      <c r="R21" s="234"/>
      <c r="S21" s="54"/>
      <c r="T21" s="65"/>
      <c r="U21" s="57">
        <v>100.0</v>
      </c>
      <c r="V21" s="92"/>
      <c r="W21" s="93"/>
      <c r="X21" s="7"/>
      <c r="Y21" s="7"/>
      <c r="Z21" s="7"/>
      <c r="AA21" s="7"/>
      <c r="AB21" s="7"/>
      <c r="AC21" s="7"/>
      <c r="AD21" s="7"/>
    </row>
    <row r="22">
      <c r="A22" s="44" t="s">
        <v>36</v>
      </c>
      <c r="B22" s="44" t="s">
        <v>37</v>
      </c>
      <c r="C22" s="45"/>
      <c r="D22" s="46"/>
      <c r="E22" s="47" t="s">
        <v>52</v>
      </c>
      <c r="F22" s="44" t="s">
        <v>40</v>
      </c>
      <c r="G22" s="246" t="s">
        <v>107</v>
      </c>
      <c r="H22" s="60" t="s">
        <v>108</v>
      </c>
      <c r="I22" s="50" t="s">
        <v>109</v>
      </c>
      <c r="J22" s="44" t="s">
        <v>56</v>
      </c>
      <c r="K22" s="51"/>
      <c r="L22" s="52"/>
      <c r="M22" s="63">
        <v>350.0</v>
      </c>
      <c r="N22" s="64"/>
      <c r="O22" s="53"/>
      <c r="P22" s="232"/>
      <c r="Q22" s="238"/>
      <c r="R22" s="234"/>
      <c r="S22" s="54"/>
      <c r="T22" s="65"/>
      <c r="U22" s="57">
        <v>50.0</v>
      </c>
      <c r="X22" s="7"/>
      <c r="Y22" s="7"/>
      <c r="Z22" s="7"/>
      <c r="AA22" s="7"/>
      <c r="AB22" s="7"/>
      <c r="AC22" s="7"/>
      <c r="AD22" s="7"/>
    </row>
    <row r="23" ht="17.25" customHeight="1">
      <c r="A23" s="44" t="s">
        <v>36</v>
      </c>
      <c r="B23" s="44" t="s">
        <v>37</v>
      </c>
      <c r="C23" s="45"/>
      <c r="D23" s="101" t="s">
        <v>110</v>
      </c>
      <c r="E23" s="47" t="s">
        <v>70</v>
      </c>
      <c r="F23" s="44" t="s">
        <v>40</v>
      </c>
      <c r="G23" s="231" t="s">
        <v>111</v>
      </c>
      <c r="H23" s="60" t="s">
        <v>112</v>
      </c>
      <c r="I23" s="69" t="s">
        <v>113</v>
      </c>
      <c r="J23" s="44" t="s">
        <v>32</v>
      </c>
      <c r="K23" s="95"/>
      <c r="L23" s="52"/>
      <c r="M23" s="63"/>
      <c r="N23" s="64"/>
      <c r="O23" s="53"/>
      <c r="P23" s="239"/>
      <c r="Q23" s="238"/>
      <c r="R23" s="234"/>
      <c r="S23" s="54">
        <v>350.0</v>
      </c>
      <c r="T23" s="65"/>
      <c r="U23" s="57">
        <v>100.0</v>
      </c>
      <c r="X23" s="7"/>
      <c r="Y23" s="7"/>
      <c r="Z23" s="7"/>
      <c r="AA23" s="7"/>
      <c r="AB23" s="7"/>
      <c r="AC23" s="7"/>
      <c r="AD23" s="7"/>
    </row>
    <row r="24" ht="15.75" customHeight="1">
      <c r="A24" s="44" t="s">
        <v>36</v>
      </c>
      <c r="B24" s="44" t="s">
        <v>37</v>
      </c>
      <c r="C24" s="45"/>
      <c r="D24" s="101" t="s">
        <v>114</v>
      </c>
      <c r="E24" s="47" t="s">
        <v>85</v>
      </c>
      <c r="F24" s="44" t="s">
        <v>115</v>
      </c>
      <c r="G24" s="231" t="s">
        <v>116</v>
      </c>
      <c r="H24" s="60" t="s">
        <v>117</v>
      </c>
      <c r="I24" s="50" t="s">
        <v>118</v>
      </c>
      <c r="J24" s="44" t="s">
        <v>44</v>
      </c>
      <c r="K24" s="51"/>
      <c r="L24" s="72"/>
      <c r="M24" s="63"/>
      <c r="N24" s="64"/>
      <c r="O24" s="53"/>
      <c r="P24" s="239"/>
      <c r="Q24" s="238"/>
      <c r="R24" s="234">
        <v>350.0</v>
      </c>
      <c r="S24" s="73"/>
      <c r="T24" s="65"/>
      <c r="U24" s="57">
        <v>175.0</v>
      </c>
      <c r="X24" s="7"/>
      <c r="Y24" s="7"/>
      <c r="Z24" s="7"/>
      <c r="AA24" s="7"/>
      <c r="AB24" s="7"/>
      <c r="AC24" s="7"/>
      <c r="AD24" s="7"/>
    </row>
    <row r="25">
      <c r="A25" s="44" t="s">
        <v>36</v>
      </c>
      <c r="B25" s="44" t="s">
        <v>37</v>
      </c>
      <c r="C25" s="70"/>
      <c r="D25" s="46" t="s">
        <v>119</v>
      </c>
      <c r="E25" s="47" t="s">
        <v>39</v>
      </c>
      <c r="F25" s="44" t="s">
        <v>120</v>
      </c>
      <c r="G25" s="231" t="s">
        <v>116</v>
      </c>
      <c r="H25" s="60" t="s">
        <v>117</v>
      </c>
      <c r="I25" s="48" t="s">
        <v>118</v>
      </c>
      <c r="J25" s="44" t="s">
        <v>44</v>
      </c>
      <c r="K25" s="62"/>
      <c r="L25" s="52"/>
      <c r="M25" s="63"/>
      <c r="N25" s="86"/>
      <c r="O25" s="53"/>
      <c r="P25" s="239"/>
      <c r="Q25" s="233"/>
      <c r="R25" s="234">
        <v>80.0</v>
      </c>
      <c r="S25" s="97"/>
      <c r="T25" s="89"/>
      <c r="U25" s="57">
        <v>40.0</v>
      </c>
      <c r="V25" s="43"/>
      <c r="W25" s="43"/>
      <c r="X25" s="7"/>
      <c r="Y25" s="7"/>
      <c r="Z25" s="7"/>
      <c r="AA25" s="7"/>
      <c r="AB25" s="7"/>
      <c r="AC25" s="7"/>
      <c r="AD25" s="7"/>
    </row>
    <row r="26">
      <c r="A26" s="44" t="s">
        <v>36</v>
      </c>
      <c r="B26" s="44" t="s">
        <v>37</v>
      </c>
      <c r="C26" s="70"/>
      <c r="D26" s="46" t="s">
        <v>121</v>
      </c>
      <c r="E26" s="47" t="s">
        <v>70</v>
      </c>
      <c r="F26" s="44" t="s">
        <v>40</v>
      </c>
      <c r="G26" s="231" t="s">
        <v>122</v>
      </c>
      <c r="H26" s="60" t="s">
        <v>123</v>
      </c>
      <c r="I26" s="48" t="s">
        <v>124</v>
      </c>
      <c r="J26" s="44" t="s">
        <v>32</v>
      </c>
      <c r="K26" s="99"/>
      <c r="L26" s="84"/>
      <c r="M26" s="63"/>
      <c r="N26" s="64"/>
      <c r="O26" s="53">
        <v>350.0</v>
      </c>
      <c r="P26" s="232"/>
      <c r="Q26" s="244"/>
      <c r="R26" s="234"/>
      <c r="S26" s="87"/>
      <c r="T26" s="65"/>
      <c r="U26" s="57">
        <v>50.0</v>
      </c>
      <c r="V26" s="247" t="s">
        <v>16</v>
      </c>
      <c r="W26" s="248">
        <f>SUM(T105)</f>
        <v>0</v>
      </c>
      <c r="X26" s="7"/>
      <c r="Y26" s="7"/>
      <c r="Z26" s="7"/>
      <c r="AA26" s="7"/>
      <c r="AB26" s="7"/>
      <c r="AC26" s="7"/>
      <c r="AD26" s="7"/>
    </row>
    <row r="27">
      <c r="A27" s="44" t="s">
        <v>36</v>
      </c>
      <c r="B27" s="44" t="s">
        <v>125</v>
      </c>
      <c r="C27" s="70"/>
      <c r="D27" s="46" t="s">
        <v>46</v>
      </c>
      <c r="E27" s="47" t="s">
        <v>78</v>
      </c>
      <c r="F27" s="44" t="s">
        <v>60</v>
      </c>
      <c r="G27" s="231" t="s">
        <v>126</v>
      </c>
      <c r="H27" s="60"/>
      <c r="I27" s="61" t="s">
        <v>127</v>
      </c>
      <c r="J27" s="44" t="s">
        <v>44</v>
      </c>
      <c r="K27" s="51" t="s">
        <v>128</v>
      </c>
      <c r="L27" s="52"/>
      <c r="M27" s="63"/>
      <c r="N27" s="64"/>
      <c r="O27" s="53"/>
      <c r="P27" s="245"/>
      <c r="Q27" s="233"/>
      <c r="R27" s="234"/>
      <c r="S27" s="54"/>
      <c r="T27" s="65"/>
      <c r="U27" s="57" t="s">
        <v>46</v>
      </c>
      <c r="V27" s="249" t="s">
        <v>129</v>
      </c>
      <c r="W27" s="250">
        <f>SUM(W26)</f>
        <v>0</v>
      </c>
      <c r="X27" s="7"/>
      <c r="Y27" s="7"/>
      <c r="Z27" s="7"/>
      <c r="AA27" s="7"/>
      <c r="AB27" s="7"/>
      <c r="AC27" s="7"/>
      <c r="AD27" s="7"/>
    </row>
    <row r="28">
      <c r="A28" s="44" t="s">
        <v>36</v>
      </c>
      <c r="B28" s="44" t="s">
        <v>37</v>
      </c>
      <c r="C28" s="70"/>
      <c r="D28" s="100" t="s">
        <v>130</v>
      </c>
      <c r="E28" s="47"/>
      <c r="F28" s="44" t="s">
        <v>40</v>
      </c>
      <c r="G28" s="251" t="s">
        <v>131</v>
      </c>
      <c r="H28" s="60" t="s">
        <v>132</v>
      </c>
      <c r="I28" s="61" t="s">
        <v>133</v>
      </c>
      <c r="J28" s="44"/>
      <c r="K28" s="51"/>
      <c r="L28" s="52"/>
      <c r="M28" s="63">
        <v>350.0</v>
      </c>
      <c r="N28" s="64"/>
      <c r="O28" s="53"/>
      <c r="P28" s="232"/>
      <c r="Q28" s="233"/>
      <c r="R28" s="234"/>
      <c r="S28" s="54"/>
      <c r="T28" s="65"/>
      <c r="U28" s="57">
        <v>50.0</v>
      </c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4" t="s">
        <v>36</v>
      </c>
      <c r="B29" s="44" t="s">
        <v>37</v>
      </c>
      <c r="C29" s="45"/>
      <c r="D29" s="100" t="s">
        <v>134</v>
      </c>
      <c r="E29" s="47" t="s">
        <v>135</v>
      </c>
      <c r="F29" s="44" t="s">
        <v>40</v>
      </c>
      <c r="G29" s="231" t="s">
        <v>136</v>
      </c>
      <c r="H29" s="60" t="s">
        <v>137</v>
      </c>
      <c r="I29" s="48" t="s">
        <v>138</v>
      </c>
      <c r="J29" s="44" t="s">
        <v>32</v>
      </c>
      <c r="K29" s="51"/>
      <c r="L29" s="52"/>
      <c r="M29" s="63"/>
      <c r="N29" s="64">
        <v>320.0</v>
      </c>
      <c r="O29" s="53"/>
      <c r="P29" s="232"/>
      <c r="Q29" s="238"/>
      <c r="R29" s="234"/>
      <c r="S29" s="54"/>
      <c r="T29" s="65"/>
      <c r="U29" s="57">
        <v>50.0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4" t="s">
        <v>36</v>
      </c>
      <c r="B30" s="44" t="s">
        <v>37</v>
      </c>
      <c r="C30" s="101"/>
      <c r="D30" s="100" t="s">
        <v>139</v>
      </c>
      <c r="E30" s="47" t="s">
        <v>39</v>
      </c>
      <c r="F30" s="44" t="s">
        <v>140</v>
      </c>
      <c r="G30" s="231" t="s">
        <v>141</v>
      </c>
      <c r="H30" s="60" t="s">
        <v>142</v>
      </c>
      <c r="I30" s="48" t="s">
        <v>143</v>
      </c>
      <c r="J30" s="44" t="s">
        <v>44</v>
      </c>
      <c r="K30" s="51"/>
      <c r="L30" s="52">
        <v>250.0</v>
      </c>
      <c r="M30" s="37"/>
      <c r="N30" s="38"/>
      <c r="O30" s="53"/>
      <c r="P30" s="239"/>
      <c r="Q30" s="233"/>
      <c r="R30" s="234"/>
      <c r="S30" s="54"/>
      <c r="T30" s="56"/>
      <c r="U30" s="57">
        <v>50.0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4" t="s">
        <v>36</v>
      </c>
      <c r="B31" s="44" t="s">
        <v>37</v>
      </c>
      <c r="C31" s="45"/>
      <c r="D31" s="100" t="s">
        <v>144</v>
      </c>
      <c r="E31" s="47" t="s">
        <v>145</v>
      </c>
      <c r="F31" s="44" t="s">
        <v>146</v>
      </c>
      <c r="G31" s="252" t="s">
        <v>147</v>
      </c>
      <c r="H31" s="103"/>
      <c r="I31" s="48" t="s">
        <v>148</v>
      </c>
      <c r="J31" s="44" t="s">
        <v>44</v>
      </c>
      <c r="K31" s="51"/>
      <c r="L31" s="104"/>
      <c r="M31" s="63"/>
      <c r="N31" s="64"/>
      <c r="O31" s="53"/>
      <c r="P31" s="232"/>
      <c r="Q31" s="233"/>
      <c r="R31" s="234"/>
      <c r="S31" s="87">
        <v>500.0</v>
      </c>
      <c r="T31" s="65"/>
      <c r="U31" s="57">
        <v>250.0</v>
      </c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4" t="s">
        <v>36</v>
      </c>
      <c r="B32" s="44" t="s">
        <v>37</v>
      </c>
      <c r="C32" s="108"/>
      <c r="D32" s="46" t="s">
        <v>149</v>
      </c>
      <c r="E32" s="47" t="s">
        <v>39</v>
      </c>
      <c r="F32" s="44" t="s">
        <v>40</v>
      </c>
      <c r="G32" s="231" t="s">
        <v>150</v>
      </c>
      <c r="H32" s="60" t="s">
        <v>151</v>
      </c>
      <c r="I32" s="48" t="s">
        <v>152</v>
      </c>
      <c r="J32" s="44" t="s">
        <v>44</v>
      </c>
      <c r="K32" s="51">
        <v>350.0</v>
      </c>
      <c r="L32" s="104"/>
      <c r="M32" s="63"/>
      <c r="N32" s="64"/>
      <c r="O32" s="53"/>
      <c r="P32" s="232"/>
      <c r="Q32" s="233"/>
      <c r="R32" s="234"/>
      <c r="S32" s="105"/>
      <c r="T32" s="65"/>
      <c r="U32" s="47">
        <v>50.0</v>
      </c>
      <c r="V32" s="90" t="s">
        <v>23</v>
      </c>
      <c r="W32" s="107">
        <f>SUM(W11,W20,W27)</f>
        <v>10178</v>
      </c>
      <c r="X32" s="7"/>
      <c r="Y32" s="7"/>
      <c r="Z32" s="7"/>
      <c r="AA32" s="7"/>
      <c r="AB32" s="7"/>
      <c r="AC32" s="7"/>
      <c r="AD32" s="7"/>
    </row>
    <row r="33">
      <c r="A33" s="44" t="s">
        <v>36</v>
      </c>
      <c r="B33" s="44" t="s">
        <v>37</v>
      </c>
      <c r="C33" s="45"/>
      <c r="D33" s="122" t="s">
        <v>153</v>
      </c>
      <c r="E33" s="47" t="s">
        <v>70</v>
      </c>
      <c r="F33" s="44" t="s">
        <v>40</v>
      </c>
      <c r="G33" s="231" t="s">
        <v>154</v>
      </c>
      <c r="H33" s="60" t="s">
        <v>155</v>
      </c>
      <c r="I33" s="48" t="s">
        <v>156</v>
      </c>
      <c r="J33" s="44" t="s">
        <v>32</v>
      </c>
      <c r="K33" s="51"/>
      <c r="L33" s="84"/>
      <c r="M33" s="63">
        <v>300.0</v>
      </c>
      <c r="N33" s="86"/>
      <c r="O33" s="53"/>
      <c r="P33" s="232"/>
      <c r="Q33" s="233"/>
      <c r="R33" s="234"/>
      <c r="S33" s="87"/>
      <c r="T33" s="89"/>
      <c r="U33" s="47">
        <v>50.0</v>
      </c>
      <c r="X33" s="7"/>
      <c r="Y33" s="7"/>
      <c r="Z33" s="7"/>
      <c r="AA33" s="7"/>
      <c r="AB33" s="7"/>
      <c r="AC33" s="7"/>
      <c r="AD33" s="7"/>
    </row>
    <row r="34">
      <c r="A34" s="44" t="s">
        <v>36</v>
      </c>
      <c r="B34" s="44" t="s">
        <v>37</v>
      </c>
      <c r="C34" s="45"/>
      <c r="D34" s="122" t="s">
        <v>157</v>
      </c>
      <c r="E34" s="47" t="s">
        <v>78</v>
      </c>
      <c r="F34" s="44" t="s">
        <v>140</v>
      </c>
      <c r="G34" s="231" t="s">
        <v>158</v>
      </c>
      <c r="H34" s="60"/>
      <c r="I34" s="60" t="s">
        <v>159</v>
      </c>
      <c r="J34" s="44" t="s">
        <v>44</v>
      </c>
      <c r="K34" s="51">
        <v>300.0</v>
      </c>
      <c r="L34" s="72"/>
      <c r="M34" s="37"/>
      <c r="N34" s="38"/>
      <c r="O34" s="53"/>
      <c r="P34" s="232"/>
      <c r="Q34" s="233"/>
      <c r="R34" s="234"/>
      <c r="S34" s="73"/>
      <c r="T34" s="56"/>
      <c r="U34" s="47">
        <v>50.0</v>
      </c>
      <c r="X34" s="7"/>
      <c r="Y34" s="7"/>
      <c r="Z34" s="7"/>
      <c r="AA34" s="7"/>
      <c r="AB34" s="7"/>
      <c r="AC34" s="7"/>
      <c r="AD34" s="7"/>
    </row>
    <row r="35">
      <c r="A35" s="44" t="s">
        <v>36</v>
      </c>
      <c r="B35" s="44" t="s">
        <v>37</v>
      </c>
      <c r="C35" s="70"/>
      <c r="D35" s="122" t="s">
        <v>160</v>
      </c>
      <c r="E35" s="47" t="s">
        <v>145</v>
      </c>
      <c r="F35" s="44" t="s">
        <v>140</v>
      </c>
      <c r="G35" s="231" t="s">
        <v>161</v>
      </c>
      <c r="H35" s="60" t="s">
        <v>162</v>
      </c>
      <c r="I35" s="60" t="s">
        <v>163</v>
      </c>
      <c r="J35" s="44" t="s">
        <v>56</v>
      </c>
      <c r="K35" s="62"/>
      <c r="L35" s="52"/>
      <c r="M35" s="63"/>
      <c r="N35" s="64"/>
      <c r="O35" s="53">
        <v>250.0</v>
      </c>
      <c r="P35" s="232"/>
      <c r="Q35" s="233"/>
      <c r="R35" s="234"/>
      <c r="S35" s="54"/>
      <c r="T35" s="65"/>
      <c r="U35" s="47">
        <v>50.0</v>
      </c>
      <c r="X35" s="7"/>
      <c r="Y35" s="7"/>
      <c r="Z35" s="7"/>
      <c r="AA35" s="7"/>
      <c r="AB35" s="7"/>
      <c r="AC35" s="7"/>
      <c r="AD35" s="7"/>
    </row>
    <row r="36">
      <c r="A36" s="44" t="s">
        <v>36</v>
      </c>
      <c r="B36" s="44" t="s">
        <v>37</v>
      </c>
      <c r="C36" s="70"/>
      <c r="D36" s="100" t="s">
        <v>164</v>
      </c>
      <c r="E36" s="47" t="s">
        <v>39</v>
      </c>
      <c r="F36" s="44" t="s">
        <v>40</v>
      </c>
      <c r="G36" s="253" t="s">
        <v>165</v>
      </c>
      <c r="H36" s="112"/>
      <c r="I36" s="60" t="s">
        <v>166</v>
      </c>
      <c r="J36" s="44" t="s">
        <v>44</v>
      </c>
      <c r="K36" s="62">
        <v>350.0</v>
      </c>
      <c r="L36" s="52"/>
      <c r="M36" s="63"/>
      <c r="N36" s="64"/>
      <c r="O36" s="53"/>
      <c r="P36" s="232"/>
      <c r="Q36" s="238"/>
      <c r="R36" s="234"/>
      <c r="S36" s="54"/>
      <c r="T36" s="65"/>
      <c r="U36" s="47">
        <v>50.0</v>
      </c>
      <c r="X36" s="7"/>
      <c r="Y36" s="7"/>
      <c r="Z36" s="7"/>
      <c r="AA36" s="7"/>
      <c r="AB36" s="7"/>
      <c r="AC36" s="7"/>
      <c r="AD36" s="7"/>
    </row>
    <row r="37">
      <c r="A37" s="44" t="s">
        <v>36</v>
      </c>
      <c r="B37" s="44" t="s">
        <v>37</v>
      </c>
      <c r="C37" s="70"/>
      <c r="D37" s="71"/>
      <c r="E37" s="47"/>
      <c r="F37" s="44" t="s">
        <v>40</v>
      </c>
      <c r="G37" s="113" t="s">
        <v>167</v>
      </c>
      <c r="H37" s="114" t="s">
        <v>168</v>
      </c>
      <c r="I37" s="48" t="s">
        <v>169</v>
      </c>
      <c r="J37" s="44"/>
      <c r="K37" s="51"/>
      <c r="L37" s="52"/>
      <c r="M37" s="85"/>
      <c r="N37" s="86"/>
      <c r="O37" s="53">
        <v>350.0</v>
      </c>
      <c r="P37" s="239"/>
      <c r="Q37" s="233"/>
      <c r="R37" s="234"/>
      <c r="S37" s="54"/>
      <c r="T37" s="89"/>
      <c r="U37" s="47">
        <v>50.0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4" t="s">
        <v>36</v>
      </c>
      <c r="B38" s="44" t="s">
        <v>37</v>
      </c>
      <c r="C38" s="45"/>
      <c r="D38" s="100" t="s">
        <v>170</v>
      </c>
      <c r="E38" s="47" t="s">
        <v>70</v>
      </c>
      <c r="F38" s="44" t="s">
        <v>40</v>
      </c>
      <c r="G38" s="231" t="s">
        <v>171</v>
      </c>
      <c r="H38" s="60"/>
      <c r="I38" s="48" t="s">
        <v>172</v>
      </c>
      <c r="J38" s="44" t="s">
        <v>32</v>
      </c>
      <c r="K38" s="51">
        <v>370.0</v>
      </c>
      <c r="L38" s="52"/>
      <c r="M38" s="115"/>
      <c r="N38" s="116"/>
      <c r="O38" s="53"/>
      <c r="P38" s="232"/>
      <c r="Q38" s="233"/>
      <c r="R38" s="234"/>
      <c r="S38" s="54"/>
      <c r="T38" s="117"/>
      <c r="U38" s="47">
        <v>100.0</v>
      </c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4" t="s">
        <v>36</v>
      </c>
      <c r="B39" s="44" t="s">
        <v>37</v>
      </c>
      <c r="C39" s="45"/>
      <c r="D39" s="100" t="s">
        <v>173</v>
      </c>
      <c r="E39" s="47" t="s">
        <v>70</v>
      </c>
      <c r="F39" s="44" t="s">
        <v>40</v>
      </c>
      <c r="G39" s="231" t="s">
        <v>174</v>
      </c>
      <c r="H39" s="60" t="s">
        <v>175</v>
      </c>
      <c r="I39" s="47" t="s">
        <v>176</v>
      </c>
      <c r="J39" s="44" t="s">
        <v>32</v>
      </c>
      <c r="K39" s="99"/>
      <c r="L39" s="52"/>
      <c r="M39" s="63"/>
      <c r="N39" s="64"/>
      <c r="O39" s="53">
        <v>350.0</v>
      </c>
      <c r="P39" s="232"/>
      <c r="Q39" s="254"/>
      <c r="R39" s="234"/>
      <c r="S39" s="54"/>
      <c r="T39" s="65"/>
      <c r="U39" s="4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4" t="s">
        <v>36</v>
      </c>
      <c r="B40" s="44" t="s">
        <v>37</v>
      </c>
      <c r="C40" s="45"/>
      <c r="D40" s="46" t="s">
        <v>177</v>
      </c>
      <c r="E40" s="47" t="s">
        <v>178</v>
      </c>
      <c r="F40" s="44" t="s">
        <v>40</v>
      </c>
      <c r="G40" s="231" t="s">
        <v>179</v>
      </c>
      <c r="H40" s="60" t="s">
        <v>180</v>
      </c>
      <c r="I40" s="48" t="s">
        <v>181</v>
      </c>
      <c r="J40" s="44" t="s">
        <v>56</v>
      </c>
      <c r="K40" s="51"/>
      <c r="L40" s="72"/>
      <c r="M40" s="63"/>
      <c r="N40" s="64">
        <v>400.0</v>
      </c>
      <c r="O40" s="53"/>
      <c r="P40" s="255"/>
      <c r="Q40" s="256"/>
      <c r="R40" s="234"/>
      <c r="S40" s="73"/>
      <c r="T40" s="65"/>
      <c r="U40" s="47">
        <v>50.0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4"/>
      <c r="B41" s="44"/>
      <c r="C41" s="45"/>
      <c r="D41" s="71"/>
      <c r="E41" s="47"/>
      <c r="F41" s="44"/>
      <c r="G41" s="48"/>
      <c r="H41" s="60"/>
      <c r="I41" s="48"/>
      <c r="J41" s="78"/>
      <c r="K41" s="51"/>
      <c r="L41" s="52"/>
      <c r="M41" s="63"/>
      <c r="N41" s="64"/>
      <c r="O41" s="53"/>
      <c r="P41" s="257"/>
      <c r="Q41" s="254"/>
      <c r="R41" s="234"/>
      <c r="S41" s="54"/>
      <c r="T41" s="65"/>
      <c r="U41" s="4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4"/>
      <c r="B42" s="44"/>
      <c r="C42" s="70"/>
      <c r="D42" s="118"/>
      <c r="E42" s="59"/>
      <c r="F42" s="44"/>
      <c r="G42" s="119"/>
      <c r="H42" s="120"/>
      <c r="I42" s="114"/>
      <c r="J42" s="78"/>
      <c r="K42" s="121"/>
      <c r="L42" s="52"/>
      <c r="M42" s="63"/>
      <c r="N42" s="64"/>
      <c r="O42" s="53"/>
      <c r="P42" s="255"/>
      <c r="Q42" s="258"/>
      <c r="R42" s="234"/>
      <c r="S42" s="54"/>
      <c r="T42" s="65"/>
      <c r="U42" s="4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4"/>
      <c r="B43" s="44"/>
      <c r="C43" s="70"/>
      <c r="D43" s="58"/>
      <c r="E43" s="47"/>
      <c r="F43" s="44"/>
      <c r="G43" s="48"/>
      <c r="H43" s="60"/>
      <c r="I43" s="48"/>
      <c r="J43" s="44"/>
      <c r="K43" s="51"/>
      <c r="L43" s="52"/>
      <c r="M43" s="63"/>
      <c r="N43" s="64"/>
      <c r="O43" s="53"/>
      <c r="P43" s="259"/>
      <c r="Q43" s="254"/>
      <c r="R43" s="234"/>
      <c r="S43" s="54"/>
      <c r="T43" s="65"/>
      <c r="U43" s="4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4"/>
      <c r="B44" s="44"/>
      <c r="C44" s="45"/>
      <c r="D44" s="58"/>
      <c r="E44" s="59"/>
      <c r="F44" s="44"/>
      <c r="G44" s="48"/>
      <c r="H44" s="60"/>
      <c r="I44" s="48"/>
      <c r="J44" s="44"/>
      <c r="K44" s="62"/>
      <c r="L44" s="52"/>
      <c r="M44" s="63"/>
      <c r="N44" s="64"/>
      <c r="O44" s="53"/>
      <c r="P44" s="260"/>
      <c r="Q44" s="254"/>
      <c r="R44" s="234"/>
      <c r="S44" s="54"/>
      <c r="T44" s="65"/>
      <c r="U44" s="4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4"/>
      <c r="B45" s="44"/>
      <c r="C45" s="45"/>
      <c r="D45" s="122"/>
      <c r="E45" s="59"/>
      <c r="F45" s="44"/>
      <c r="G45" s="48"/>
      <c r="H45" s="60"/>
      <c r="I45" s="48"/>
      <c r="J45" s="44"/>
      <c r="K45" s="51"/>
      <c r="L45" s="52"/>
      <c r="M45" s="63"/>
      <c r="N45" s="64"/>
      <c r="O45" s="53"/>
      <c r="P45" s="260"/>
      <c r="Q45" s="254"/>
      <c r="R45" s="234"/>
      <c r="S45" s="54"/>
      <c r="T45" s="65"/>
      <c r="U45" s="4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4"/>
      <c r="B46" s="44"/>
      <c r="C46" s="45"/>
      <c r="D46" s="71"/>
      <c r="E46" s="59"/>
      <c r="F46" s="44"/>
      <c r="G46" s="123"/>
      <c r="H46" s="124"/>
      <c r="I46" s="48"/>
      <c r="J46" s="78"/>
      <c r="K46" s="51"/>
      <c r="L46" s="104"/>
      <c r="M46" s="85"/>
      <c r="N46" s="86"/>
      <c r="O46" s="53"/>
      <c r="P46" s="260"/>
      <c r="Q46" s="254"/>
      <c r="R46" s="234"/>
      <c r="S46" s="105"/>
      <c r="T46" s="89"/>
      <c r="U46" s="4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4"/>
      <c r="B47" s="44"/>
      <c r="C47" s="70"/>
      <c r="D47" s="71"/>
      <c r="E47" s="59"/>
      <c r="F47" s="44"/>
      <c r="G47" s="48"/>
      <c r="H47" s="60"/>
      <c r="I47" s="60"/>
      <c r="J47" s="78"/>
      <c r="K47" s="51"/>
      <c r="L47" s="125"/>
      <c r="M47" s="63"/>
      <c r="N47" s="64"/>
      <c r="O47" s="53"/>
      <c r="P47" s="260"/>
      <c r="Q47" s="254"/>
      <c r="R47" s="234"/>
      <c r="S47" s="126"/>
      <c r="T47" s="65"/>
      <c r="U47" s="4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4"/>
      <c r="B48" s="44"/>
      <c r="C48" s="45"/>
      <c r="D48" s="71"/>
      <c r="E48" s="59"/>
      <c r="F48" s="44"/>
      <c r="G48" s="48"/>
      <c r="H48" s="60"/>
      <c r="I48" s="60"/>
      <c r="J48" s="78"/>
      <c r="K48" s="51"/>
      <c r="L48" s="125"/>
      <c r="M48" s="37"/>
      <c r="N48" s="38"/>
      <c r="O48" s="53"/>
      <c r="P48" s="260"/>
      <c r="Q48" s="254"/>
      <c r="R48" s="234"/>
      <c r="S48" s="126"/>
      <c r="T48" s="56"/>
      <c r="U48" s="4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4"/>
      <c r="B49" s="44"/>
      <c r="C49" s="45"/>
      <c r="D49" s="109"/>
      <c r="E49" s="47"/>
      <c r="F49" s="44"/>
      <c r="G49" s="48"/>
      <c r="H49" s="60"/>
      <c r="I49" s="128"/>
      <c r="J49" s="44"/>
      <c r="K49" s="62"/>
      <c r="L49" s="125"/>
      <c r="M49" s="85"/>
      <c r="N49" s="86"/>
      <c r="O49" s="53"/>
      <c r="P49" s="260"/>
      <c r="Q49" s="254"/>
      <c r="R49" s="234"/>
      <c r="S49" s="126"/>
      <c r="T49" s="89"/>
      <c r="U49" s="4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4"/>
      <c r="B50" s="44"/>
      <c r="C50" s="45"/>
      <c r="D50" s="129"/>
      <c r="E50" s="59"/>
      <c r="F50" s="44"/>
      <c r="G50" s="48"/>
      <c r="H50" s="60"/>
      <c r="I50" s="48"/>
      <c r="J50" s="78"/>
      <c r="K50" s="62"/>
      <c r="L50" s="130"/>
      <c r="M50" s="85"/>
      <c r="N50" s="86"/>
      <c r="O50" s="53"/>
      <c r="P50" s="260"/>
      <c r="Q50" s="258"/>
      <c r="R50" s="234"/>
      <c r="S50" s="131"/>
      <c r="T50" s="89"/>
      <c r="U50" s="4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4"/>
      <c r="B51" s="44"/>
      <c r="C51" s="45"/>
      <c r="D51" s="70"/>
      <c r="E51" s="59"/>
      <c r="F51" s="44"/>
      <c r="G51" s="48"/>
      <c r="H51" s="60"/>
      <c r="I51" s="48"/>
      <c r="J51" s="78"/>
      <c r="K51" s="51"/>
      <c r="L51" s="125"/>
      <c r="M51" s="63"/>
      <c r="N51" s="64"/>
      <c r="O51" s="53"/>
      <c r="P51" s="261"/>
      <c r="Q51" s="254"/>
      <c r="R51" s="234"/>
      <c r="S51" s="126"/>
      <c r="T51" s="65"/>
      <c r="U51" s="4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4"/>
      <c r="B52" s="44"/>
      <c r="C52" s="45"/>
      <c r="D52" s="45"/>
      <c r="E52" s="59"/>
      <c r="F52" s="44"/>
      <c r="G52" s="133"/>
      <c r="H52" s="49"/>
      <c r="I52" s="48"/>
      <c r="J52" s="78"/>
      <c r="K52" s="121"/>
      <c r="L52" s="125"/>
      <c r="M52" s="85"/>
      <c r="N52" s="86"/>
      <c r="O52" s="53"/>
      <c r="P52" s="260"/>
      <c r="Q52" s="258"/>
      <c r="R52" s="234"/>
      <c r="S52" s="126"/>
      <c r="T52" s="89"/>
      <c r="U52" s="4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4"/>
      <c r="B53" s="44"/>
      <c r="C53" s="45"/>
      <c r="D53" s="45"/>
      <c r="E53" s="134"/>
      <c r="F53" s="44"/>
      <c r="G53" s="48"/>
      <c r="H53" s="60"/>
      <c r="I53" s="48"/>
      <c r="J53" s="78"/>
      <c r="K53" s="51"/>
      <c r="L53" s="125"/>
      <c r="M53" s="63"/>
      <c r="N53" s="64"/>
      <c r="O53" s="53"/>
      <c r="P53" s="261"/>
      <c r="Q53" s="262"/>
      <c r="R53" s="234"/>
      <c r="S53" s="126"/>
      <c r="T53" s="65"/>
      <c r="U53" s="5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4"/>
      <c r="B54" s="44"/>
      <c r="C54" s="45"/>
      <c r="D54" s="45"/>
      <c r="E54" s="23"/>
      <c r="F54" s="44"/>
      <c r="G54" s="135"/>
      <c r="H54" s="136"/>
      <c r="I54" s="48"/>
      <c r="J54" s="78"/>
      <c r="K54" s="51"/>
      <c r="L54" s="125"/>
      <c r="M54" s="63"/>
      <c r="N54" s="64"/>
      <c r="O54" s="53"/>
      <c r="P54" s="263"/>
      <c r="Q54" s="254"/>
      <c r="R54" s="234"/>
      <c r="S54" s="126"/>
      <c r="T54" s="65"/>
      <c r="U54" s="4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25"/>
      <c r="M55" s="115"/>
      <c r="N55" s="116"/>
      <c r="O55" s="53"/>
      <c r="P55" s="260"/>
      <c r="Q55" s="258"/>
      <c r="R55" s="234"/>
      <c r="S55" s="126"/>
      <c r="T55" s="117"/>
      <c r="U55" s="4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8"/>
      <c r="L56" s="125"/>
      <c r="M56" s="115"/>
      <c r="N56" s="116"/>
      <c r="O56" s="53"/>
      <c r="P56" s="261"/>
      <c r="Q56" s="258"/>
      <c r="R56" s="234"/>
      <c r="S56" s="126"/>
      <c r="T56" s="117"/>
      <c r="U56" s="4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4"/>
      <c r="B57" s="44"/>
      <c r="C57" s="45"/>
      <c r="D57" s="45"/>
      <c r="E57" s="23"/>
      <c r="F57" s="44"/>
      <c r="G57" s="48"/>
      <c r="H57" s="60"/>
      <c r="I57" s="48"/>
      <c r="J57" s="78"/>
      <c r="K57" s="137"/>
      <c r="L57" s="139"/>
      <c r="M57" s="63"/>
      <c r="N57" s="64"/>
      <c r="O57" s="53"/>
      <c r="P57" s="261"/>
      <c r="Q57" s="262"/>
      <c r="R57" s="234"/>
      <c r="S57" s="140"/>
      <c r="T57" s="65"/>
      <c r="U57" s="4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4"/>
      <c r="B58" s="44"/>
      <c r="C58" s="45"/>
      <c r="D58" s="101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63"/>
      <c r="Q58" s="254"/>
      <c r="R58" s="234"/>
      <c r="S58" s="126"/>
      <c r="T58" s="89"/>
      <c r="U58" s="4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4"/>
      <c r="B59" s="44"/>
      <c r="C59" s="70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61"/>
      <c r="Q59" s="256"/>
      <c r="R59" s="234"/>
      <c r="S59" s="126"/>
      <c r="T59" s="89"/>
      <c r="U59" s="4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64"/>
      <c r="Q60" s="256"/>
      <c r="R60" s="234"/>
      <c r="S60" s="126"/>
      <c r="T60" s="89"/>
      <c r="U60" s="4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25"/>
      <c r="M61" s="85"/>
      <c r="N61" s="86"/>
      <c r="O61" s="53"/>
      <c r="P61" s="264"/>
      <c r="Q61" s="256"/>
      <c r="R61" s="234"/>
      <c r="S61" s="126"/>
      <c r="T61" s="89"/>
      <c r="U61" s="4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63"/>
      <c r="N62" s="64"/>
      <c r="O62" s="53"/>
      <c r="P62" s="264"/>
      <c r="Q62" s="256"/>
      <c r="R62" s="234"/>
      <c r="S62" s="131"/>
      <c r="T62" s="65"/>
      <c r="U62" s="4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7"/>
      <c r="L63" s="130"/>
      <c r="M63" s="85"/>
      <c r="N63" s="86"/>
      <c r="O63" s="53"/>
      <c r="P63" s="264"/>
      <c r="Q63" s="258"/>
      <c r="R63" s="265"/>
      <c r="S63" s="131"/>
      <c r="T63" s="89"/>
      <c r="U63" s="142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25"/>
      <c r="M64" s="63"/>
      <c r="N64" s="64"/>
      <c r="O64" s="53"/>
      <c r="P64" s="261"/>
      <c r="Q64" s="262"/>
      <c r="R64" s="234"/>
      <c r="S64" s="126"/>
      <c r="T64" s="65"/>
      <c r="U64" s="4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8"/>
      <c r="L65" s="130"/>
      <c r="M65" s="85"/>
      <c r="N65" s="86"/>
      <c r="O65" s="53"/>
      <c r="P65" s="263"/>
      <c r="Q65" s="254"/>
      <c r="R65" s="234"/>
      <c r="S65" s="131"/>
      <c r="T65" s="89"/>
      <c r="U65" s="4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4"/>
      <c r="B66" s="44"/>
      <c r="C66" s="45"/>
      <c r="D66" s="45"/>
      <c r="E66" s="23"/>
      <c r="F66" s="44"/>
      <c r="G66" s="48"/>
      <c r="H66" s="60"/>
      <c r="I66" s="48"/>
      <c r="J66" s="78"/>
      <c r="K66" s="137"/>
      <c r="L66" s="130"/>
      <c r="M66" s="85"/>
      <c r="N66" s="86"/>
      <c r="O66" s="53"/>
      <c r="P66" s="260"/>
      <c r="Q66" s="258"/>
      <c r="R66" s="234"/>
      <c r="S66" s="131"/>
      <c r="T66" s="89"/>
      <c r="U66" s="4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4"/>
      <c r="L67" s="125"/>
      <c r="M67" s="63"/>
      <c r="N67" s="64"/>
      <c r="O67" s="53"/>
      <c r="P67" s="261"/>
      <c r="Q67" s="258"/>
      <c r="R67" s="234"/>
      <c r="S67" s="126"/>
      <c r="T67" s="65"/>
      <c r="U67" s="4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5"/>
      <c r="L68" s="130"/>
      <c r="M68" s="85"/>
      <c r="N68" s="86"/>
      <c r="O68" s="53"/>
      <c r="P68" s="261"/>
      <c r="Q68" s="258"/>
      <c r="R68" s="234"/>
      <c r="S68" s="131"/>
      <c r="T68" s="89"/>
      <c r="U68" s="4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37"/>
      <c r="L69" s="146"/>
      <c r="M69" s="85"/>
      <c r="N69" s="86"/>
      <c r="O69" s="53"/>
      <c r="P69" s="261"/>
      <c r="Q69" s="258"/>
      <c r="R69" s="234"/>
      <c r="S69" s="147"/>
      <c r="T69" s="89"/>
      <c r="U69" s="5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4"/>
      <c r="L70" s="130"/>
      <c r="M70" s="85"/>
      <c r="N70" s="86"/>
      <c r="O70" s="53"/>
      <c r="P70" s="261"/>
      <c r="Q70" s="266"/>
      <c r="R70" s="234"/>
      <c r="S70" s="131"/>
      <c r="T70" s="89"/>
      <c r="U70" s="4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4"/>
      <c r="B71" s="44"/>
      <c r="C71" s="149"/>
      <c r="D71" s="150"/>
      <c r="E71" s="143"/>
      <c r="F71" s="44"/>
      <c r="G71" s="48"/>
      <c r="H71" s="60"/>
      <c r="I71" s="48"/>
      <c r="J71" s="78"/>
      <c r="K71" s="151"/>
      <c r="L71" s="152"/>
      <c r="M71" s="85"/>
      <c r="N71" s="86"/>
      <c r="O71" s="53"/>
      <c r="P71" s="267"/>
      <c r="Q71" s="266"/>
      <c r="R71" s="234"/>
      <c r="S71" s="153"/>
      <c r="T71" s="89"/>
      <c r="U71" s="4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4"/>
      <c r="B72" s="44"/>
      <c r="C72" s="149"/>
      <c r="D72" s="45"/>
      <c r="E72" s="143"/>
      <c r="F72" s="44"/>
      <c r="G72" s="48"/>
      <c r="H72" s="60"/>
      <c r="I72" s="48"/>
      <c r="J72" s="78"/>
      <c r="K72" s="155"/>
      <c r="L72" s="152"/>
      <c r="M72" s="115"/>
      <c r="N72" s="116"/>
      <c r="O72" s="53"/>
      <c r="P72" s="267"/>
      <c r="Q72" s="266"/>
      <c r="R72" s="265"/>
      <c r="S72" s="153"/>
      <c r="T72" s="117"/>
      <c r="U72" s="142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4"/>
      <c r="B73" s="44"/>
      <c r="C73" s="149"/>
      <c r="D73" s="58"/>
      <c r="E73" s="143"/>
      <c r="F73" s="44"/>
      <c r="G73" s="48"/>
      <c r="H73" s="60"/>
      <c r="I73" s="60"/>
      <c r="J73" s="78"/>
      <c r="K73" s="151"/>
      <c r="L73" s="156"/>
      <c r="M73" s="85"/>
      <c r="N73" s="86"/>
      <c r="O73" s="53"/>
      <c r="P73" s="267"/>
      <c r="Q73" s="266"/>
      <c r="R73" s="265"/>
      <c r="S73" s="157"/>
      <c r="T73" s="89"/>
      <c r="U73" s="142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1"/>
      <c r="L74" s="152"/>
      <c r="M74" s="85"/>
      <c r="N74" s="86"/>
      <c r="O74" s="53"/>
      <c r="P74" s="267"/>
      <c r="Q74" s="266"/>
      <c r="R74" s="265"/>
      <c r="S74" s="153"/>
      <c r="T74" s="89"/>
      <c r="U74" s="142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4"/>
      <c r="B75" s="44"/>
      <c r="C75" s="149"/>
      <c r="D75" s="45"/>
      <c r="E75" s="14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7"/>
      <c r="Q75" s="266"/>
      <c r="R75" s="265"/>
      <c r="S75" s="153"/>
      <c r="T75" s="89"/>
      <c r="U75" s="142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7"/>
      <c r="Q76" s="266"/>
      <c r="R76" s="265"/>
      <c r="S76" s="153"/>
      <c r="T76" s="89"/>
      <c r="U76" s="159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267"/>
      <c r="Q77" s="266"/>
      <c r="R77" s="265"/>
      <c r="S77" s="153"/>
      <c r="T77" s="89"/>
      <c r="U77" s="142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7"/>
      <c r="Q78" s="266"/>
      <c r="R78" s="268"/>
      <c r="S78" s="153"/>
      <c r="T78" s="89"/>
      <c r="U78" s="162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7"/>
      <c r="Q79" s="266"/>
      <c r="R79" s="268"/>
      <c r="S79" s="153"/>
      <c r="T79" s="89"/>
      <c r="U79" s="163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267"/>
      <c r="Q80" s="269"/>
      <c r="R80" s="268"/>
      <c r="S80" s="153"/>
      <c r="T80" s="89"/>
      <c r="U80" s="163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0"/>
      <c r="Q81" s="269"/>
      <c r="R81" s="268"/>
      <c r="S81" s="168"/>
      <c r="T81" s="170"/>
      <c r="U81" s="163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70"/>
      <c r="Q82" s="269"/>
      <c r="R82" s="268"/>
      <c r="S82" s="168"/>
      <c r="T82" s="170"/>
      <c r="U82" s="163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270"/>
      <c r="Q83" s="271"/>
      <c r="R83" s="268"/>
      <c r="S83" s="168"/>
      <c r="T83" s="170"/>
      <c r="U83" s="163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272"/>
      <c r="Q84" s="273"/>
      <c r="R84" s="274"/>
      <c r="S84" s="175"/>
      <c r="T84" s="177"/>
      <c r="U84" s="163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0"/>
      <c r="Q85" s="273"/>
      <c r="R85" s="275"/>
      <c r="S85" s="168"/>
      <c r="T85" s="180"/>
      <c r="U85" s="163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0"/>
      <c r="Q86" s="273"/>
      <c r="R86" s="275"/>
      <c r="S86" s="168"/>
      <c r="T86" s="180"/>
      <c r="U86" s="163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0"/>
      <c r="Q87" s="273"/>
      <c r="R87" s="275"/>
      <c r="S87" s="168"/>
      <c r="T87" s="180"/>
      <c r="U87" s="163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0"/>
      <c r="Q88" s="273"/>
      <c r="R88" s="275"/>
      <c r="S88" s="168"/>
      <c r="T88" s="180"/>
      <c r="U88" s="163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0"/>
      <c r="Q89" s="273"/>
      <c r="R89" s="275"/>
      <c r="S89" s="168"/>
      <c r="T89" s="180"/>
      <c r="U89" s="163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0"/>
      <c r="Q90" s="273"/>
      <c r="R90" s="275"/>
      <c r="S90" s="168"/>
      <c r="T90" s="180"/>
      <c r="U90" s="163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0"/>
      <c r="Q91" s="273"/>
      <c r="R91" s="275"/>
      <c r="S91" s="168"/>
      <c r="T91" s="180"/>
      <c r="U91" s="163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270"/>
      <c r="Q92" s="273"/>
      <c r="R92" s="275"/>
      <c r="S92" s="168"/>
      <c r="T92" s="180"/>
      <c r="U92" s="163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7"/>
      <c r="S93" s="187"/>
      <c r="T93" s="188"/>
      <c r="U93" s="189">
        <f>SUM(U7:U92)</f>
        <v>2015</v>
      </c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6"/>
      <c r="S94" s="196"/>
      <c r="T94" s="19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2364</v>
      </c>
      <c r="L95" s="201" t="s">
        <v>24</v>
      </c>
      <c r="O95" s="202" t="s">
        <v>25</v>
      </c>
      <c r="S95" s="202"/>
      <c r="T95" s="203" t="s">
        <v>26</v>
      </c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SUM(K95*2%)</f>
        <v>47.28</v>
      </c>
      <c r="L96" s="36" t="s">
        <v>10</v>
      </c>
      <c r="M96" s="204"/>
      <c r="N96" s="204"/>
      <c r="O96" s="205"/>
      <c r="P96" s="206"/>
      <c r="Q96" s="206"/>
      <c r="R96" s="206"/>
      <c r="S96" s="206"/>
      <c r="T96" s="20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544</v>
      </c>
      <c r="M97" s="37" t="s">
        <v>11</v>
      </c>
      <c r="N97" s="204"/>
      <c r="O97" s="205"/>
      <c r="P97" s="205"/>
      <c r="Q97" s="205"/>
      <c r="R97" s="205"/>
      <c r="S97" s="205"/>
      <c r="T97" s="20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6928</v>
      </c>
      <c r="I98" s="5"/>
      <c r="J98" s="2"/>
      <c r="K98" s="7"/>
      <c r="L98" s="58">
        <f>SUM(L97*1%)</f>
        <v>5.44</v>
      </c>
      <c r="M98" s="16">
        <f>SUM(M6:M91)</f>
        <v>2250</v>
      </c>
      <c r="N98" s="38" t="s">
        <v>12</v>
      </c>
      <c r="O98" s="205"/>
      <c r="P98" s="205"/>
      <c r="Q98" s="205"/>
      <c r="R98" s="205"/>
      <c r="S98" s="205"/>
      <c r="T98" s="188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12"/>
      <c r="G99" s="213" t="s">
        <v>28</v>
      </c>
      <c r="H99" s="211">
        <f>SUM(O100,P101,Q102,R103,S104)</f>
        <v>3250</v>
      </c>
      <c r="I99" s="5"/>
      <c r="J99" s="2"/>
      <c r="K99" s="7"/>
      <c r="L99" s="17"/>
      <c r="M99" s="58">
        <f>SUM(M98*2%)</f>
        <v>45</v>
      </c>
      <c r="N99" s="16">
        <f>SUM(N6:N92)</f>
        <v>1770</v>
      </c>
      <c r="O99" s="39" t="s">
        <v>13</v>
      </c>
      <c r="P99" s="205"/>
      <c r="Q99" s="205"/>
      <c r="R99" s="205"/>
      <c r="S99" s="205"/>
      <c r="T99" s="214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SUM(T105)</f>
        <v>0</v>
      </c>
      <c r="I100" s="5"/>
      <c r="J100" s="2"/>
      <c r="K100" s="7"/>
      <c r="L100" s="2"/>
      <c r="M100" s="2"/>
      <c r="N100" s="58">
        <f>SUM(N99*1%)</f>
        <v>17.7</v>
      </c>
      <c r="O100" s="16">
        <f>SUM(O6:O93)</f>
        <v>1620</v>
      </c>
      <c r="P100" s="229" t="s">
        <v>34</v>
      </c>
      <c r="Q100" s="205"/>
      <c r="R100" s="205"/>
      <c r="S100" s="205"/>
      <c r="T100" s="214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SUM(O100*1%)</f>
        <v>16.2</v>
      </c>
      <c r="P101" s="16">
        <f>SUM(P6:P94)</f>
        <v>0</v>
      </c>
      <c r="Q101" s="230" t="s">
        <v>35</v>
      </c>
      <c r="R101" s="205"/>
      <c r="S101" s="205"/>
      <c r="T101" s="214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58">
        <f>SUM(P101*1%)</f>
        <v>0</v>
      </c>
      <c r="Q102" s="16">
        <f>SUM(Q6:Q95)</f>
        <v>0</v>
      </c>
      <c r="R102" s="41" t="s">
        <v>15</v>
      </c>
      <c r="S102" s="205"/>
      <c r="T102" s="214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>
        <f>SUM(N7,S11,M14,L17,N18,K19,R24,R25,L30,S31,K32,K34,K36)</f>
        <v>4224</v>
      </c>
      <c r="I103" s="276">
        <f>SUM(L17)</f>
        <v>294</v>
      </c>
      <c r="J103" s="2"/>
      <c r="K103" s="7"/>
      <c r="L103" s="2"/>
      <c r="M103" s="2"/>
      <c r="N103" s="2"/>
      <c r="O103" s="2"/>
      <c r="P103" s="2"/>
      <c r="Q103" s="58">
        <f>SUM(Q102*1%)</f>
        <v>0</v>
      </c>
      <c r="R103" s="16">
        <f>SUM(R6:R91)</f>
        <v>430</v>
      </c>
      <c r="S103" s="40" t="s">
        <v>14</v>
      </c>
      <c r="T103" s="214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77">
        <f>SUM(M9,K10,K13,N15,M21,M22,O35,N40)</f>
        <v>2544</v>
      </c>
      <c r="I104" s="278">
        <f>SUM(N15,M22)</f>
        <v>700</v>
      </c>
      <c r="J104" s="2"/>
      <c r="K104" s="7"/>
      <c r="L104" s="2"/>
      <c r="M104" s="2"/>
      <c r="N104" s="2"/>
      <c r="O104" s="2"/>
      <c r="P104" s="2"/>
      <c r="Q104" s="2"/>
      <c r="R104" s="58">
        <f>SUM(R103*1%)</f>
        <v>4.3</v>
      </c>
      <c r="S104" s="16">
        <f>SUM(S6:S91)</f>
        <v>1200</v>
      </c>
      <c r="T104" s="222" t="s">
        <v>16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79">
        <f>SUM(O12,M16,S23,O26,N29,M33,K38,O39)</f>
        <v>2710</v>
      </c>
      <c r="I105" s="280">
        <v>0.0</v>
      </c>
      <c r="J105" s="2"/>
      <c r="K105" s="7"/>
      <c r="L105" s="2"/>
      <c r="M105" s="2"/>
      <c r="N105" s="2"/>
      <c r="O105" s="2"/>
      <c r="P105" s="2"/>
      <c r="Q105" s="2"/>
      <c r="R105" s="2"/>
      <c r="S105" s="58">
        <f>SUM(S104*1%)</f>
        <v>12</v>
      </c>
      <c r="T105" s="150">
        <f>SUM(T7:T93)</f>
        <v>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150">
        <f>SUM(T105*2%)</f>
        <v>0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281">
        <f>SUM(N15,L17,M22)</f>
        <v>994</v>
      </c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16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2"/>
      <c r="U999" s="7"/>
      <c r="X999" s="7"/>
      <c r="Y999" s="7"/>
      <c r="Z999" s="7"/>
      <c r="AA999" s="7"/>
      <c r="AB999" s="7"/>
      <c r="AC999" s="7"/>
      <c r="AD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2"/>
      <c r="U1000" s="7"/>
      <c r="X1000" s="7"/>
      <c r="AA1000" s="7"/>
      <c r="AB1000" s="7"/>
      <c r="AC1000" s="7"/>
      <c r="AD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  <c r="S1001" s="227"/>
      <c r="T1001" s="227"/>
    </row>
  </sheetData>
  <mergeCells count="5">
    <mergeCell ref="A2:J2"/>
    <mergeCell ref="A3:J3"/>
    <mergeCell ref="K3:T3"/>
    <mergeCell ref="L95:N95"/>
    <mergeCell ref="O95:R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34.88"/>
    <col customWidth="1" min="9" max="9" width="14.0"/>
    <col customWidth="1" min="10" max="10" width="13.75"/>
    <col customWidth="1" min="12" max="12" width="14.13"/>
    <col customWidth="1" min="13" max="13" width="15.63"/>
    <col customWidth="1" min="14" max="14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20"/>
      <c r="V4" s="21"/>
      <c r="W4" s="22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8"/>
      <c r="T5" s="24"/>
      <c r="U5" s="30"/>
      <c r="V5" s="7"/>
      <c r="W5" s="7"/>
      <c r="X5" s="7"/>
      <c r="Y5" s="7"/>
      <c r="Z5" s="7"/>
      <c r="AA5" s="7"/>
      <c r="AB5" s="7"/>
      <c r="AC5" s="7"/>
      <c r="AD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29" t="s">
        <v>34</v>
      </c>
      <c r="Q6" s="230" t="s">
        <v>35</v>
      </c>
      <c r="R6" s="41" t="s">
        <v>15</v>
      </c>
      <c r="S6" s="40" t="s">
        <v>14</v>
      </c>
      <c r="T6" s="42" t="s">
        <v>16</v>
      </c>
      <c r="U6" s="36" t="s">
        <v>17</v>
      </c>
      <c r="V6" s="7"/>
      <c r="W6" s="7"/>
      <c r="X6" s="43"/>
      <c r="AA6" s="7"/>
      <c r="AB6" s="7"/>
      <c r="AC6" s="7"/>
      <c r="AD6" s="7"/>
    </row>
    <row r="7">
      <c r="A7" s="44" t="s">
        <v>36</v>
      </c>
      <c r="B7" s="44" t="s">
        <v>37</v>
      </c>
      <c r="C7" s="45"/>
      <c r="D7" s="46" t="s">
        <v>182</v>
      </c>
      <c r="E7" s="47" t="s">
        <v>70</v>
      </c>
      <c r="F7" s="44" t="s">
        <v>40</v>
      </c>
      <c r="G7" s="231" t="s">
        <v>183</v>
      </c>
      <c r="H7" s="49" t="s">
        <v>184</v>
      </c>
      <c r="I7" s="50" t="s">
        <v>185</v>
      </c>
      <c r="J7" s="44" t="s">
        <v>32</v>
      </c>
      <c r="K7" s="51"/>
      <c r="L7" s="52"/>
      <c r="M7" s="37"/>
      <c r="N7" s="38">
        <v>350.0</v>
      </c>
      <c r="O7" s="53"/>
      <c r="P7" s="232"/>
      <c r="Q7" s="233"/>
      <c r="R7" s="234"/>
      <c r="S7" s="54"/>
      <c r="T7" s="56"/>
      <c r="U7" s="57">
        <v>50.0</v>
      </c>
      <c r="V7" s="235" t="s">
        <v>9</v>
      </c>
      <c r="W7" s="236">
        <f>SUM(K94)</f>
        <v>3445</v>
      </c>
      <c r="X7" s="7"/>
      <c r="AA7" s="7"/>
      <c r="AB7" s="7"/>
      <c r="AC7" s="7"/>
      <c r="AD7" s="7"/>
    </row>
    <row r="8">
      <c r="A8" s="44" t="s">
        <v>36</v>
      </c>
      <c r="B8" s="44" t="s">
        <v>37</v>
      </c>
      <c r="C8" s="45"/>
      <c r="D8" s="46" t="s">
        <v>186</v>
      </c>
      <c r="E8" s="47" t="s">
        <v>85</v>
      </c>
      <c r="F8" s="44" t="s">
        <v>40</v>
      </c>
      <c r="G8" s="231" t="s">
        <v>187</v>
      </c>
      <c r="H8" s="60" t="s">
        <v>188</v>
      </c>
      <c r="I8" s="61">
        <v>7.791910224E9</v>
      </c>
      <c r="J8" s="44" t="s">
        <v>32</v>
      </c>
      <c r="K8" s="62"/>
      <c r="L8" s="52"/>
      <c r="M8" s="63"/>
      <c r="N8" s="64">
        <v>350.0</v>
      </c>
      <c r="O8" s="53"/>
      <c r="P8" s="232"/>
      <c r="Q8" s="233"/>
      <c r="R8" s="234"/>
      <c r="S8" s="54"/>
      <c r="T8" s="65"/>
      <c r="U8" s="57">
        <v>50.0</v>
      </c>
      <c r="V8" s="66" t="s">
        <v>10</v>
      </c>
      <c r="W8" s="67">
        <f>SUM(L96)</f>
        <v>1734</v>
      </c>
      <c r="X8" s="7"/>
      <c r="AA8" s="7"/>
      <c r="AB8" s="7"/>
      <c r="AC8" s="7"/>
      <c r="AD8" s="7"/>
    </row>
    <row r="9">
      <c r="A9" s="44" t="s">
        <v>36</v>
      </c>
      <c r="B9" s="44" t="s">
        <v>37</v>
      </c>
      <c r="C9" s="68"/>
      <c r="D9" s="46" t="s">
        <v>189</v>
      </c>
      <c r="E9" s="47" t="s">
        <v>70</v>
      </c>
      <c r="F9" s="44" t="s">
        <v>40</v>
      </c>
      <c r="G9" s="231" t="s">
        <v>190</v>
      </c>
      <c r="H9" s="60" t="s">
        <v>191</v>
      </c>
      <c r="I9" s="69" t="s">
        <v>192</v>
      </c>
      <c r="J9" s="44" t="s">
        <v>32</v>
      </c>
      <c r="K9" s="62"/>
      <c r="L9" s="52"/>
      <c r="M9" s="63"/>
      <c r="N9" s="64">
        <v>350.0</v>
      </c>
      <c r="O9" s="53"/>
      <c r="P9" s="237"/>
      <c r="Q9" s="233"/>
      <c r="R9" s="234"/>
      <c r="S9" s="54"/>
      <c r="T9" s="65"/>
      <c r="U9" s="57">
        <v>50.0</v>
      </c>
      <c r="V9" s="66" t="s">
        <v>11</v>
      </c>
      <c r="W9" s="67">
        <f>SUM(M97)</f>
        <v>2258</v>
      </c>
      <c r="X9" s="7"/>
      <c r="AA9" s="7"/>
      <c r="AB9" s="7"/>
      <c r="AC9" s="7"/>
      <c r="AD9" s="7"/>
    </row>
    <row r="10" ht="16.5" customHeight="1">
      <c r="A10" s="44" t="s">
        <v>36</v>
      </c>
      <c r="B10" s="44" t="s">
        <v>37</v>
      </c>
      <c r="C10" s="70"/>
      <c r="D10" s="100" t="s">
        <v>193</v>
      </c>
      <c r="E10" s="47" t="s">
        <v>70</v>
      </c>
      <c r="F10" s="44" t="s">
        <v>40</v>
      </c>
      <c r="G10" s="231" t="s">
        <v>194</v>
      </c>
      <c r="H10" s="49" t="s">
        <v>195</v>
      </c>
      <c r="I10" s="50" t="s">
        <v>196</v>
      </c>
      <c r="J10" s="44" t="s">
        <v>32</v>
      </c>
      <c r="K10" s="51"/>
      <c r="L10" s="72"/>
      <c r="M10" s="37">
        <v>350.0</v>
      </c>
      <c r="N10" s="38"/>
      <c r="O10" s="53"/>
      <c r="P10" s="232"/>
      <c r="Q10" s="233"/>
      <c r="R10" s="234"/>
      <c r="S10" s="73"/>
      <c r="T10" s="56"/>
      <c r="U10" s="57">
        <v>50.0</v>
      </c>
      <c r="V10" s="75" t="s">
        <v>12</v>
      </c>
      <c r="W10" s="67">
        <f>SUM(N98)</f>
        <v>4447</v>
      </c>
      <c r="X10" s="7"/>
      <c r="Y10" s="7"/>
      <c r="Z10" s="7"/>
      <c r="AA10" s="7"/>
      <c r="AB10" s="7"/>
      <c r="AC10" s="7"/>
      <c r="AD10" s="7"/>
    </row>
    <row r="11">
      <c r="A11" s="44" t="s">
        <v>36</v>
      </c>
      <c r="B11" s="44" t="s">
        <v>37</v>
      </c>
      <c r="C11" s="45"/>
      <c r="D11" s="46" t="s">
        <v>197</v>
      </c>
      <c r="E11" s="47" t="s">
        <v>52</v>
      </c>
      <c r="F11" s="44" t="s">
        <v>40</v>
      </c>
      <c r="G11" s="231" t="s">
        <v>198</v>
      </c>
      <c r="H11" s="49" t="s">
        <v>199</v>
      </c>
      <c r="I11" s="61" t="s">
        <v>200</v>
      </c>
      <c r="J11" s="44" t="s">
        <v>56</v>
      </c>
      <c r="K11" s="51"/>
      <c r="L11" s="52"/>
      <c r="M11" s="37"/>
      <c r="N11" s="38"/>
      <c r="O11" s="53"/>
      <c r="P11" s="232"/>
      <c r="Q11" s="233">
        <v>588.0</v>
      </c>
      <c r="R11" s="234"/>
      <c r="S11" s="54"/>
      <c r="T11" s="56"/>
      <c r="U11" s="57">
        <v>100.0</v>
      </c>
      <c r="V11" s="76" t="s">
        <v>18</v>
      </c>
      <c r="W11" s="77">
        <f>SUM(W7:W10)</f>
        <v>11884</v>
      </c>
      <c r="X11" s="7"/>
      <c r="AA11" s="7"/>
      <c r="AB11" s="7"/>
      <c r="AC11" s="7"/>
      <c r="AD11" s="7"/>
    </row>
    <row r="12">
      <c r="A12" s="44" t="s">
        <v>36</v>
      </c>
      <c r="B12" s="44" t="s">
        <v>37</v>
      </c>
      <c r="C12" s="45"/>
      <c r="D12" s="46" t="s">
        <v>201</v>
      </c>
      <c r="E12" s="47" t="s">
        <v>39</v>
      </c>
      <c r="F12" s="44" t="s">
        <v>40</v>
      </c>
      <c r="G12" s="231" t="s">
        <v>202</v>
      </c>
      <c r="H12" s="49"/>
      <c r="I12" s="69" t="s">
        <v>203</v>
      </c>
      <c r="J12" s="44" t="s">
        <v>44</v>
      </c>
      <c r="K12" s="51"/>
      <c r="L12" s="52"/>
      <c r="M12" s="63"/>
      <c r="N12" s="64"/>
      <c r="O12" s="53"/>
      <c r="P12" s="232"/>
      <c r="Q12" s="233"/>
      <c r="R12" s="234"/>
      <c r="S12" s="54">
        <v>294.0</v>
      </c>
      <c r="T12" s="65"/>
      <c r="U12" s="57">
        <v>50.0</v>
      </c>
      <c r="X12" s="7"/>
      <c r="Y12" s="7"/>
      <c r="Z12" s="7"/>
      <c r="AA12" s="7"/>
      <c r="AB12" s="7"/>
      <c r="AC12" s="7"/>
      <c r="AD12" s="7"/>
    </row>
    <row r="13">
      <c r="A13" s="44" t="s">
        <v>36</v>
      </c>
      <c r="B13" s="44" t="s">
        <v>37</v>
      </c>
      <c r="C13" s="45"/>
      <c r="D13" s="46" t="s">
        <v>204</v>
      </c>
      <c r="E13" s="47" t="s">
        <v>85</v>
      </c>
      <c r="F13" s="44" t="s">
        <v>40</v>
      </c>
      <c r="G13" s="231" t="s">
        <v>205</v>
      </c>
      <c r="H13" s="60"/>
      <c r="I13" s="50" t="s">
        <v>206</v>
      </c>
      <c r="J13" s="44" t="s">
        <v>32</v>
      </c>
      <c r="K13" s="51">
        <v>588.0</v>
      </c>
      <c r="L13" s="52"/>
      <c r="M13" s="63"/>
      <c r="N13" s="64"/>
      <c r="O13" s="53"/>
      <c r="P13" s="232"/>
      <c r="Q13" s="238"/>
      <c r="R13" s="234"/>
      <c r="S13" s="54"/>
      <c r="T13" s="65"/>
      <c r="U13" s="57">
        <v>100.0</v>
      </c>
      <c r="X13" s="7"/>
      <c r="Y13" s="7"/>
      <c r="Z13" s="7"/>
      <c r="AA13" s="7"/>
      <c r="AB13" s="7"/>
      <c r="AC13" s="7"/>
      <c r="AD13" s="7"/>
    </row>
    <row r="14">
      <c r="A14" s="44" t="s">
        <v>36</v>
      </c>
      <c r="B14" s="44" t="s">
        <v>37</v>
      </c>
      <c r="C14" s="70"/>
      <c r="D14" s="46" t="s">
        <v>207</v>
      </c>
      <c r="E14" s="59"/>
      <c r="F14" s="44" t="s">
        <v>60</v>
      </c>
      <c r="G14" s="282" t="s">
        <v>208</v>
      </c>
      <c r="H14" s="60" t="s">
        <v>209</v>
      </c>
      <c r="I14" s="50" t="s">
        <v>210</v>
      </c>
      <c r="J14" s="44" t="s">
        <v>32</v>
      </c>
      <c r="K14" s="51">
        <v>890.0</v>
      </c>
      <c r="L14" s="52"/>
      <c r="M14" s="37"/>
      <c r="N14" s="38"/>
      <c r="O14" s="53"/>
      <c r="P14" s="239"/>
      <c r="Q14" s="233"/>
      <c r="R14" s="234"/>
      <c r="S14" s="54"/>
      <c r="T14" s="56"/>
      <c r="U14" s="283">
        <v>890.0</v>
      </c>
      <c r="X14" s="7"/>
      <c r="Y14" s="7"/>
      <c r="Z14" s="7"/>
      <c r="AA14" s="7"/>
      <c r="AB14" s="7"/>
      <c r="AC14" s="7"/>
      <c r="AD14" s="7"/>
    </row>
    <row r="15">
      <c r="A15" s="44" t="s">
        <v>36</v>
      </c>
      <c r="B15" s="44" t="s">
        <v>37</v>
      </c>
      <c r="C15" s="70"/>
      <c r="D15" s="46" t="s">
        <v>211</v>
      </c>
      <c r="E15" s="47" t="s">
        <v>78</v>
      </c>
      <c r="F15" s="44" t="s">
        <v>60</v>
      </c>
      <c r="G15" s="241" t="s">
        <v>212</v>
      </c>
      <c r="H15" s="79" t="s">
        <v>213</v>
      </c>
      <c r="I15" s="61" t="s">
        <v>214</v>
      </c>
      <c r="J15" s="44" t="s">
        <v>44</v>
      </c>
      <c r="K15" s="51"/>
      <c r="L15" s="52"/>
      <c r="M15" s="63"/>
      <c r="N15" s="64">
        <v>197.0</v>
      </c>
      <c r="O15" s="53"/>
      <c r="P15" s="232"/>
      <c r="Q15" s="233"/>
      <c r="R15" s="234"/>
      <c r="S15" s="54"/>
      <c r="T15" s="65"/>
      <c r="U15" s="57">
        <v>50.0</v>
      </c>
      <c r="V15" s="80" t="s">
        <v>13</v>
      </c>
      <c r="W15" s="46">
        <f>SUM(O99)</f>
        <v>294</v>
      </c>
      <c r="X15" s="7"/>
      <c r="Y15" s="7"/>
      <c r="Z15" s="7"/>
      <c r="AA15" s="7"/>
      <c r="AB15" s="7"/>
      <c r="AC15" s="7"/>
      <c r="AD15" s="7"/>
    </row>
    <row r="16">
      <c r="A16" s="44" t="s">
        <v>36</v>
      </c>
      <c r="B16" s="44" t="s">
        <v>37</v>
      </c>
      <c r="C16" s="45"/>
      <c r="D16" s="46" t="s">
        <v>215</v>
      </c>
      <c r="E16" s="47" t="s">
        <v>52</v>
      </c>
      <c r="F16" s="44" t="s">
        <v>40</v>
      </c>
      <c r="G16" s="241" t="s">
        <v>216</v>
      </c>
      <c r="H16" s="79" t="s">
        <v>217</v>
      </c>
      <c r="I16" s="61" t="s">
        <v>218</v>
      </c>
      <c r="J16" s="44" t="s">
        <v>56</v>
      </c>
      <c r="K16" s="51"/>
      <c r="L16" s="52"/>
      <c r="M16" s="63"/>
      <c r="N16" s="64">
        <v>350.0</v>
      </c>
      <c r="O16" s="53"/>
      <c r="P16" s="232"/>
      <c r="Q16" s="233"/>
      <c r="R16" s="234"/>
      <c r="S16" s="54"/>
      <c r="T16" s="65"/>
      <c r="U16" s="57">
        <v>150.0</v>
      </c>
      <c r="V16" s="242" t="s">
        <v>34</v>
      </c>
      <c r="W16" s="46">
        <f>SUM(P100)</f>
        <v>0</v>
      </c>
      <c r="X16" s="7"/>
      <c r="Y16" s="7"/>
      <c r="Z16" s="83"/>
      <c r="AA16" s="7"/>
      <c r="AB16" s="7"/>
      <c r="AC16" s="7"/>
      <c r="AD16" s="7"/>
    </row>
    <row r="17" ht="15.75" customHeight="1">
      <c r="A17" s="44" t="s">
        <v>36</v>
      </c>
      <c r="B17" s="44" t="s">
        <v>37</v>
      </c>
      <c r="C17" s="45"/>
      <c r="D17" s="46" t="s">
        <v>219</v>
      </c>
      <c r="E17" s="47" t="s">
        <v>85</v>
      </c>
      <c r="F17" s="44" t="s">
        <v>40</v>
      </c>
      <c r="G17" s="231" t="s">
        <v>220</v>
      </c>
      <c r="H17" s="60" t="s">
        <v>221</v>
      </c>
      <c r="I17" s="69" t="s">
        <v>222</v>
      </c>
      <c r="J17" s="44" t="s">
        <v>32</v>
      </c>
      <c r="K17" s="51"/>
      <c r="L17" s="84">
        <v>360.0</v>
      </c>
      <c r="M17" s="85"/>
      <c r="N17" s="86"/>
      <c r="O17" s="53"/>
      <c r="P17" s="232"/>
      <c r="Q17" s="233"/>
      <c r="R17" s="234"/>
      <c r="S17" s="87"/>
      <c r="T17" s="89"/>
      <c r="U17" s="57">
        <v>50.0</v>
      </c>
      <c r="V17" s="81" t="s">
        <v>35</v>
      </c>
      <c r="W17" s="46">
        <f>SUM(Q101)</f>
        <v>588</v>
      </c>
      <c r="X17" s="7"/>
      <c r="Y17" s="7"/>
      <c r="Z17" s="7"/>
      <c r="AA17" s="7"/>
      <c r="AB17" s="7"/>
      <c r="AC17" s="7"/>
      <c r="AD17" s="7"/>
    </row>
    <row r="18" ht="17.25" customHeight="1">
      <c r="A18" s="44"/>
      <c r="B18" s="44"/>
      <c r="C18" s="45"/>
      <c r="D18" s="46" t="s">
        <v>223</v>
      </c>
      <c r="E18" s="47" t="s">
        <v>39</v>
      </c>
      <c r="F18" s="44" t="s">
        <v>40</v>
      </c>
      <c r="G18" s="284" t="s">
        <v>224</v>
      </c>
      <c r="H18" s="285" t="s">
        <v>225</v>
      </c>
      <c r="I18" s="61" t="s">
        <v>226</v>
      </c>
      <c r="J18" s="44" t="s">
        <v>44</v>
      </c>
      <c r="K18" s="51"/>
      <c r="L18" s="84"/>
      <c r="M18" s="63"/>
      <c r="N18" s="64"/>
      <c r="O18" s="53"/>
      <c r="P18" s="232"/>
      <c r="Q18" s="244"/>
      <c r="R18" s="234">
        <v>294.0</v>
      </c>
      <c r="S18" s="87"/>
      <c r="T18" s="65"/>
      <c r="U18" s="57">
        <v>150.0</v>
      </c>
      <c r="V18" s="81" t="s">
        <v>20</v>
      </c>
      <c r="W18" s="46">
        <f>SUM(R102)</f>
        <v>588</v>
      </c>
      <c r="X18" s="7"/>
      <c r="Y18" s="7"/>
      <c r="Z18" s="7"/>
      <c r="AA18" s="7"/>
      <c r="AB18" s="7"/>
      <c r="AC18" s="7"/>
      <c r="AD18" s="7"/>
    </row>
    <row r="19">
      <c r="A19" s="44" t="s">
        <v>36</v>
      </c>
      <c r="B19" s="44" t="s">
        <v>37</v>
      </c>
      <c r="C19" s="45"/>
      <c r="D19" s="58"/>
      <c r="E19" s="47" t="s">
        <v>39</v>
      </c>
      <c r="F19" s="44" t="s">
        <v>40</v>
      </c>
      <c r="G19" s="231" t="s">
        <v>227</v>
      </c>
      <c r="H19" s="60" t="s">
        <v>228</v>
      </c>
      <c r="I19" s="50" t="s">
        <v>229</v>
      </c>
      <c r="J19" s="44" t="s">
        <v>44</v>
      </c>
      <c r="K19" s="51"/>
      <c r="L19" s="52"/>
      <c r="M19" s="63"/>
      <c r="N19" s="64">
        <v>350.0</v>
      </c>
      <c r="O19" s="53"/>
      <c r="P19" s="245"/>
      <c r="Q19" s="244"/>
      <c r="R19" s="234"/>
      <c r="S19" s="54"/>
      <c r="T19" s="65"/>
      <c r="U19" s="57">
        <v>50.0</v>
      </c>
      <c r="V19" s="81" t="s">
        <v>14</v>
      </c>
      <c r="W19" s="46">
        <f>SUM(S103)</f>
        <v>1832</v>
      </c>
      <c r="X19" s="7"/>
      <c r="Y19" s="7"/>
      <c r="Z19" s="7"/>
      <c r="AA19" s="7"/>
      <c r="AB19" s="7"/>
      <c r="AC19" s="7"/>
      <c r="AD19" s="7"/>
    </row>
    <row r="20">
      <c r="A20" s="44" t="s">
        <v>36</v>
      </c>
      <c r="B20" s="44" t="s">
        <v>37</v>
      </c>
      <c r="C20" s="45"/>
      <c r="D20" s="46" t="s">
        <v>230</v>
      </c>
      <c r="E20" s="47" t="s">
        <v>39</v>
      </c>
      <c r="F20" s="44" t="s">
        <v>40</v>
      </c>
      <c r="G20" s="231" t="s">
        <v>231</v>
      </c>
      <c r="H20" s="60" t="s">
        <v>232</v>
      </c>
      <c r="I20" s="69" t="s">
        <v>233</v>
      </c>
      <c r="J20" s="44" t="s">
        <v>44</v>
      </c>
      <c r="K20" s="51"/>
      <c r="L20" s="52"/>
      <c r="M20" s="63"/>
      <c r="N20" s="64">
        <v>350.0</v>
      </c>
      <c r="O20" s="53"/>
      <c r="P20" s="245"/>
      <c r="Q20" s="238"/>
      <c r="R20" s="234"/>
      <c r="S20" s="54"/>
      <c r="T20" s="65"/>
      <c r="U20" s="57">
        <v>50.0</v>
      </c>
      <c r="V20" s="90" t="s">
        <v>19</v>
      </c>
      <c r="W20" s="91">
        <f>SUM(W15:W19)</f>
        <v>3302</v>
      </c>
      <c r="X20" s="7"/>
      <c r="Y20" s="7"/>
      <c r="Z20" s="7"/>
      <c r="AA20" s="7"/>
      <c r="AB20" s="7"/>
      <c r="AC20" s="7"/>
      <c r="AD20" s="7"/>
    </row>
    <row r="21">
      <c r="A21" s="44" t="s">
        <v>36</v>
      </c>
      <c r="B21" s="44" t="s">
        <v>37</v>
      </c>
      <c r="C21" s="45"/>
      <c r="D21" s="46" t="s">
        <v>234</v>
      </c>
      <c r="E21" s="47" t="s">
        <v>85</v>
      </c>
      <c r="F21" s="44" t="s">
        <v>40</v>
      </c>
      <c r="G21" s="231" t="s">
        <v>235</v>
      </c>
      <c r="H21" s="60" t="s">
        <v>236</v>
      </c>
      <c r="I21" s="69" t="s">
        <v>237</v>
      </c>
      <c r="J21" s="44" t="s">
        <v>32</v>
      </c>
      <c r="K21" s="51"/>
      <c r="L21" s="52"/>
      <c r="M21" s="63"/>
      <c r="N21" s="64">
        <v>350.0</v>
      </c>
      <c r="O21" s="53"/>
      <c r="P21" s="239"/>
      <c r="Q21" s="233"/>
      <c r="R21" s="234"/>
      <c r="S21" s="54"/>
      <c r="T21" s="65"/>
      <c r="U21" s="57">
        <v>50.0</v>
      </c>
      <c r="V21" s="92"/>
      <c r="W21" s="93"/>
      <c r="X21" s="7"/>
      <c r="Y21" s="7"/>
      <c r="Z21" s="7"/>
      <c r="AA21" s="7"/>
      <c r="AB21" s="7"/>
      <c r="AC21" s="7"/>
      <c r="AD21" s="7"/>
    </row>
    <row r="22">
      <c r="A22" s="44" t="s">
        <v>36</v>
      </c>
      <c r="B22" s="44" t="s">
        <v>37</v>
      </c>
      <c r="C22" s="45"/>
      <c r="D22" s="46" t="s">
        <v>238</v>
      </c>
      <c r="E22" s="47" t="s">
        <v>85</v>
      </c>
      <c r="F22" s="44" t="s">
        <v>40</v>
      </c>
      <c r="G22" s="231" t="s">
        <v>239</v>
      </c>
      <c r="H22" s="60" t="s">
        <v>240</v>
      </c>
      <c r="I22" s="50" t="s">
        <v>241</v>
      </c>
      <c r="J22" s="44" t="s">
        <v>32</v>
      </c>
      <c r="K22" s="51"/>
      <c r="L22" s="52">
        <v>380.0</v>
      </c>
      <c r="M22" s="63"/>
      <c r="N22" s="64"/>
      <c r="O22" s="53"/>
      <c r="P22" s="232"/>
      <c r="Q22" s="238"/>
      <c r="R22" s="234"/>
      <c r="S22" s="54"/>
      <c r="T22" s="65"/>
      <c r="U22" s="57">
        <v>50.0</v>
      </c>
      <c r="X22" s="7"/>
      <c r="Y22" s="7"/>
      <c r="Z22" s="7"/>
      <c r="AA22" s="7"/>
      <c r="AB22" s="7"/>
      <c r="AC22" s="7"/>
      <c r="AD22" s="7"/>
    </row>
    <row r="23" ht="17.25" customHeight="1">
      <c r="A23" s="44" t="s">
        <v>36</v>
      </c>
      <c r="B23" s="44" t="s">
        <v>37</v>
      </c>
      <c r="C23" s="45"/>
      <c r="D23" s="101" t="s">
        <v>242</v>
      </c>
      <c r="E23" s="47" t="s">
        <v>145</v>
      </c>
      <c r="F23" s="44" t="s">
        <v>146</v>
      </c>
      <c r="G23" s="231" t="s">
        <v>243</v>
      </c>
      <c r="H23" s="60" t="s">
        <v>244</v>
      </c>
      <c r="I23" s="69" t="s">
        <v>245</v>
      </c>
      <c r="J23" s="44" t="s">
        <v>56</v>
      </c>
      <c r="K23" s="95"/>
      <c r="L23" s="52"/>
      <c r="M23" s="63"/>
      <c r="N23" s="64">
        <v>400.0</v>
      </c>
      <c r="O23" s="53"/>
      <c r="P23" s="239"/>
      <c r="Q23" s="238"/>
      <c r="R23" s="234"/>
      <c r="S23" s="54"/>
      <c r="T23" s="65"/>
      <c r="U23" s="57">
        <v>100.0</v>
      </c>
      <c r="X23" s="7"/>
      <c r="Y23" s="7"/>
      <c r="Z23" s="7"/>
      <c r="AA23" s="7"/>
      <c r="AB23" s="7"/>
      <c r="AC23" s="7"/>
      <c r="AD23" s="7"/>
    </row>
    <row r="24" ht="15.75" customHeight="1">
      <c r="A24" s="44" t="s">
        <v>36</v>
      </c>
      <c r="B24" s="44" t="s">
        <v>37</v>
      </c>
      <c r="C24" s="45"/>
      <c r="D24" s="286" t="s">
        <v>246</v>
      </c>
      <c r="E24" s="47" t="s">
        <v>178</v>
      </c>
      <c r="F24" s="44" t="s">
        <v>40</v>
      </c>
      <c r="G24" s="246" t="s">
        <v>247</v>
      </c>
      <c r="H24" s="60" t="s">
        <v>248</v>
      </c>
      <c r="I24" s="50" t="s">
        <v>249</v>
      </c>
      <c r="J24" s="44" t="s">
        <v>56</v>
      </c>
      <c r="K24" s="51"/>
      <c r="L24" s="72"/>
      <c r="M24" s="63">
        <v>350.0</v>
      </c>
      <c r="N24" s="64"/>
      <c r="O24" s="53"/>
      <c r="P24" s="239"/>
      <c r="Q24" s="238"/>
      <c r="R24" s="234"/>
      <c r="S24" s="73"/>
      <c r="T24" s="65"/>
      <c r="U24" s="57">
        <v>50.0</v>
      </c>
      <c r="X24" s="7"/>
      <c r="Y24" s="7"/>
      <c r="Z24" s="7"/>
      <c r="AA24" s="7"/>
      <c r="AB24" s="7"/>
      <c r="AC24" s="7"/>
      <c r="AD24" s="7"/>
    </row>
    <row r="25">
      <c r="A25" s="44" t="s">
        <v>36</v>
      </c>
      <c r="B25" s="44" t="s">
        <v>45</v>
      </c>
      <c r="C25" s="70"/>
      <c r="D25" s="46" t="s">
        <v>46</v>
      </c>
      <c r="E25" s="47" t="s">
        <v>52</v>
      </c>
      <c r="F25" s="44" t="s">
        <v>40</v>
      </c>
      <c r="G25" s="231" t="s">
        <v>250</v>
      </c>
      <c r="H25" s="60"/>
      <c r="I25" s="48" t="s">
        <v>251</v>
      </c>
      <c r="J25" s="44" t="s">
        <v>32</v>
      </c>
      <c r="K25" s="62" t="s">
        <v>50</v>
      </c>
      <c r="L25" s="52"/>
      <c r="M25" s="63"/>
      <c r="N25" s="86"/>
      <c r="O25" s="53"/>
      <c r="P25" s="239"/>
      <c r="Q25" s="233"/>
      <c r="R25" s="234"/>
      <c r="S25" s="97"/>
      <c r="T25" s="89"/>
      <c r="U25" s="57" t="s">
        <v>46</v>
      </c>
      <c r="V25" s="43"/>
      <c r="W25" s="43"/>
      <c r="X25" s="7"/>
      <c r="Y25" s="7"/>
      <c r="Z25" s="7"/>
      <c r="AA25" s="7"/>
      <c r="AB25" s="7"/>
      <c r="AC25" s="7"/>
      <c r="AD25" s="7"/>
    </row>
    <row r="26">
      <c r="A26" s="44" t="s">
        <v>36</v>
      </c>
      <c r="B26" s="44" t="s">
        <v>37</v>
      </c>
      <c r="C26" s="70"/>
      <c r="D26" s="58"/>
      <c r="E26" s="47"/>
      <c r="F26" s="44" t="s">
        <v>40</v>
      </c>
      <c r="G26" s="48" t="s">
        <v>252</v>
      </c>
      <c r="H26" s="60"/>
      <c r="I26" s="48" t="s">
        <v>253</v>
      </c>
      <c r="J26" s="78"/>
      <c r="K26" s="51">
        <v>294.0</v>
      </c>
      <c r="L26" s="84"/>
      <c r="M26" s="63"/>
      <c r="N26" s="64"/>
      <c r="O26" s="53"/>
      <c r="P26" s="232"/>
      <c r="Q26" s="244"/>
      <c r="R26" s="234"/>
      <c r="S26" s="87"/>
      <c r="T26" s="65"/>
      <c r="U26" s="57">
        <v>50.0</v>
      </c>
      <c r="V26" s="247" t="s">
        <v>16</v>
      </c>
      <c r="W26" s="248">
        <f>SUM(T104)</f>
        <v>0</v>
      </c>
      <c r="X26" s="7"/>
      <c r="Y26" s="7"/>
      <c r="Z26" s="7"/>
      <c r="AA26" s="7"/>
      <c r="AB26" s="7"/>
      <c r="AC26" s="7"/>
      <c r="AD26" s="7"/>
    </row>
    <row r="27">
      <c r="A27" s="44" t="s">
        <v>36</v>
      </c>
      <c r="B27" s="44" t="s">
        <v>37</v>
      </c>
      <c r="C27" s="70"/>
      <c r="D27" s="46" t="s">
        <v>254</v>
      </c>
      <c r="E27" s="47" t="s">
        <v>145</v>
      </c>
      <c r="F27" s="44" t="s">
        <v>146</v>
      </c>
      <c r="G27" s="231" t="s">
        <v>255</v>
      </c>
      <c r="H27" s="60" t="s">
        <v>256</v>
      </c>
      <c r="I27" s="61" t="s">
        <v>257</v>
      </c>
      <c r="J27" s="44" t="s">
        <v>56</v>
      </c>
      <c r="K27" s="99"/>
      <c r="L27" s="52"/>
      <c r="M27" s="63"/>
      <c r="N27" s="64"/>
      <c r="O27" s="53"/>
      <c r="P27" s="245"/>
      <c r="Q27" s="233"/>
      <c r="R27" s="234"/>
      <c r="S27" s="54">
        <v>350.0</v>
      </c>
      <c r="T27" s="65"/>
      <c r="U27" s="57">
        <v>50.0</v>
      </c>
      <c r="V27" s="249" t="s">
        <v>129</v>
      </c>
      <c r="W27" s="250">
        <f>SUM(W26)</f>
        <v>0</v>
      </c>
      <c r="X27" s="7"/>
      <c r="Y27" s="7"/>
      <c r="Z27" s="7"/>
      <c r="AA27" s="7"/>
      <c r="AB27" s="7"/>
      <c r="AC27" s="7"/>
      <c r="AD27" s="7"/>
    </row>
    <row r="28">
      <c r="A28" s="44" t="s">
        <v>36</v>
      </c>
      <c r="B28" s="44" t="s">
        <v>37</v>
      </c>
      <c r="C28" s="70"/>
      <c r="D28" s="100" t="s">
        <v>258</v>
      </c>
      <c r="E28" s="47"/>
      <c r="F28" s="44" t="s">
        <v>40</v>
      </c>
      <c r="G28" s="287" t="s">
        <v>259</v>
      </c>
      <c r="H28" s="60" t="s">
        <v>260</v>
      </c>
      <c r="I28" s="61" t="s">
        <v>261</v>
      </c>
      <c r="J28" s="44"/>
      <c r="K28" s="51"/>
      <c r="L28" s="52">
        <v>294.0</v>
      </c>
      <c r="M28" s="63"/>
      <c r="N28" s="64"/>
      <c r="O28" s="53"/>
      <c r="P28" s="232"/>
      <c r="Q28" s="233"/>
      <c r="R28" s="234"/>
      <c r="S28" s="54"/>
      <c r="T28" s="65"/>
      <c r="U28" s="57">
        <v>50.0</v>
      </c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4" t="s">
        <v>36</v>
      </c>
      <c r="B29" s="44" t="s">
        <v>37</v>
      </c>
      <c r="C29" s="45"/>
      <c r="D29" s="100" t="s">
        <v>262</v>
      </c>
      <c r="E29" s="47" t="s">
        <v>32</v>
      </c>
      <c r="F29" s="44" t="s">
        <v>40</v>
      </c>
      <c r="G29" s="231" t="s">
        <v>263</v>
      </c>
      <c r="H29" s="60" t="s">
        <v>264</v>
      </c>
      <c r="I29" s="48" t="s">
        <v>265</v>
      </c>
      <c r="J29" s="44" t="s">
        <v>44</v>
      </c>
      <c r="K29" s="51"/>
      <c r="L29" s="52"/>
      <c r="M29" s="63"/>
      <c r="N29" s="64"/>
      <c r="O29" s="53">
        <v>294.0</v>
      </c>
      <c r="P29" s="232"/>
      <c r="Q29" s="238"/>
      <c r="R29" s="234"/>
      <c r="S29" s="54"/>
      <c r="T29" s="65"/>
      <c r="U29" s="57">
        <v>50.0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4" t="s">
        <v>36</v>
      </c>
      <c r="B30" s="44" t="s">
        <v>37</v>
      </c>
      <c r="C30" s="101"/>
      <c r="D30" s="100" t="s">
        <v>266</v>
      </c>
      <c r="E30" s="47" t="s">
        <v>90</v>
      </c>
      <c r="F30" s="44" t="s">
        <v>267</v>
      </c>
      <c r="G30" s="231" t="s">
        <v>268</v>
      </c>
      <c r="H30" s="60"/>
      <c r="I30" s="48" t="s">
        <v>269</v>
      </c>
      <c r="J30" s="44" t="s">
        <v>44</v>
      </c>
      <c r="K30" s="51"/>
      <c r="L30" s="52"/>
      <c r="M30" s="37"/>
      <c r="N30" s="38"/>
      <c r="O30" s="53"/>
      <c r="P30" s="239"/>
      <c r="Q30" s="233"/>
      <c r="R30" s="234"/>
      <c r="S30" s="54">
        <v>250.0</v>
      </c>
      <c r="T30" s="56"/>
      <c r="U30" s="283">
        <v>250.0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4" t="s">
        <v>36</v>
      </c>
      <c r="B31" s="44" t="s">
        <v>37</v>
      </c>
      <c r="C31" s="45"/>
      <c r="D31" s="100" t="s">
        <v>270</v>
      </c>
      <c r="E31" s="47" t="s">
        <v>39</v>
      </c>
      <c r="F31" s="44" t="s">
        <v>40</v>
      </c>
      <c r="G31" s="252" t="s">
        <v>271</v>
      </c>
      <c r="H31" s="103"/>
      <c r="I31" s="48" t="s">
        <v>272</v>
      </c>
      <c r="J31" s="44" t="s">
        <v>44</v>
      </c>
      <c r="K31" s="51">
        <v>294.0</v>
      </c>
      <c r="L31" s="104"/>
      <c r="M31" s="63"/>
      <c r="N31" s="64"/>
      <c r="O31" s="53"/>
      <c r="P31" s="232"/>
      <c r="Q31" s="233"/>
      <c r="R31" s="234"/>
      <c r="S31" s="105"/>
      <c r="T31" s="65"/>
      <c r="U31" s="57">
        <v>50.0</v>
      </c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4" t="s">
        <v>36</v>
      </c>
      <c r="B32" s="44" t="s">
        <v>37</v>
      </c>
      <c r="C32" s="108"/>
      <c r="D32" s="46" t="s">
        <v>273</v>
      </c>
      <c r="E32" s="47" t="s">
        <v>178</v>
      </c>
      <c r="F32" s="44" t="s">
        <v>40</v>
      </c>
      <c r="G32" s="231" t="s">
        <v>274</v>
      </c>
      <c r="H32" s="60"/>
      <c r="I32" s="48" t="s">
        <v>275</v>
      </c>
      <c r="J32" s="44" t="s">
        <v>56</v>
      </c>
      <c r="K32" s="51">
        <v>294.0</v>
      </c>
      <c r="L32" s="104"/>
      <c r="M32" s="63"/>
      <c r="N32" s="64"/>
      <c r="O32" s="53"/>
      <c r="P32" s="232"/>
      <c r="Q32" s="233"/>
      <c r="R32" s="234"/>
      <c r="S32" s="105"/>
      <c r="T32" s="65"/>
      <c r="U32" s="47">
        <v>50.0</v>
      </c>
      <c r="V32" s="90" t="s">
        <v>23</v>
      </c>
      <c r="W32" s="107">
        <f>SUM(W11,W20,W27)</f>
        <v>15186</v>
      </c>
      <c r="X32" s="7"/>
      <c r="Y32" s="7"/>
      <c r="Z32" s="7"/>
      <c r="AA32" s="7"/>
      <c r="AB32" s="7"/>
      <c r="AC32" s="7"/>
      <c r="AD32" s="7"/>
    </row>
    <row r="33">
      <c r="A33" s="44" t="s">
        <v>36</v>
      </c>
      <c r="B33" s="44" t="s">
        <v>37</v>
      </c>
      <c r="C33" s="45"/>
      <c r="D33" s="122" t="s">
        <v>276</v>
      </c>
      <c r="E33" s="47" t="s">
        <v>32</v>
      </c>
      <c r="F33" s="44" t="s">
        <v>40</v>
      </c>
      <c r="G33" s="231" t="s">
        <v>277</v>
      </c>
      <c r="H33" s="288" t="s">
        <v>278</v>
      </c>
      <c r="I33" s="60" t="s">
        <v>279</v>
      </c>
      <c r="J33" s="44" t="s">
        <v>32</v>
      </c>
      <c r="K33" s="51"/>
      <c r="L33" s="72"/>
      <c r="M33" s="37">
        <v>658.0</v>
      </c>
      <c r="N33" s="38"/>
      <c r="O33" s="53"/>
      <c r="P33" s="232"/>
      <c r="Q33" s="233"/>
      <c r="R33" s="234"/>
      <c r="S33" s="73"/>
      <c r="T33" s="56"/>
      <c r="U33" s="47">
        <v>150.0</v>
      </c>
      <c r="X33" s="7"/>
      <c r="Y33" s="7"/>
      <c r="Z33" s="7"/>
      <c r="AA33" s="7"/>
      <c r="AB33" s="7"/>
      <c r="AC33" s="7"/>
      <c r="AD33" s="7"/>
    </row>
    <row r="34">
      <c r="A34" s="44" t="s">
        <v>36</v>
      </c>
      <c r="B34" s="44" t="s">
        <v>37</v>
      </c>
      <c r="C34" s="70"/>
      <c r="D34" s="122" t="s">
        <v>280</v>
      </c>
      <c r="E34" s="47" t="s">
        <v>59</v>
      </c>
      <c r="F34" s="44" t="s">
        <v>60</v>
      </c>
      <c r="G34" s="231" t="s">
        <v>281</v>
      </c>
      <c r="H34" s="60"/>
      <c r="I34" s="60" t="s">
        <v>282</v>
      </c>
      <c r="J34" s="44" t="s">
        <v>56</v>
      </c>
      <c r="K34" s="62">
        <v>294.0</v>
      </c>
      <c r="L34" s="52"/>
      <c r="M34" s="63"/>
      <c r="N34" s="64"/>
      <c r="O34" s="53"/>
      <c r="P34" s="232"/>
      <c r="Q34" s="233"/>
      <c r="R34" s="234"/>
      <c r="S34" s="54"/>
      <c r="T34" s="65"/>
      <c r="U34" s="47">
        <v>50.0</v>
      </c>
      <c r="X34" s="7"/>
      <c r="Y34" s="7"/>
      <c r="Z34" s="7"/>
      <c r="AA34" s="7"/>
      <c r="AB34" s="7"/>
      <c r="AC34" s="7"/>
      <c r="AD34" s="7"/>
    </row>
    <row r="35">
      <c r="A35" s="44" t="s">
        <v>36</v>
      </c>
      <c r="B35" s="44" t="s">
        <v>45</v>
      </c>
      <c r="C35" s="70"/>
      <c r="D35" s="100" t="s">
        <v>46</v>
      </c>
      <c r="E35" s="47" t="s">
        <v>100</v>
      </c>
      <c r="F35" s="44" t="s">
        <v>60</v>
      </c>
      <c r="G35" s="253" t="s">
        <v>283</v>
      </c>
      <c r="H35" s="49" t="s">
        <v>284</v>
      </c>
      <c r="I35" s="60" t="s">
        <v>285</v>
      </c>
      <c r="J35" s="44" t="s">
        <v>44</v>
      </c>
      <c r="K35" s="62"/>
      <c r="L35" s="52"/>
      <c r="M35" s="63"/>
      <c r="N35" s="64"/>
      <c r="O35" s="53"/>
      <c r="P35" s="232"/>
      <c r="Q35" s="238"/>
      <c r="R35" s="234"/>
      <c r="S35" s="54"/>
      <c r="T35" s="65" t="s">
        <v>286</v>
      </c>
      <c r="U35" s="47" t="s">
        <v>46</v>
      </c>
      <c r="X35" s="7"/>
      <c r="Y35" s="7"/>
      <c r="Z35" s="7"/>
      <c r="AA35" s="7"/>
      <c r="AB35" s="7"/>
      <c r="AC35" s="7"/>
      <c r="AD35" s="7"/>
    </row>
    <row r="36">
      <c r="A36" s="44" t="s">
        <v>36</v>
      </c>
      <c r="B36" s="44" t="s">
        <v>37</v>
      </c>
      <c r="C36" s="70"/>
      <c r="D36" s="100" t="s">
        <v>287</v>
      </c>
      <c r="E36" s="47" t="s">
        <v>178</v>
      </c>
      <c r="F36" s="44" t="s">
        <v>40</v>
      </c>
      <c r="G36" s="289" t="s">
        <v>288</v>
      </c>
      <c r="H36" s="114" t="s">
        <v>289</v>
      </c>
      <c r="I36" s="48" t="s">
        <v>290</v>
      </c>
      <c r="J36" s="44" t="s">
        <v>56</v>
      </c>
      <c r="K36" s="51"/>
      <c r="L36" s="52">
        <v>350.0</v>
      </c>
      <c r="M36" s="85"/>
      <c r="N36" s="86"/>
      <c r="O36" s="53"/>
      <c r="P36" s="239"/>
      <c r="Q36" s="233"/>
      <c r="R36" s="234"/>
      <c r="S36" s="54"/>
      <c r="T36" s="89"/>
      <c r="U36" s="47">
        <v>50.0</v>
      </c>
      <c r="V36" s="7"/>
      <c r="W36" s="7"/>
      <c r="X36" s="7"/>
      <c r="Y36" s="7"/>
      <c r="Z36" s="7"/>
      <c r="AA36" s="7"/>
      <c r="AB36" s="7"/>
      <c r="AC36" s="7"/>
      <c r="AD36" s="7"/>
    </row>
    <row r="37">
      <c r="A37" s="44" t="s">
        <v>36</v>
      </c>
      <c r="B37" s="44" t="s">
        <v>45</v>
      </c>
      <c r="C37" s="45"/>
      <c r="D37" s="100" t="s">
        <v>46</v>
      </c>
      <c r="E37" s="47" t="s">
        <v>52</v>
      </c>
      <c r="F37" s="44" t="s">
        <v>40</v>
      </c>
      <c r="G37" s="231" t="s">
        <v>291</v>
      </c>
      <c r="H37" s="60"/>
      <c r="I37" s="48" t="s">
        <v>251</v>
      </c>
      <c r="J37" s="44" t="s">
        <v>32</v>
      </c>
      <c r="K37" s="51" t="s">
        <v>50</v>
      </c>
      <c r="L37" s="52"/>
      <c r="M37" s="115"/>
      <c r="N37" s="116"/>
      <c r="O37" s="53"/>
      <c r="P37" s="232"/>
      <c r="Q37" s="233"/>
      <c r="R37" s="234"/>
      <c r="S37" s="54"/>
      <c r="T37" s="117"/>
      <c r="U37" s="47" t="s">
        <v>46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4" t="s">
        <v>36</v>
      </c>
      <c r="B38" s="44" t="s">
        <v>37</v>
      </c>
      <c r="C38" s="45"/>
      <c r="D38" s="100" t="s">
        <v>292</v>
      </c>
      <c r="E38" s="47" t="s">
        <v>145</v>
      </c>
      <c r="F38" s="44" t="s">
        <v>40</v>
      </c>
      <c r="G38" s="231" t="s">
        <v>293</v>
      </c>
      <c r="H38" s="60" t="s">
        <v>294</v>
      </c>
      <c r="I38" s="47" t="s">
        <v>295</v>
      </c>
      <c r="J38" s="44" t="s">
        <v>56</v>
      </c>
      <c r="K38" s="99"/>
      <c r="L38" s="52"/>
      <c r="M38" s="63"/>
      <c r="N38" s="64">
        <v>350.0</v>
      </c>
      <c r="O38" s="53"/>
      <c r="P38" s="232"/>
      <c r="Q38" s="254"/>
      <c r="R38" s="234"/>
      <c r="S38" s="54"/>
      <c r="T38" s="65"/>
      <c r="U38" s="47">
        <v>50.0</v>
      </c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4" t="s">
        <v>36</v>
      </c>
      <c r="B39" s="44" t="s">
        <v>37</v>
      </c>
      <c r="C39" s="45"/>
      <c r="D39" s="46" t="s">
        <v>296</v>
      </c>
      <c r="E39" s="47" t="s">
        <v>32</v>
      </c>
      <c r="F39" s="44" t="s">
        <v>40</v>
      </c>
      <c r="G39" s="290" t="s">
        <v>297</v>
      </c>
      <c r="H39" s="60" t="s">
        <v>298</v>
      </c>
      <c r="I39" s="48" t="s">
        <v>299</v>
      </c>
      <c r="J39" s="44" t="s">
        <v>32</v>
      </c>
      <c r="K39" s="51"/>
      <c r="L39" s="72"/>
      <c r="M39" s="63">
        <v>300.0</v>
      </c>
      <c r="N39" s="64"/>
      <c r="O39" s="53"/>
      <c r="P39" s="255"/>
      <c r="Q39" s="256"/>
      <c r="R39" s="234"/>
      <c r="S39" s="73"/>
      <c r="T39" s="65"/>
      <c r="U39" s="47">
        <v>100.0</v>
      </c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4" t="s">
        <v>36</v>
      </c>
      <c r="B40" s="44" t="s">
        <v>37</v>
      </c>
      <c r="C40" s="45"/>
      <c r="D40" s="100" t="s">
        <v>296</v>
      </c>
      <c r="E40" s="47"/>
      <c r="F40" s="44" t="s">
        <v>40</v>
      </c>
      <c r="G40" s="231" t="s">
        <v>300</v>
      </c>
      <c r="H40" s="60" t="s">
        <v>301</v>
      </c>
      <c r="I40" s="48" t="s">
        <v>299</v>
      </c>
      <c r="J40" s="44" t="s">
        <v>32</v>
      </c>
      <c r="K40" s="51"/>
      <c r="L40" s="52"/>
      <c r="M40" s="63">
        <v>600.0</v>
      </c>
      <c r="N40" s="64"/>
      <c r="O40" s="53"/>
      <c r="P40" s="257"/>
      <c r="Q40" s="254"/>
      <c r="R40" s="234"/>
      <c r="S40" s="54"/>
      <c r="T40" s="65"/>
      <c r="U40" s="47">
        <v>200.0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4" t="s">
        <v>36</v>
      </c>
      <c r="B41" s="44" t="s">
        <v>37</v>
      </c>
      <c r="C41" s="70"/>
      <c r="D41" s="291" t="s">
        <v>302</v>
      </c>
      <c r="E41" s="47" t="s">
        <v>100</v>
      </c>
      <c r="F41" s="44" t="s">
        <v>40</v>
      </c>
      <c r="G41" s="292" t="s">
        <v>303</v>
      </c>
      <c r="H41" s="120" t="s">
        <v>304</v>
      </c>
      <c r="I41" s="114" t="s">
        <v>305</v>
      </c>
      <c r="J41" s="44" t="s">
        <v>44</v>
      </c>
      <c r="K41" s="121"/>
      <c r="L41" s="52"/>
      <c r="M41" s="63"/>
      <c r="N41" s="64"/>
      <c r="O41" s="53"/>
      <c r="P41" s="255"/>
      <c r="Q41" s="258"/>
      <c r="R41" s="234"/>
      <c r="S41" s="54">
        <v>350.0</v>
      </c>
      <c r="T41" s="65"/>
      <c r="U41" s="47">
        <v>50.0</v>
      </c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4" t="s">
        <v>36</v>
      </c>
      <c r="B42" s="44" t="s">
        <v>37</v>
      </c>
      <c r="C42" s="70"/>
      <c r="D42" s="46" t="s">
        <v>306</v>
      </c>
      <c r="E42" s="47" t="s">
        <v>145</v>
      </c>
      <c r="F42" s="44" t="s">
        <v>40</v>
      </c>
      <c r="G42" s="231" t="s">
        <v>307</v>
      </c>
      <c r="H42" s="60" t="s">
        <v>308</v>
      </c>
      <c r="I42" s="48" t="s">
        <v>309</v>
      </c>
      <c r="J42" s="44" t="s">
        <v>56</v>
      </c>
      <c r="K42" s="51"/>
      <c r="L42" s="52"/>
      <c r="M42" s="63"/>
      <c r="N42" s="64">
        <v>350.0</v>
      </c>
      <c r="O42" s="53"/>
      <c r="P42" s="259"/>
      <c r="Q42" s="254"/>
      <c r="R42" s="234"/>
      <c r="S42" s="54"/>
      <c r="T42" s="65"/>
      <c r="U42" s="47">
        <v>50.0</v>
      </c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4" t="s">
        <v>36</v>
      </c>
      <c r="B43" s="44" t="s">
        <v>37</v>
      </c>
      <c r="C43" s="45"/>
      <c r="D43" s="46" t="s">
        <v>310</v>
      </c>
      <c r="E43" s="47" t="s">
        <v>52</v>
      </c>
      <c r="F43" s="44" t="s">
        <v>40</v>
      </c>
      <c r="G43" s="231" t="s">
        <v>311</v>
      </c>
      <c r="H43" s="60" t="s">
        <v>312</v>
      </c>
      <c r="I43" s="48" t="s">
        <v>313</v>
      </c>
      <c r="J43" s="44" t="s">
        <v>56</v>
      </c>
      <c r="K43" s="62"/>
      <c r="L43" s="52"/>
      <c r="M43" s="63"/>
      <c r="N43" s="64">
        <v>350.0</v>
      </c>
      <c r="O43" s="53"/>
      <c r="P43" s="260"/>
      <c r="Q43" s="254"/>
      <c r="R43" s="234"/>
      <c r="S43" s="54"/>
      <c r="T43" s="65"/>
      <c r="U43" s="47">
        <v>100.0</v>
      </c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4" t="s">
        <v>314</v>
      </c>
      <c r="B44" s="44" t="s">
        <v>45</v>
      </c>
      <c r="C44" s="45"/>
      <c r="D44" s="122" t="s">
        <v>46</v>
      </c>
      <c r="E44" s="47" t="s">
        <v>78</v>
      </c>
      <c r="F44" s="44" t="s">
        <v>60</v>
      </c>
      <c r="G44" s="231" t="s">
        <v>315</v>
      </c>
      <c r="H44" s="60"/>
      <c r="I44" s="48" t="s">
        <v>316</v>
      </c>
      <c r="J44" s="44" t="s">
        <v>32</v>
      </c>
      <c r="K44" s="51" t="s">
        <v>50</v>
      </c>
      <c r="L44" s="52"/>
      <c r="M44" s="63"/>
      <c r="N44" s="64"/>
      <c r="O44" s="53"/>
      <c r="P44" s="260"/>
      <c r="Q44" s="254"/>
      <c r="R44" s="234"/>
      <c r="S44" s="54"/>
      <c r="T44" s="65"/>
      <c r="U44" s="47" t="s">
        <v>46</v>
      </c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4" t="s">
        <v>36</v>
      </c>
      <c r="B45" s="44" t="s">
        <v>37</v>
      </c>
      <c r="C45" s="45"/>
      <c r="D45" s="100" t="s">
        <v>317</v>
      </c>
      <c r="E45" s="47" t="s">
        <v>100</v>
      </c>
      <c r="F45" s="44" t="s">
        <v>60</v>
      </c>
      <c r="G45" s="293" t="s">
        <v>318</v>
      </c>
      <c r="H45" s="124"/>
      <c r="I45" s="48" t="s">
        <v>319</v>
      </c>
      <c r="J45" s="44" t="s">
        <v>44</v>
      </c>
      <c r="K45" s="51">
        <v>441.0</v>
      </c>
      <c r="L45" s="104"/>
      <c r="M45" s="85"/>
      <c r="N45" s="86"/>
      <c r="O45" s="53"/>
      <c r="P45" s="260"/>
      <c r="Q45" s="254"/>
      <c r="R45" s="234"/>
      <c r="S45" s="105"/>
      <c r="T45" s="89"/>
      <c r="U45" s="47">
        <v>100.0</v>
      </c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4" t="s">
        <v>36</v>
      </c>
      <c r="B46" s="44" t="s">
        <v>37</v>
      </c>
      <c r="C46" s="70"/>
      <c r="D46" s="100" t="s">
        <v>320</v>
      </c>
      <c r="E46" s="47" t="s">
        <v>78</v>
      </c>
      <c r="F46" s="44" t="s">
        <v>40</v>
      </c>
      <c r="G46" s="231" t="s">
        <v>321</v>
      </c>
      <c r="H46" s="60" t="s">
        <v>322</v>
      </c>
      <c r="I46" s="60" t="s">
        <v>323</v>
      </c>
      <c r="J46" s="44" t="s">
        <v>44</v>
      </c>
      <c r="K46" s="51"/>
      <c r="L46" s="125"/>
      <c r="M46" s="63"/>
      <c r="N46" s="64"/>
      <c r="O46" s="53"/>
      <c r="P46" s="260"/>
      <c r="Q46" s="254"/>
      <c r="R46" s="234">
        <v>294.0</v>
      </c>
      <c r="S46" s="126"/>
      <c r="T46" s="65"/>
      <c r="U46" s="47">
        <v>50.0</v>
      </c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4" t="s">
        <v>36</v>
      </c>
      <c r="B47" s="44" t="s">
        <v>37</v>
      </c>
      <c r="C47" s="45"/>
      <c r="D47" s="100" t="s">
        <v>324</v>
      </c>
      <c r="E47" s="47" t="s">
        <v>178</v>
      </c>
      <c r="F47" s="44" t="s">
        <v>40</v>
      </c>
      <c r="G47" s="231" t="s">
        <v>325</v>
      </c>
      <c r="H47" s="60" t="s">
        <v>326</v>
      </c>
      <c r="I47" s="60" t="s">
        <v>327</v>
      </c>
      <c r="J47" s="44" t="s">
        <v>56</v>
      </c>
      <c r="K47" s="51"/>
      <c r="L47" s="125">
        <v>350.0</v>
      </c>
      <c r="M47" s="37"/>
      <c r="N47" s="38"/>
      <c r="O47" s="53"/>
      <c r="P47" s="260"/>
      <c r="Q47" s="254"/>
      <c r="R47" s="234"/>
      <c r="S47" s="126"/>
      <c r="T47" s="56"/>
      <c r="U47" s="4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4" t="s">
        <v>36</v>
      </c>
      <c r="B48" s="44" t="s">
        <v>37</v>
      </c>
      <c r="C48" s="45"/>
      <c r="D48" s="122" t="s">
        <v>46</v>
      </c>
      <c r="E48" s="47" t="s">
        <v>178</v>
      </c>
      <c r="F48" s="44" t="s">
        <v>40</v>
      </c>
      <c r="G48" s="246" t="s">
        <v>328</v>
      </c>
      <c r="H48" s="60" t="s">
        <v>329</v>
      </c>
      <c r="I48" s="128" t="s">
        <v>330</v>
      </c>
      <c r="J48" s="44" t="s">
        <v>56</v>
      </c>
      <c r="K48" s="62"/>
      <c r="L48" s="125"/>
      <c r="M48" s="85"/>
      <c r="N48" s="64">
        <v>350.0</v>
      </c>
      <c r="O48" s="53"/>
      <c r="P48" s="260"/>
      <c r="Q48" s="254"/>
      <c r="R48" s="234"/>
      <c r="S48" s="126"/>
      <c r="T48" s="89"/>
      <c r="U48" s="47">
        <v>50.0</v>
      </c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4" t="s">
        <v>36</v>
      </c>
      <c r="B49" s="44" t="s">
        <v>37</v>
      </c>
      <c r="C49" s="45"/>
      <c r="D49" s="294" t="s">
        <v>331</v>
      </c>
      <c r="E49" s="47" t="s">
        <v>85</v>
      </c>
      <c r="F49" s="44" t="s">
        <v>40</v>
      </c>
      <c r="G49" s="231" t="s">
        <v>332</v>
      </c>
      <c r="H49" s="60"/>
      <c r="I49" s="48" t="s">
        <v>333</v>
      </c>
      <c r="J49" s="44" t="s">
        <v>32</v>
      </c>
      <c r="K49" s="62">
        <v>350.0</v>
      </c>
      <c r="L49" s="130"/>
      <c r="M49" s="85"/>
      <c r="N49" s="86"/>
      <c r="O49" s="53"/>
      <c r="P49" s="260"/>
      <c r="Q49" s="258"/>
      <c r="R49" s="234"/>
      <c r="S49" s="131"/>
      <c r="T49" s="89"/>
      <c r="U49" s="47">
        <v>100.0</v>
      </c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4" t="s">
        <v>36</v>
      </c>
      <c r="B50" s="44" t="s">
        <v>57</v>
      </c>
      <c r="C50" s="45"/>
      <c r="D50" s="101" t="s">
        <v>334</v>
      </c>
      <c r="E50" s="47" t="s">
        <v>78</v>
      </c>
      <c r="F50" s="44" t="s">
        <v>40</v>
      </c>
      <c r="G50" s="231" t="s">
        <v>335</v>
      </c>
      <c r="H50" s="60" t="s">
        <v>199</v>
      </c>
      <c r="I50" s="48" t="s">
        <v>336</v>
      </c>
      <c r="J50" s="44" t="s">
        <v>44</v>
      </c>
      <c r="K50" s="51"/>
      <c r="L50" s="125"/>
      <c r="M50" s="63"/>
      <c r="N50" s="64"/>
      <c r="O50" s="53"/>
      <c r="P50" s="261"/>
      <c r="Q50" s="254"/>
      <c r="R50" s="234"/>
      <c r="S50" s="126">
        <v>294.0</v>
      </c>
      <c r="T50" s="65"/>
      <c r="U50" s="295">
        <v>294.0</v>
      </c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4" t="s">
        <v>36</v>
      </c>
      <c r="B51" s="44" t="s">
        <v>45</v>
      </c>
      <c r="C51" s="45"/>
      <c r="D51" s="101" t="s">
        <v>46</v>
      </c>
      <c r="E51" s="47" t="s">
        <v>78</v>
      </c>
      <c r="F51" s="44" t="s">
        <v>40</v>
      </c>
      <c r="G51" s="253" t="s">
        <v>337</v>
      </c>
      <c r="H51" s="49"/>
      <c r="I51" s="48" t="s">
        <v>338</v>
      </c>
      <c r="J51" s="44" t="s">
        <v>32</v>
      </c>
      <c r="K51" s="62" t="s">
        <v>50</v>
      </c>
      <c r="L51" s="125"/>
      <c r="M51" s="85"/>
      <c r="N51" s="86"/>
      <c r="O51" s="53"/>
      <c r="P51" s="260"/>
      <c r="Q51" s="258"/>
      <c r="R51" s="234"/>
      <c r="S51" s="126"/>
      <c r="T51" s="89"/>
      <c r="U51" s="47" t="s">
        <v>46</v>
      </c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4" t="s">
        <v>36</v>
      </c>
      <c r="B52" s="44" t="s">
        <v>37</v>
      </c>
      <c r="C52" s="45"/>
      <c r="D52" s="286" t="s">
        <v>339</v>
      </c>
      <c r="E52" s="134" t="s">
        <v>178</v>
      </c>
      <c r="F52" s="44" t="s">
        <v>40</v>
      </c>
      <c r="G52" s="246" t="s">
        <v>340</v>
      </c>
      <c r="H52" s="60" t="s">
        <v>341</v>
      </c>
      <c r="I52" s="48" t="s">
        <v>342</v>
      </c>
      <c r="J52" s="44" t="s">
        <v>56</v>
      </c>
      <c r="K52" s="51"/>
      <c r="L52" s="125"/>
      <c r="M52" s="63"/>
      <c r="N52" s="64"/>
      <c r="O52" s="53"/>
      <c r="P52" s="261"/>
      <c r="Q52" s="262"/>
      <c r="R52" s="234"/>
      <c r="S52" s="126">
        <v>294.0</v>
      </c>
      <c r="T52" s="65"/>
      <c r="U52" s="57">
        <v>50.0</v>
      </c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4"/>
      <c r="B53" s="44"/>
      <c r="C53" s="45"/>
      <c r="D53" s="45"/>
      <c r="E53" s="23"/>
      <c r="F53" s="44"/>
      <c r="G53" s="135"/>
      <c r="H53" s="136"/>
      <c r="I53" s="48"/>
      <c r="J53" s="78"/>
      <c r="K53" s="51"/>
      <c r="L53" s="125"/>
      <c r="M53" s="63"/>
      <c r="N53" s="64"/>
      <c r="O53" s="53"/>
      <c r="P53" s="263"/>
      <c r="Q53" s="254"/>
      <c r="R53" s="234"/>
      <c r="S53" s="126"/>
      <c r="T53" s="65"/>
      <c r="U53" s="4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4"/>
      <c r="B54" s="44"/>
      <c r="C54" s="45"/>
      <c r="D54" s="45"/>
      <c r="E54" s="23"/>
      <c r="F54" s="44"/>
      <c r="G54" s="48"/>
      <c r="H54" s="60"/>
      <c r="I54" s="48"/>
      <c r="J54" s="78"/>
      <c r="K54" s="137"/>
      <c r="L54" s="125"/>
      <c r="M54" s="115"/>
      <c r="N54" s="116"/>
      <c r="O54" s="53"/>
      <c r="P54" s="260"/>
      <c r="Q54" s="258"/>
      <c r="R54" s="234"/>
      <c r="S54" s="126"/>
      <c r="T54" s="117"/>
      <c r="U54" s="4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8"/>
      <c r="L55" s="125"/>
      <c r="M55" s="115"/>
      <c r="N55" s="116"/>
      <c r="O55" s="53"/>
      <c r="P55" s="261"/>
      <c r="Q55" s="258"/>
      <c r="R55" s="234"/>
      <c r="S55" s="126"/>
      <c r="T55" s="117"/>
      <c r="U55" s="4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7"/>
      <c r="L56" s="139"/>
      <c r="M56" s="63"/>
      <c r="N56" s="64"/>
      <c r="O56" s="53"/>
      <c r="P56" s="261"/>
      <c r="Q56" s="262"/>
      <c r="R56" s="234"/>
      <c r="S56" s="140"/>
      <c r="T56" s="65"/>
      <c r="U56" s="4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4"/>
      <c r="B57" s="44"/>
      <c r="C57" s="45"/>
      <c r="D57" s="101"/>
      <c r="E57" s="23"/>
      <c r="F57" s="44"/>
      <c r="G57" s="48"/>
      <c r="H57" s="60"/>
      <c r="I57" s="48"/>
      <c r="J57" s="78"/>
      <c r="K57" s="137"/>
      <c r="L57" s="125"/>
      <c r="M57" s="85"/>
      <c r="N57" s="86"/>
      <c r="O57" s="53"/>
      <c r="P57" s="263"/>
      <c r="Q57" s="254"/>
      <c r="R57" s="234"/>
      <c r="S57" s="126"/>
      <c r="T57" s="89"/>
      <c r="U57" s="4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4"/>
      <c r="B58" s="44"/>
      <c r="C58" s="70"/>
      <c r="D58" s="45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61"/>
      <c r="Q58" s="256"/>
      <c r="R58" s="234"/>
      <c r="S58" s="126"/>
      <c r="T58" s="89"/>
      <c r="U58" s="4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4"/>
      <c r="B59" s="44"/>
      <c r="C59" s="45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64"/>
      <c r="Q59" s="256"/>
      <c r="R59" s="234"/>
      <c r="S59" s="126"/>
      <c r="T59" s="89"/>
      <c r="U59" s="4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64"/>
      <c r="Q60" s="256"/>
      <c r="R60" s="234"/>
      <c r="S60" s="126"/>
      <c r="T60" s="89"/>
      <c r="U60" s="4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30"/>
      <c r="M61" s="63"/>
      <c r="N61" s="64"/>
      <c r="O61" s="53"/>
      <c r="P61" s="264"/>
      <c r="Q61" s="256"/>
      <c r="R61" s="234"/>
      <c r="S61" s="131"/>
      <c r="T61" s="65"/>
      <c r="U61" s="4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85"/>
      <c r="N62" s="86"/>
      <c r="O62" s="53"/>
      <c r="P62" s="264"/>
      <c r="Q62" s="258"/>
      <c r="R62" s="265"/>
      <c r="S62" s="131"/>
      <c r="T62" s="89"/>
      <c r="U62" s="142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8"/>
      <c r="L63" s="125"/>
      <c r="M63" s="63"/>
      <c r="N63" s="64"/>
      <c r="O63" s="53"/>
      <c r="P63" s="261"/>
      <c r="Q63" s="262"/>
      <c r="R63" s="234"/>
      <c r="S63" s="126"/>
      <c r="T63" s="65"/>
      <c r="U63" s="4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30"/>
      <c r="M64" s="85"/>
      <c r="N64" s="86"/>
      <c r="O64" s="53"/>
      <c r="P64" s="263"/>
      <c r="Q64" s="254"/>
      <c r="R64" s="234"/>
      <c r="S64" s="131"/>
      <c r="T64" s="89"/>
      <c r="U64" s="4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7"/>
      <c r="L65" s="130"/>
      <c r="M65" s="85"/>
      <c r="N65" s="86"/>
      <c r="O65" s="53"/>
      <c r="P65" s="260"/>
      <c r="Q65" s="258"/>
      <c r="R65" s="234"/>
      <c r="S65" s="131"/>
      <c r="T65" s="89"/>
      <c r="U65" s="4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4"/>
      <c r="B66" s="44"/>
      <c r="C66" s="45"/>
      <c r="D66" s="45"/>
      <c r="E66" s="143"/>
      <c r="F66" s="44"/>
      <c r="G66" s="48"/>
      <c r="H66" s="60"/>
      <c r="I66" s="48"/>
      <c r="J66" s="78"/>
      <c r="K66" s="144"/>
      <c r="L66" s="125"/>
      <c r="M66" s="63"/>
      <c r="N66" s="64"/>
      <c r="O66" s="53"/>
      <c r="P66" s="261"/>
      <c r="Q66" s="258"/>
      <c r="R66" s="234"/>
      <c r="S66" s="126"/>
      <c r="T66" s="65"/>
      <c r="U66" s="4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5"/>
      <c r="L67" s="130"/>
      <c r="M67" s="85"/>
      <c r="N67" s="86"/>
      <c r="O67" s="53"/>
      <c r="P67" s="261"/>
      <c r="Q67" s="258"/>
      <c r="R67" s="234"/>
      <c r="S67" s="131"/>
      <c r="T67" s="89"/>
      <c r="U67" s="4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37"/>
      <c r="L68" s="146"/>
      <c r="M68" s="85"/>
      <c r="N68" s="86"/>
      <c r="O68" s="53"/>
      <c r="P68" s="261"/>
      <c r="Q68" s="258"/>
      <c r="R68" s="234"/>
      <c r="S68" s="147"/>
      <c r="T68" s="89"/>
      <c r="U68" s="5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44"/>
      <c r="L69" s="130"/>
      <c r="M69" s="85"/>
      <c r="N69" s="86"/>
      <c r="O69" s="53"/>
      <c r="P69" s="261"/>
      <c r="Q69" s="266"/>
      <c r="R69" s="234"/>
      <c r="S69" s="131"/>
      <c r="T69" s="89"/>
      <c r="U69" s="4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4"/>
      <c r="B70" s="44"/>
      <c r="C70" s="149"/>
      <c r="D70" s="150"/>
      <c r="E70" s="143"/>
      <c r="F70" s="44"/>
      <c r="G70" s="48"/>
      <c r="H70" s="60"/>
      <c r="I70" s="48"/>
      <c r="J70" s="78"/>
      <c r="K70" s="151"/>
      <c r="L70" s="152"/>
      <c r="M70" s="85"/>
      <c r="N70" s="86"/>
      <c r="O70" s="53"/>
      <c r="P70" s="267"/>
      <c r="Q70" s="266"/>
      <c r="R70" s="234"/>
      <c r="S70" s="153"/>
      <c r="T70" s="89"/>
      <c r="U70" s="4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4"/>
      <c r="B71" s="44"/>
      <c r="C71" s="149"/>
      <c r="D71" s="45"/>
      <c r="E71" s="143"/>
      <c r="F71" s="44"/>
      <c r="G71" s="48"/>
      <c r="H71" s="60"/>
      <c r="I71" s="48"/>
      <c r="J71" s="78"/>
      <c r="K71" s="155"/>
      <c r="L71" s="152"/>
      <c r="M71" s="115"/>
      <c r="N71" s="116"/>
      <c r="O71" s="53"/>
      <c r="P71" s="267"/>
      <c r="Q71" s="266"/>
      <c r="R71" s="265"/>
      <c r="S71" s="153"/>
      <c r="T71" s="117"/>
      <c r="U71" s="142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4"/>
      <c r="B72" s="44"/>
      <c r="C72" s="149"/>
      <c r="D72" s="58"/>
      <c r="E72" s="143"/>
      <c r="F72" s="44"/>
      <c r="G72" s="48"/>
      <c r="H72" s="60"/>
      <c r="I72" s="60"/>
      <c r="J72" s="78"/>
      <c r="K72" s="151"/>
      <c r="L72" s="156"/>
      <c r="M72" s="85"/>
      <c r="N72" s="86"/>
      <c r="O72" s="53"/>
      <c r="P72" s="267"/>
      <c r="Q72" s="266"/>
      <c r="R72" s="265"/>
      <c r="S72" s="157"/>
      <c r="T72" s="89"/>
      <c r="U72" s="142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4"/>
      <c r="B73" s="44"/>
      <c r="C73" s="149"/>
      <c r="D73" s="45"/>
      <c r="E73" s="143"/>
      <c r="F73" s="44"/>
      <c r="G73" s="48"/>
      <c r="H73" s="60"/>
      <c r="I73" s="60"/>
      <c r="J73" s="78"/>
      <c r="K73" s="151"/>
      <c r="L73" s="152"/>
      <c r="M73" s="85"/>
      <c r="N73" s="86"/>
      <c r="O73" s="53"/>
      <c r="P73" s="267"/>
      <c r="Q73" s="266"/>
      <c r="R73" s="265"/>
      <c r="S73" s="153"/>
      <c r="T73" s="89"/>
      <c r="U73" s="142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5"/>
      <c r="L74" s="152"/>
      <c r="M74" s="85"/>
      <c r="N74" s="86"/>
      <c r="O74" s="53"/>
      <c r="P74" s="267"/>
      <c r="Q74" s="266"/>
      <c r="R74" s="265"/>
      <c r="S74" s="153"/>
      <c r="T74" s="89"/>
      <c r="U74" s="142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4"/>
      <c r="B75" s="44"/>
      <c r="C75" s="149"/>
      <c r="D75" s="45"/>
      <c r="E75" s="2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7"/>
      <c r="Q75" s="266"/>
      <c r="R75" s="265"/>
      <c r="S75" s="153"/>
      <c r="T75" s="89"/>
      <c r="U75" s="159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7"/>
      <c r="Q76" s="266"/>
      <c r="R76" s="265"/>
      <c r="S76" s="153"/>
      <c r="T76" s="89"/>
      <c r="U76" s="142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8"/>
      <c r="B77" s="44"/>
      <c r="C77" s="149"/>
      <c r="D77" s="45"/>
      <c r="E77" s="23"/>
      <c r="F77" s="44"/>
      <c r="G77" s="160"/>
      <c r="H77" s="161"/>
      <c r="I77" s="161"/>
      <c r="J77" s="78"/>
      <c r="K77" s="151"/>
      <c r="L77" s="152"/>
      <c r="M77" s="85"/>
      <c r="N77" s="86"/>
      <c r="O77" s="53"/>
      <c r="P77" s="267"/>
      <c r="Q77" s="266"/>
      <c r="R77" s="268"/>
      <c r="S77" s="153"/>
      <c r="T77" s="89"/>
      <c r="U77" s="162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7"/>
      <c r="Q78" s="266"/>
      <c r="R78" s="268"/>
      <c r="S78" s="153"/>
      <c r="T78" s="89"/>
      <c r="U78" s="163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7"/>
      <c r="Q79" s="269"/>
      <c r="R79" s="268"/>
      <c r="S79" s="153"/>
      <c r="T79" s="89"/>
      <c r="U79" s="163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64"/>
      <c r="L80" s="165"/>
      <c r="M80" s="166"/>
      <c r="N80" s="167"/>
      <c r="O80" s="53"/>
      <c r="P80" s="270"/>
      <c r="Q80" s="269"/>
      <c r="R80" s="268"/>
      <c r="S80" s="168"/>
      <c r="T80" s="170"/>
      <c r="U80" s="163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0"/>
      <c r="Q81" s="269"/>
      <c r="R81" s="268"/>
      <c r="S81" s="168"/>
      <c r="T81" s="170"/>
      <c r="U81" s="163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70"/>
      <c r="Q82" s="271"/>
      <c r="R82" s="268"/>
      <c r="S82" s="168"/>
      <c r="T82" s="170"/>
      <c r="U82" s="163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71"/>
      <c r="L83" s="172"/>
      <c r="M83" s="173"/>
      <c r="N83" s="174"/>
      <c r="O83" s="53"/>
      <c r="P83" s="272"/>
      <c r="Q83" s="273"/>
      <c r="R83" s="274"/>
      <c r="S83" s="175"/>
      <c r="T83" s="177"/>
      <c r="U83" s="163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8"/>
      <c r="B84" s="44"/>
      <c r="C84" s="149"/>
      <c r="D84" s="45"/>
      <c r="E84" s="143"/>
      <c r="F84" s="44"/>
      <c r="G84" s="160"/>
      <c r="H84" s="161"/>
      <c r="I84" s="161"/>
      <c r="J84" s="78"/>
      <c r="K84" s="164"/>
      <c r="L84" s="165"/>
      <c r="M84" s="178"/>
      <c r="N84" s="179"/>
      <c r="O84" s="53"/>
      <c r="P84" s="270"/>
      <c r="Q84" s="273"/>
      <c r="R84" s="275"/>
      <c r="S84" s="168"/>
      <c r="T84" s="180"/>
      <c r="U84" s="163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0"/>
      <c r="Q85" s="273"/>
      <c r="R85" s="275"/>
      <c r="S85" s="168"/>
      <c r="T85" s="180"/>
      <c r="U85" s="163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0"/>
      <c r="Q86" s="273"/>
      <c r="R86" s="275"/>
      <c r="S86" s="168"/>
      <c r="T86" s="180"/>
      <c r="U86" s="163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0"/>
      <c r="Q87" s="273"/>
      <c r="R87" s="275"/>
      <c r="S87" s="168"/>
      <c r="T87" s="180"/>
      <c r="U87" s="163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0"/>
      <c r="Q88" s="273"/>
      <c r="R88" s="275"/>
      <c r="S88" s="168"/>
      <c r="T88" s="180"/>
      <c r="U88" s="163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0"/>
      <c r="Q89" s="273"/>
      <c r="R89" s="275"/>
      <c r="S89" s="168"/>
      <c r="T89" s="180"/>
      <c r="U89" s="163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0"/>
      <c r="Q90" s="273"/>
      <c r="R90" s="275"/>
      <c r="S90" s="168"/>
      <c r="T90" s="180"/>
      <c r="U90" s="163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0"/>
      <c r="Q91" s="273"/>
      <c r="R91" s="275"/>
      <c r="S91" s="168"/>
      <c r="T91" s="180"/>
      <c r="U91" s="163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4"/>
      <c r="B92" s="4"/>
      <c r="C92" s="3"/>
      <c r="D92" s="181"/>
      <c r="E92" s="182"/>
      <c r="F92" s="4"/>
      <c r="G92" s="183"/>
      <c r="H92" s="184"/>
      <c r="I92" s="185"/>
      <c r="J92" s="4"/>
      <c r="K92" s="186"/>
      <c r="L92" s="186"/>
      <c r="M92" s="186"/>
      <c r="N92" s="186"/>
      <c r="O92" s="187"/>
      <c r="P92" s="187"/>
      <c r="Q92" s="187"/>
      <c r="R92" s="187"/>
      <c r="S92" s="187"/>
      <c r="T92" s="188"/>
      <c r="U92" s="189">
        <f>SUM(U7:U91)</f>
        <v>4084</v>
      </c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190"/>
      <c r="E93" s="191"/>
      <c r="F93" s="2"/>
      <c r="G93" s="192"/>
      <c r="H93" s="193"/>
      <c r="I93" s="194"/>
      <c r="J93" s="2"/>
      <c r="K93" s="35" t="s">
        <v>9</v>
      </c>
      <c r="L93" s="195"/>
      <c r="M93" s="195"/>
      <c r="N93" s="195"/>
      <c r="O93" s="196"/>
      <c r="P93" s="196"/>
      <c r="Q93" s="196"/>
      <c r="R93" s="196"/>
      <c r="S93" s="196"/>
      <c r="T93" s="19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198"/>
      <c r="D94" s="16"/>
      <c r="E94" s="199"/>
      <c r="F94" s="200"/>
      <c r="G94" s="183"/>
      <c r="H94" s="5"/>
      <c r="I94" s="5"/>
      <c r="J94" s="2"/>
      <c r="K94" s="150">
        <f>SUM(K6:K91)</f>
        <v>3445</v>
      </c>
      <c r="L94" s="201" t="s">
        <v>24</v>
      </c>
      <c r="O94" s="202" t="s">
        <v>25</v>
      </c>
      <c r="S94" s="202"/>
      <c r="T94" s="203" t="s">
        <v>26</v>
      </c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2"/>
      <c r="B95" s="2"/>
      <c r="C95" s="3"/>
      <c r="D95" s="16"/>
      <c r="E95" s="2"/>
      <c r="F95" s="2"/>
      <c r="G95" s="183"/>
      <c r="H95" s="5"/>
      <c r="I95" s="5"/>
      <c r="J95" s="2"/>
      <c r="K95" s="150">
        <f>SUM(K94*2%)</f>
        <v>68.9</v>
      </c>
      <c r="L95" s="36" t="s">
        <v>10</v>
      </c>
      <c r="M95" s="204"/>
      <c r="N95" s="204"/>
      <c r="O95" s="205"/>
      <c r="P95" s="206"/>
      <c r="Q95" s="206"/>
      <c r="R95" s="206"/>
      <c r="S95" s="206"/>
      <c r="T95" s="20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8"/>
      <c r="L96" s="209">
        <f>SUM(L5:L90)</f>
        <v>1734</v>
      </c>
      <c r="M96" s="37" t="s">
        <v>11</v>
      </c>
      <c r="N96" s="204"/>
      <c r="O96" s="205"/>
      <c r="P96" s="205"/>
      <c r="Q96" s="205"/>
      <c r="R96" s="205"/>
      <c r="S96" s="205"/>
      <c r="T96" s="20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210" t="s">
        <v>27</v>
      </c>
      <c r="H97" s="211">
        <f>SUM(K94,L96,M97,N98)</f>
        <v>11884</v>
      </c>
      <c r="I97" s="5"/>
      <c r="J97" s="2"/>
      <c r="K97" s="7"/>
      <c r="L97" s="58">
        <f>SUM(L96*1%)</f>
        <v>17.34</v>
      </c>
      <c r="M97" s="16">
        <f>SUM(M5:M90)</f>
        <v>2258</v>
      </c>
      <c r="N97" s="38" t="s">
        <v>12</v>
      </c>
      <c r="O97" s="205"/>
      <c r="P97" s="205"/>
      <c r="Q97" s="205"/>
      <c r="R97" s="205"/>
      <c r="S97" s="205"/>
      <c r="T97" s="188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12"/>
      <c r="G98" s="213" t="s">
        <v>28</v>
      </c>
      <c r="H98" s="211">
        <f>SUM(O99,P100,Q101,R102,S103)</f>
        <v>3302</v>
      </c>
      <c r="I98" s="5"/>
      <c r="J98" s="2"/>
      <c r="K98" s="7"/>
      <c r="L98" s="17"/>
      <c r="M98" s="58">
        <f>SUM(M97*2%)</f>
        <v>45.16</v>
      </c>
      <c r="N98" s="16">
        <f>SUM(N5:N91)</f>
        <v>4447</v>
      </c>
      <c r="O98" s="39" t="s">
        <v>13</v>
      </c>
      <c r="P98" s="205"/>
      <c r="Q98" s="205"/>
      <c r="R98" s="205"/>
      <c r="S98" s="205"/>
      <c r="T98" s="214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12"/>
      <c r="G99" s="215" t="s">
        <v>29</v>
      </c>
      <c r="H99" s="211">
        <f>SUM(T104)</f>
        <v>0</v>
      </c>
      <c r="I99" s="5"/>
      <c r="J99" s="2"/>
      <c r="K99" s="7"/>
      <c r="L99" s="2"/>
      <c r="M99" s="2"/>
      <c r="N99" s="58">
        <f>SUM(N98*2%)</f>
        <v>88.94</v>
      </c>
      <c r="O99" s="16">
        <f>SUM(O5:O92)</f>
        <v>294</v>
      </c>
      <c r="P99" s="229" t="s">
        <v>34</v>
      </c>
      <c r="Q99" s="205"/>
      <c r="R99" s="205"/>
      <c r="S99" s="205"/>
      <c r="T99" s="214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"/>
      <c r="G100" s="43"/>
      <c r="H100" s="216"/>
      <c r="I100" s="5"/>
      <c r="J100" s="2"/>
      <c r="K100" s="7"/>
      <c r="L100" s="2"/>
      <c r="M100" s="2"/>
      <c r="N100" s="2"/>
      <c r="O100" s="58">
        <f>SUM(O99*1%)</f>
        <v>2.94</v>
      </c>
      <c r="P100" s="16">
        <f>SUM(P5:P93)</f>
        <v>0</v>
      </c>
      <c r="Q100" s="230" t="s">
        <v>35</v>
      </c>
      <c r="R100" s="205"/>
      <c r="S100" s="205"/>
      <c r="T100" s="214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2"/>
      <c r="P101" s="58">
        <f>SUM(P100*1%)</f>
        <v>0</v>
      </c>
      <c r="Q101" s="16">
        <f>SUM(Q5:Q94)</f>
        <v>588</v>
      </c>
      <c r="R101" s="41" t="s">
        <v>15</v>
      </c>
      <c r="S101" s="205"/>
      <c r="T101" s="214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217" t="s">
        <v>30</v>
      </c>
      <c r="H102" s="218">
        <f>SUM(S12,N15,R18,N19,N20,O29,S30,K31,S41,K45,R46,S50)</f>
        <v>3702</v>
      </c>
      <c r="I102" s="280">
        <v>0.0</v>
      </c>
      <c r="J102" s="2"/>
      <c r="K102" s="7"/>
      <c r="L102" s="2"/>
      <c r="M102" s="2"/>
      <c r="N102" s="2"/>
      <c r="O102" s="2"/>
      <c r="P102" s="2"/>
      <c r="Q102" s="58">
        <f>SUM(Q101*1%)</f>
        <v>5.88</v>
      </c>
      <c r="R102" s="16">
        <f>SUM(R5:R90)</f>
        <v>588</v>
      </c>
      <c r="S102" s="40" t="s">
        <v>14</v>
      </c>
      <c r="T102" s="214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20" t="s">
        <v>31</v>
      </c>
      <c r="H103" s="279">
        <f>SUM(Q11,N16,N23,M24,S27,S30,K32,K34,L36,N38,N42,N43,L47,N48,S52)</f>
        <v>5270</v>
      </c>
      <c r="I103" s="278">
        <f>SUM(M24,N48,S52)</f>
        <v>994</v>
      </c>
      <c r="J103" s="2"/>
      <c r="K103" s="7"/>
      <c r="L103" s="2"/>
      <c r="M103" s="2"/>
      <c r="N103" s="2"/>
      <c r="O103" s="2"/>
      <c r="P103" s="2"/>
      <c r="Q103" s="2"/>
      <c r="R103" s="58">
        <f>SUM(R102*1%)</f>
        <v>5.88</v>
      </c>
      <c r="S103" s="16">
        <f>SUM(S5:S90)</f>
        <v>1832</v>
      </c>
      <c r="T103" s="222" t="s">
        <v>16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23" t="s">
        <v>32</v>
      </c>
      <c r="H104" s="277">
        <f>SUM(N7,N8,N9,M10,K13,K14,L17,N21,L22,M33,M39,M40,K49)</f>
        <v>5876</v>
      </c>
      <c r="I104" s="280">
        <v>0.0</v>
      </c>
      <c r="J104" s="2"/>
      <c r="K104" s="7"/>
      <c r="L104" s="2"/>
      <c r="M104" s="2"/>
      <c r="N104" s="2"/>
      <c r="O104" s="2"/>
      <c r="P104" s="2"/>
      <c r="Q104" s="2"/>
      <c r="R104" s="2"/>
      <c r="S104" s="58">
        <f>SUM(S103*1%)</f>
        <v>18.32</v>
      </c>
      <c r="T104" s="150">
        <f>SUM(T6:T92)</f>
        <v>0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108"/>
      <c r="D105" s="16"/>
      <c r="E105" s="2"/>
      <c r="F105" s="2"/>
      <c r="G105" s="4"/>
      <c r="H105" s="5"/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2"/>
      <c r="T105" s="150">
        <f>SUM(T104*2%)</f>
        <v>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08"/>
      <c r="D106" s="16"/>
      <c r="E106" s="2"/>
      <c r="F106" s="2"/>
      <c r="G106" s="224" t="s">
        <v>33</v>
      </c>
      <c r="H106" s="281">
        <f>SUM(M24,N48,S52)</f>
        <v>994</v>
      </c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16"/>
      <c r="T106" s="16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08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226"/>
      <c r="D225" s="22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2"/>
      <c r="U999" s="7"/>
      <c r="X999" s="7"/>
      <c r="AA999" s="7"/>
      <c r="AB999" s="7"/>
      <c r="AC999" s="7"/>
      <c r="AD999" s="7"/>
    </row>
    <row r="1000">
      <c r="G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</row>
  </sheetData>
  <mergeCells count="5">
    <mergeCell ref="A2:J2"/>
    <mergeCell ref="A3:J3"/>
    <mergeCell ref="K3:T3"/>
    <mergeCell ref="L94:N94"/>
    <mergeCell ref="O94:R94"/>
  </mergeCells>
  <dataValidations>
    <dataValidation type="list" allowBlank="1" showErrorMessage="1" sqref="B7:B91">
      <formula1>"Pix,Cartão,Pacote ,Pago "</formula1>
    </dataValidation>
    <dataValidation type="list" allowBlank="1" showErrorMessage="1" sqref="E7:E91 E208:F999">
      <formula1>"Vinicius,Kaua,Caio,Julia,Thiago,Jhonatas,Diogo,Caio Ferreira,Pamelah,Caio Alves,Camila,Wiliam ,Gabriel ,Fernanda,Kaua novo,Marco "</formula1>
    </dataValidation>
    <dataValidation type="list" allowBlank="1" showErrorMessage="1" sqref="A7:A91">
      <formula1>"Nobre,Publicidade"</formula1>
    </dataValidation>
    <dataValidation type="list" allowBlank="1" showErrorMessage="1" sqref="F7:F91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1">
      <formula1>"Mel,Drieli,Fernanda"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8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 t="s">
        <v>22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20"/>
      <c r="V4" s="21"/>
      <c r="W4" s="22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8"/>
      <c r="T5" s="24"/>
      <c r="U5" s="30"/>
      <c r="V5" s="7"/>
      <c r="W5" s="7"/>
      <c r="X5" s="7"/>
      <c r="Y5" s="7"/>
      <c r="Z5" s="7"/>
      <c r="AA5" s="7"/>
      <c r="AB5" s="7"/>
      <c r="AC5" s="7"/>
      <c r="AD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29" t="s">
        <v>34</v>
      </c>
      <c r="Q6" s="230" t="s">
        <v>35</v>
      </c>
      <c r="R6" s="41" t="s">
        <v>15</v>
      </c>
      <c r="S6" s="40" t="s">
        <v>14</v>
      </c>
      <c r="T6" s="42" t="s">
        <v>16</v>
      </c>
      <c r="U6" s="36" t="s">
        <v>17</v>
      </c>
      <c r="V6" s="7"/>
      <c r="W6" s="7"/>
      <c r="X6" s="43"/>
      <c r="AA6" s="7"/>
      <c r="AB6" s="7"/>
      <c r="AC6" s="7"/>
      <c r="AD6" s="7"/>
    </row>
    <row r="7">
      <c r="A7" s="44" t="s">
        <v>36</v>
      </c>
      <c r="B7" s="44" t="s">
        <v>37</v>
      </c>
      <c r="C7" s="45"/>
      <c r="D7" s="46" t="s">
        <v>343</v>
      </c>
      <c r="E7" s="47" t="s">
        <v>78</v>
      </c>
      <c r="F7" s="44" t="s">
        <v>40</v>
      </c>
      <c r="G7" s="231" t="s">
        <v>344</v>
      </c>
      <c r="H7" s="49" t="s">
        <v>345</v>
      </c>
      <c r="I7" s="50" t="s">
        <v>346</v>
      </c>
      <c r="J7" s="44" t="s">
        <v>44</v>
      </c>
      <c r="K7" s="51"/>
      <c r="L7" s="52"/>
      <c r="M7" s="37">
        <v>350.0</v>
      </c>
      <c r="N7" s="38"/>
      <c r="O7" s="53"/>
      <c r="P7" s="232"/>
      <c r="Q7" s="233"/>
      <c r="R7" s="234"/>
      <c r="S7" s="54"/>
      <c r="T7" s="56"/>
      <c r="U7" s="57">
        <v>50.0</v>
      </c>
      <c r="V7" s="235" t="s">
        <v>9</v>
      </c>
      <c r="W7" s="236">
        <f>SUM(K93)</f>
        <v>2486</v>
      </c>
      <c r="X7" s="7"/>
      <c r="AA7" s="7"/>
      <c r="AB7" s="7"/>
      <c r="AC7" s="7"/>
      <c r="AD7" s="7"/>
    </row>
    <row r="8">
      <c r="A8" s="44" t="s">
        <v>36</v>
      </c>
      <c r="B8" s="44" t="s">
        <v>37</v>
      </c>
      <c r="C8" s="45"/>
      <c r="D8" s="58"/>
      <c r="E8" s="47" t="s">
        <v>145</v>
      </c>
      <c r="F8" s="44" t="s">
        <v>40</v>
      </c>
      <c r="G8" s="246" t="s">
        <v>347</v>
      </c>
      <c r="H8" s="60" t="s">
        <v>348</v>
      </c>
      <c r="I8" s="61" t="s">
        <v>349</v>
      </c>
      <c r="J8" s="44" t="s">
        <v>56</v>
      </c>
      <c r="K8" s="62"/>
      <c r="L8" s="52"/>
      <c r="M8" s="63"/>
      <c r="N8" s="64"/>
      <c r="O8" s="53">
        <v>350.0</v>
      </c>
      <c r="P8" s="232"/>
      <c r="Q8" s="233"/>
      <c r="R8" s="234"/>
      <c r="S8" s="54"/>
      <c r="T8" s="65"/>
      <c r="U8" s="57">
        <v>50.0</v>
      </c>
      <c r="V8" s="66" t="s">
        <v>10</v>
      </c>
      <c r="W8" s="67">
        <f>SUM(L95)</f>
        <v>710</v>
      </c>
      <c r="X8" s="7"/>
      <c r="AA8" s="7"/>
      <c r="AB8" s="7"/>
      <c r="AC8" s="7"/>
      <c r="AD8" s="7"/>
    </row>
    <row r="9">
      <c r="A9" s="44" t="s">
        <v>36</v>
      </c>
      <c r="B9" s="44" t="s">
        <v>37</v>
      </c>
      <c r="C9" s="68"/>
      <c r="D9" s="46" t="s">
        <v>350</v>
      </c>
      <c r="E9" s="47" t="s">
        <v>145</v>
      </c>
      <c r="F9" s="44" t="s">
        <v>40</v>
      </c>
      <c r="G9" s="231" t="s">
        <v>351</v>
      </c>
      <c r="H9" s="60"/>
      <c r="I9" s="69" t="s">
        <v>352</v>
      </c>
      <c r="J9" s="44" t="s">
        <v>56</v>
      </c>
      <c r="K9" s="62"/>
      <c r="L9" s="52"/>
      <c r="M9" s="63"/>
      <c r="N9" s="64"/>
      <c r="O9" s="53">
        <v>350.0</v>
      </c>
      <c r="P9" s="237"/>
      <c r="Q9" s="233"/>
      <c r="R9" s="234"/>
      <c r="S9" s="54"/>
      <c r="T9" s="65"/>
      <c r="U9" s="57">
        <v>50.0</v>
      </c>
      <c r="V9" s="66" t="s">
        <v>11</v>
      </c>
      <c r="W9" s="67">
        <f>SUM(M96)</f>
        <v>938</v>
      </c>
      <c r="X9" s="7"/>
      <c r="AA9" s="7"/>
      <c r="AB9" s="7"/>
      <c r="AC9" s="7"/>
      <c r="AD9" s="7"/>
    </row>
    <row r="10" ht="16.5" customHeight="1">
      <c r="A10" s="44" t="s">
        <v>36</v>
      </c>
      <c r="B10" s="44" t="s">
        <v>37</v>
      </c>
      <c r="C10" s="70"/>
      <c r="D10" s="71"/>
      <c r="E10" s="47" t="s">
        <v>78</v>
      </c>
      <c r="F10" s="44" t="s">
        <v>40</v>
      </c>
      <c r="G10" s="246" t="s">
        <v>353</v>
      </c>
      <c r="H10" s="49" t="s">
        <v>354</v>
      </c>
      <c r="I10" s="50" t="s">
        <v>355</v>
      </c>
      <c r="J10" s="44" t="s">
        <v>44</v>
      </c>
      <c r="K10" s="51"/>
      <c r="L10" s="72"/>
      <c r="M10" s="37"/>
      <c r="N10" s="38"/>
      <c r="O10" s="53"/>
      <c r="P10" s="232"/>
      <c r="Q10" s="233"/>
      <c r="R10" s="234">
        <v>588.0</v>
      </c>
      <c r="S10" s="73"/>
      <c r="T10" s="56"/>
      <c r="U10" s="57">
        <v>100.0</v>
      </c>
      <c r="V10" s="75" t="s">
        <v>12</v>
      </c>
      <c r="W10" s="67">
        <f>SUM(N97)</f>
        <v>3470</v>
      </c>
      <c r="X10" s="7"/>
      <c r="Y10" s="7"/>
      <c r="Z10" s="7"/>
      <c r="AA10" s="7"/>
      <c r="AB10" s="7"/>
      <c r="AC10" s="7"/>
      <c r="AD10" s="7"/>
    </row>
    <row r="11">
      <c r="A11" s="44" t="s">
        <v>36</v>
      </c>
      <c r="B11" s="44" t="s">
        <v>37</v>
      </c>
      <c r="C11" s="45"/>
      <c r="D11" s="46" t="s">
        <v>356</v>
      </c>
      <c r="E11" s="47" t="s">
        <v>178</v>
      </c>
      <c r="F11" s="44" t="s">
        <v>40</v>
      </c>
      <c r="G11" s="231" t="s">
        <v>357</v>
      </c>
      <c r="H11" s="49" t="s">
        <v>358</v>
      </c>
      <c r="I11" s="61" t="s">
        <v>359</v>
      </c>
      <c r="J11" s="44" t="s">
        <v>56</v>
      </c>
      <c r="K11" s="51">
        <v>400.0</v>
      </c>
      <c r="L11" s="52"/>
      <c r="M11" s="37"/>
      <c r="N11" s="38"/>
      <c r="O11" s="53"/>
      <c r="P11" s="232"/>
      <c r="Q11" s="233"/>
      <c r="R11" s="234"/>
      <c r="S11" s="54"/>
      <c r="T11" s="56"/>
      <c r="U11" s="57">
        <v>400.0</v>
      </c>
      <c r="V11" s="76" t="s">
        <v>18</v>
      </c>
      <c r="W11" s="77">
        <f>SUM(W7:W10)</f>
        <v>7604</v>
      </c>
      <c r="X11" s="7"/>
      <c r="AA11" s="7"/>
      <c r="AB11" s="7"/>
      <c r="AC11" s="7"/>
      <c r="AD11" s="7"/>
    </row>
    <row r="12">
      <c r="A12" s="44" t="s">
        <v>36</v>
      </c>
      <c r="B12" s="44" t="s">
        <v>37</v>
      </c>
      <c r="C12" s="45"/>
      <c r="D12" s="46" t="s">
        <v>360</v>
      </c>
      <c r="E12" s="47" t="s">
        <v>78</v>
      </c>
      <c r="F12" s="44" t="s">
        <v>40</v>
      </c>
      <c r="G12" s="296" t="s">
        <v>361</v>
      </c>
      <c r="H12" s="60" t="s">
        <v>362</v>
      </c>
      <c r="I12" s="50" t="s">
        <v>363</v>
      </c>
      <c r="J12" s="44" t="s">
        <v>44</v>
      </c>
      <c r="K12" s="51"/>
      <c r="L12" s="52"/>
      <c r="M12" s="63"/>
      <c r="N12" s="64"/>
      <c r="O12" s="53"/>
      <c r="P12" s="232">
        <v>294.0</v>
      </c>
      <c r="Q12" s="238"/>
      <c r="R12" s="234"/>
      <c r="S12" s="54"/>
      <c r="T12" s="65"/>
      <c r="U12" s="57">
        <v>50.0</v>
      </c>
      <c r="X12" s="7"/>
      <c r="Y12" s="7"/>
      <c r="Z12" s="7"/>
      <c r="AA12" s="7"/>
      <c r="AB12" s="7"/>
      <c r="AC12" s="7"/>
      <c r="AD12" s="7"/>
    </row>
    <row r="13">
      <c r="A13" s="44" t="s">
        <v>36</v>
      </c>
      <c r="B13" s="44" t="s">
        <v>37</v>
      </c>
      <c r="C13" s="70"/>
      <c r="D13" s="46" t="s">
        <v>364</v>
      </c>
      <c r="E13" s="47" t="s">
        <v>70</v>
      </c>
      <c r="F13" s="44" t="s">
        <v>40</v>
      </c>
      <c r="G13" s="231" t="s">
        <v>365</v>
      </c>
      <c r="H13" s="60" t="s">
        <v>366</v>
      </c>
      <c r="I13" s="50" t="s">
        <v>367</v>
      </c>
      <c r="J13" s="44" t="s">
        <v>32</v>
      </c>
      <c r="K13" s="51"/>
      <c r="L13" s="52"/>
      <c r="M13" s="37"/>
      <c r="N13" s="38"/>
      <c r="O13" s="53">
        <v>588.0</v>
      </c>
      <c r="P13" s="239"/>
      <c r="Q13" s="233"/>
      <c r="R13" s="234"/>
      <c r="S13" s="54"/>
      <c r="T13" s="56"/>
      <c r="U13" s="57">
        <v>100.0</v>
      </c>
      <c r="X13" s="7"/>
      <c r="Y13" s="7"/>
      <c r="Z13" s="7"/>
      <c r="AA13" s="7"/>
      <c r="AB13" s="7"/>
      <c r="AC13" s="7"/>
      <c r="AD13" s="7"/>
    </row>
    <row r="14">
      <c r="A14" s="44" t="s">
        <v>36</v>
      </c>
      <c r="B14" s="44" t="s">
        <v>37</v>
      </c>
      <c r="C14" s="70"/>
      <c r="D14" s="46" t="s">
        <v>368</v>
      </c>
      <c r="E14" s="47" t="s">
        <v>70</v>
      </c>
      <c r="F14" s="44" t="s">
        <v>40</v>
      </c>
      <c r="G14" s="241" t="s">
        <v>369</v>
      </c>
      <c r="H14" s="79" t="s">
        <v>370</v>
      </c>
      <c r="I14" s="61" t="s">
        <v>371</v>
      </c>
      <c r="J14" s="44" t="s">
        <v>32</v>
      </c>
      <c r="K14" s="51"/>
      <c r="L14" s="52"/>
      <c r="M14" s="63"/>
      <c r="N14" s="64"/>
      <c r="O14" s="53"/>
      <c r="P14" s="232"/>
      <c r="Q14" s="233"/>
      <c r="R14" s="234"/>
      <c r="S14" s="54"/>
      <c r="T14" s="65">
        <v>150.0</v>
      </c>
      <c r="U14" s="283">
        <v>150.0</v>
      </c>
      <c r="V14" s="80" t="s">
        <v>13</v>
      </c>
      <c r="W14" s="46">
        <f>SUM(O98)</f>
        <v>2814</v>
      </c>
      <c r="X14" s="7"/>
      <c r="Y14" s="7"/>
      <c r="Z14" s="7"/>
      <c r="AA14" s="7"/>
      <c r="AB14" s="7"/>
      <c r="AC14" s="7"/>
      <c r="AD14" s="7"/>
    </row>
    <row r="15">
      <c r="A15" s="44" t="s">
        <v>36</v>
      </c>
      <c r="B15" s="44" t="s">
        <v>37</v>
      </c>
      <c r="C15" s="45"/>
      <c r="D15" s="46" t="s">
        <v>372</v>
      </c>
      <c r="E15" s="47" t="s">
        <v>70</v>
      </c>
      <c r="F15" s="44" t="s">
        <v>40</v>
      </c>
      <c r="G15" s="241" t="s">
        <v>373</v>
      </c>
      <c r="H15" s="79" t="s">
        <v>374</v>
      </c>
      <c r="I15" s="61" t="s">
        <v>375</v>
      </c>
      <c r="J15" s="44" t="s">
        <v>32</v>
      </c>
      <c r="K15" s="51"/>
      <c r="L15" s="52"/>
      <c r="M15" s="63"/>
      <c r="N15" s="64">
        <v>350.0</v>
      </c>
      <c r="O15" s="53"/>
      <c r="P15" s="232"/>
      <c r="Q15" s="233"/>
      <c r="R15" s="234"/>
      <c r="S15" s="54"/>
      <c r="T15" s="65"/>
      <c r="U15" s="57">
        <v>50.0</v>
      </c>
      <c r="V15" s="242" t="s">
        <v>34</v>
      </c>
      <c r="W15" s="46">
        <f>SUM(P99)</f>
        <v>644</v>
      </c>
      <c r="X15" s="7"/>
      <c r="Y15" s="7"/>
      <c r="Z15" s="83"/>
      <c r="AA15" s="7"/>
      <c r="AB15" s="7"/>
      <c r="AC15" s="7"/>
      <c r="AD15" s="7"/>
    </row>
    <row r="16" ht="15.75" customHeight="1">
      <c r="A16" s="44" t="s">
        <v>36</v>
      </c>
      <c r="B16" s="44" t="s">
        <v>37</v>
      </c>
      <c r="C16" s="45"/>
      <c r="D16" s="46" t="s">
        <v>376</v>
      </c>
      <c r="E16" s="47" t="s">
        <v>178</v>
      </c>
      <c r="F16" s="44" t="s">
        <v>60</v>
      </c>
      <c r="G16" s="231" t="s">
        <v>377</v>
      </c>
      <c r="H16" s="60" t="s">
        <v>378</v>
      </c>
      <c r="I16" s="69" t="s">
        <v>379</v>
      </c>
      <c r="J16" s="44" t="s">
        <v>56</v>
      </c>
      <c r="K16" s="51">
        <v>200.0</v>
      </c>
      <c r="L16" s="84"/>
      <c r="M16" s="85"/>
      <c r="N16" s="86"/>
      <c r="O16" s="53"/>
      <c r="P16" s="232"/>
      <c r="Q16" s="233"/>
      <c r="R16" s="234"/>
      <c r="S16" s="87"/>
      <c r="T16" s="89"/>
      <c r="U16" s="57">
        <v>100.0</v>
      </c>
      <c r="V16" s="81" t="s">
        <v>35</v>
      </c>
      <c r="W16" s="46">
        <f>SUM(Q100)</f>
        <v>1050</v>
      </c>
      <c r="X16" s="7"/>
      <c r="Y16" s="7"/>
      <c r="Z16" s="7"/>
      <c r="AA16" s="7"/>
      <c r="AB16" s="7"/>
      <c r="AC16" s="7"/>
      <c r="AD16" s="7"/>
    </row>
    <row r="17" ht="17.25" customHeight="1">
      <c r="A17" s="44" t="s">
        <v>36</v>
      </c>
      <c r="B17" s="44" t="s">
        <v>37</v>
      </c>
      <c r="C17" s="45"/>
      <c r="D17" s="46" t="s">
        <v>380</v>
      </c>
      <c r="E17" s="47" t="s">
        <v>70</v>
      </c>
      <c r="F17" s="44" t="s">
        <v>40</v>
      </c>
      <c r="G17" s="241" t="s">
        <v>381</v>
      </c>
      <c r="H17" s="79"/>
      <c r="I17" s="297">
        <v>6.181440308E9</v>
      </c>
      <c r="J17" s="44" t="s">
        <v>32</v>
      </c>
      <c r="K17" s="51"/>
      <c r="L17" s="84"/>
      <c r="M17" s="63"/>
      <c r="N17" s="64"/>
      <c r="O17" s="53"/>
      <c r="P17" s="232"/>
      <c r="Q17" s="244"/>
      <c r="R17" s="234"/>
      <c r="S17" s="87">
        <v>294.0</v>
      </c>
      <c r="T17" s="65"/>
      <c r="U17" s="57">
        <v>50.0</v>
      </c>
      <c r="V17" s="81" t="s">
        <v>20</v>
      </c>
      <c r="W17" s="46">
        <f>SUM(R101)</f>
        <v>862</v>
      </c>
      <c r="X17" s="7"/>
      <c r="Y17" s="7"/>
      <c r="Z17" s="7"/>
      <c r="AA17" s="7"/>
      <c r="AB17" s="7"/>
      <c r="AC17" s="7"/>
      <c r="AD17" s="7"/>
    </row>
    <row r="18">
      <c r="A18" s="44" t="s">
        <v>36</v>
      </c>
      <c r="B18" s="44" t="s">
        <v>37</v>
      </c>
      <c r="C18" s="45"/>
      <c r="D18" s="46" t="s">
        <v>382</v>
      </c>
      <c r="E18" s="47" t="s">
        <v>70</v>
      </c>
      <c r="F18" s="44" t="s">
        <v>40</v>
      </c>
      <c r="G18" s="231" t="s">
        <v>383</v>
      </c>
      <c r="H18" s="60" t="s">
        <v>384</v>
      </c>
      <c r="I18" s="298" t="s">
        <v>385</v>
      </c>
      <c r="J18" s="44" t="s">
        <v>32</v>
      </c>
      <c r="K18" s="51"/>
      <c r="L18" s="52"/>
      <c r="M18" s="63"/>
      <c r="N18" s="64">
        <v>400.0</v>
      </c>
      <c r="O18" s="53"/>
      <c r="P18" s="245"/>
      <c r="Q18" s="244"/>
      <c r="R18" s="234"/>
      <c r="S18" s="54"/>
      <c r="T18" s="65"/>
      <c r="U18" s="57">
        <v>100.0</v>
      </c>
      <c r="V18" s="81" t="s">
        <v>14</v>
      </c>
      <c r="W18" s="46">
        <f>SUM(S102)</f>
        <v>1288</v>
      </c>
      <c r="X18" s="7"/>
      <c r="Y18" s="7"/>
      <c r="Z18" s="7"/>
      <c r="AA18" s="7"/>
      <c r="AB18" s="7"/>
      <c r="AC18" s="7"/>
      <c r="AD18" s="7"/>
    </row>
    <row r="19">
      <c r="A19" s="44" t="s">
        <v>36</v>
      </c>
      <c r="B19" s="44" t="s">
        <v>37</v>
      </c>
      <c r="C19" s="45"/>
      <c r="D19" s="46" t="s">
        <v>386</v>
      </c>
      <c r="E19" s="47" t="s">
        <v>65</v>
      </c>
      <c r="F19" s="44" t="s">
        <v>387</v>
      </c>
      <c r="G19" s="231" t="s">
        <v>388</v>
      </c>
      <c r="H19" s="60" t="s">
        <v>389</v>
      </c>
      <c r="I19" s="69" t="s">
        <v>390</v>
      </c>
      <c r="J19" s="44" t="s">
        <v>56</v>
      </c>
      <c r="K19" s="51"/>
      <c r="L19" s="52"/>
      <c r="M19" s="63"/>
      <c r="N19" s="64"/>
      <c r="O19" s="53"/>
      <c r="P19" s="245"/>
      <c r="Q19" s="238"/>
      <c r="R19" s="234"/>
      <c r="S19" s="54">
        <v>350.0</v>
      </c>
      <c r="T19" s="65"/>
      <c r="U19" s="57">
        <v>50.0</v>
      </c>
      <c r="V19" s="90" t="s">
        <v>19</v>
      </c>
      <c r="W19" s="91">
        <f>SUM(W14:W18)</f>
        <v>6658</v>
      </c>
      <c r="X19" s="7"/>
      <c r="Y19" s="7"/>
      <c r="Z19" s="7"/>
      <c r="AA19" s="7"/>
      <c r="AB19" s="7"/>
      <c r="AC19" s="7"/>
      <c r="AD19" s="7"/>
    </row>
    <row r="20">
      <c r="A20" s="44" t="s">
        <v>36</v>
      </c>
      <c r="B20" s="44" t="s">
        <v>37</v>
      </c>
      <c r="C20" s="45"/>
      <c r="D20" s="46" t="s">
        <v>391</v>
      </c>
      <c r="E20" s="47" t="s">
        <v>70</v>
      </c>
      <c r="F20" s="44" t="s">
        <v>40</v>
      </c>
      <c r="G20" s="231" t="s">
        <v>392</v>
      </c>
      <c r="H20" s="60" t="s">
        <v>393</v>
      </c>
      <c r="I20" s="69" t="s">
        <v>394</v>
      </c>
      <c r="J20" s="44" t="s">
        <v>32</v>
      </c>
      <c r="K20" s="51"/>
      <c r="L20" s="52"/>
      <c r="M20" s="63"/>
      <c r="N20" s="64"/>
      <c r="O20" s="53">
        <v>350.0</v>
      </c>
      <c r="P20" s="239"/>
      <c r="Q20" s="233"/>
      <c r="R20" s="234"/>
      <c r="S20" s="54"/>
      <c r="T20" s="65"/>
      <c r="U20" s="57">
        <v>50.0</v>
      </c>
      <c r="V20" s="92"/>
      <c r="W20" s="93"/>
      <c r="X20" s="7"/>
      <c r="Y20" s="7"/>
      <c r="Z20" s="7"/>
      <c r="AA20" s="7"/>
      <c r="AB20" s="7"/>
      <c r="AC20" s="7"/>
      <c r="AD20" s="7"/>
    </row>
    <row r="21">
      <c r="A21" s="44" t="s">
        <v>36</v>
      </c>
      <c r="B21" s="44" t="s">
        <v>57</v>
      </c>
      <c r="C21" s="45"/>
      <c r="D21" s="46" t="s">
        <v>395</v>
      </c>
      <c r="E21" s="47" t="s">
        <v>32</v>
      </c>
      <c r="F21" s="44" t="s">
        <v>40</v>
      </c>
      <c r="G21" s="231" t="s">
        <v>396</v>
      </c>
      <c r="H21" s="60"/>
      <c r="I21" s="50" t="s">
        <v>397</v>
      </c>
      <c r="J21" s="44" t="s">
        <v>32</v>
      </c>
      <c r="K21" s="51"/>
      <c r="L21" s="52"/>
      <c r="M21" s="63"/>
      <c r="N21" s="64"/>
      <c r="O21" s="53"/>
      <c r="P21" s="232"/>
      <c r="Q21" s="238"/>
      <c r="R21" s="234"/>
      <c r="S21" s="54"/>
      <c r="T21" s="65">
        <v>294.0</v>
      </c>
      <c r="U21" s="283">
        <v>294.0</v>
      </c>
      <c r="X21" s="7"/>
      <c r="Y21" s="7"/>
      <c r="Z21" s="7"/>
      <c r="AA21" s="7"/>
      <c r="AB21" s="7"/>
      <c r="AC21" s="7"/>
      <c r="AD21" s="7"/>
    </row>
    <row r="22" ht="17.25" customHeight="1">
      <c r="A22" s="44" t="s">
        <v>36</v>
      </c>
      <c r="B22" s="44" t="s">
        <v>37</v>
      </c>
      <c r="C22" s="45"/>
      <c r="D22" s="101" t="s">
        <v>398</v>
      </c>
      <c r="E22" s="47" t="s">
        <v>52</v>
      </c>
      <c r="F22" s="44" t="s">
        <v>40</v>
      </c>
      <c r="G22" s="231" t="s">
        <v>399</v>
      </c>
      <c r="H22" s="60"/>
      <c r="I22" s="69" t="s">
        <v>400</v>
      </c>
      <c r="J22" s="44" t="s">
        <v>56</v>
      </c>
      <c r="K22" s="95"/>
      <c r="L22" s="52"/>
      <c r="M22" s="63"/>
      <c r="N22" s="64">
        <v>320.0</v>
      </c>
      <c r="O22" s="53"/>
      <c r="P22" s="239"/>
      <c r="Q22" s="238"/>
      <c r="R22" s="234"/>
      <c r="S22" s="54"/>
      <c r="T22" s="65"/>
      <c r="U22" s="57">
        <v>50.0</v>
      </c>
      <c r="X22" s="7"/>
      <c r="Y22" s="7"/>
      <c r="Z22" s="7"/>
      <c r="AA22" s="7"/>
      <c r="AB22" s="7"/>
      <c r="AC22" s="7"/>
      <c r="AD22" s="7"/>
    </row>
    <row r="23" ht="15.75" customHeight="1">
      <c r="A23" s="44" t="s">
        <v>36</v>
      </c>
      <c r="B23" s="44" t="s">
        <v>37</v>
      </c>
      <c r="C23" s="45"/>
      <c r="D23" s="101" t="s">
        <v>401</v>
      </c>
      <c r="E23" s="47" t="s">
        <v>32</v>
      </c>
      <c r="F23" s="44" t="s">
        <v>40</v>
      </c>
      <c r="G23" s="231" t="s">
        <v>402</v>
      </c>
      <c r="H23" s="60"/>
      <c r="I23" s="50" t="s">
        <v>403</v>
      </c>
      <c r="J23" s="44" t="s">
        <v>44</v>
      </c>
      <c r="K23" s="51"/>
      <c r="L23" s="72"/>
      <c r="M23" s="63"/>
      <c r="N23" s="64">
        <v>350.0</v>
      </c>
      <c r="O23" s="53"/>
      <c r="P23" s="239"/>
      <c r="Q23" s="238"/>
      <c r="R23" s="234"/>
      <c r="S23" s="73"/>
      <c r="T23" s="65"/>
      <c r="U23" s="57">
        <v>50.0</v>
      </c>
      <c r="X23" s="7"/>
      <c r="Y23" s="7"/>
      <c r="Z23" s="7"/>
      <c r="AA23" s="7"/>
      <c r="AB23" s="7"/>
      <c r="AC23" s="7"/>
      <c r="AD23" s="7"/>
    </row>
    <row r="24">
      <c r="A24" s="44" t="s">
        <v>36</v>
      </c>
      <c r="B24" s="44" t="s">
        <v>37</v>
      </c>
      <c r="C24" s="70"/>
      <c r="D24" s="46" t="s">
        <v>404</v>
      </c>
      <c r="E24" s="47" t="s">
        <v>32</v>
      </c>
      <c r="F24" s="44" t="s">
        <v>40</v>
      </c>
      <c r="G24" s="231" t="s">
        <v>405</v>
      </c>
      <c r="H24" s="60" t="s">
        <v>406</v>
      </c>
      <c r="I24" s="48" t="s">
        <v>407</v>
      </c>
      <c r="J24" s="44" t="s">
        <v>32</v>
      </c>
      <c r="K24" s="62"/>
      <c r="L24" s="52"/>
      <c r="M24" s="63">
        <v>588.0</v>
      </c>
      <c r="N24" s="86"/>
      <c r="O24" s="53"/>
      <c r="P24" s="239"/>
      <c r="Q24" s="233"/>
      <c r="R24" s="234"/>
      <c r="S24" s="97"/>
      <c r="T24" s="89"/>
      <c r="U24" s="57">
        <v>100.0</v>
      </c>
      <c r="V24" s="43"/>
      <c r="W24" s="43"/>
      <c r="X24" s="7"/>
      <c r="Y24" s="7"/>
      <c r="Z24" s="7"/>
      <c r="AA24" s="7"/>
      <c r="AB24" s="7"/>
      <c r="AC24" s="7"/>
      <c r="AD24" s="7"/>
    </row>
    <row r="25">
      <c r="A25" s="44" t="s">
        <v>36</v>
      </c>
      <c r="B25" s="44" t="s">
        <v>37</v>
      </c>
      <c r="C25" s="70"/>
      <c r="D25" s="46" t="s">
        <v>408</v>
      </c>
      <c r="E25" s="47" t="s">
        <v>178</v>
      </c>
      <c r="F25" s="44" t="s">
        <v>60</v>
      </c>
      <c r="G25" s="231" t="s">
        <v>409</v>
      </c>
      <c r="H25" s="60"/>
      <c r="I25" s="48" t="s">
        <v>410</v>
      </c>
      <c r="J25" s="44" t="s">
        <v>44</v>
      </c>
      <c r="K25" s="51">
        <v>120.0</v>
      </c>
      <c r="L25" s="84"/>
      <c r="M25" s="63"/>
      <c r="N25" s="64"/>
      <c r="O25" s="53"/>
      <c r="P25" s="232"/>
      <c r="Q25" s="244"/>
      <c r="R25" s="234"/>
      <c r="S25" s="87"/>
      <c r="T25" s="65"/>
      <c r="U25" s="57">
        <v>50.0</v>
      </c>
      <c r="V25" s="247" t="s">
        <v>16</v>
      </c>
      <c r="W25" s="248">
        <f>SUM(T103)</f>
        <v>1344</v>
      </c>
      <c r="X25" s="7"/>
      <c r="Y25" s="7"/>
      <c r="Z25" s="7"/>
      <c r="AA25" s="7"/>
      <c r="AB25" s="7"/>
      <c r="AC25" s="7"/>
      <c r="AD25" s="7"/>
    </row>
    <row r="26">
      <c r="A26" s="44" t="s">
        <v>36</v>
      </c>
      <c r="B26" s="44" t="s">
        <v>37</v>
      </c>
      <c r="C26" s="70"/>
      <c r="D26" s="46" t="s">
        <v>411</v>
      </c>
      <c r="E26" s="47" t="s">
        <v>59</v>
      </c>
      <c r="F26" s="44" t="s">
        <v>60</v>
      </c>
      <c r="G26" s="231" t="s">
        <v>412</v>
      </c>
      <c r="H26" s="60"/>
      <c r="I26" s="61" t="s">
        <v>410</v>
      </c>
      <c r="J26" s="44" t="s">
        <v>44</v>
      </c>
      <c r="K26" s="51">
        <v>120.0</v>
      </c>
      <c r="L26" s="52"/>
      <c r="M26" s="63"/>
      <c r="N26" s="64"/>
      <c r="O26" s="53"/>
      <c r="P26" s="245"/>
      <c r="Q26" s="233"/>
      <c r="R26" s="234"/>
      <c r="S26" s="54"/>
      <c r="T26" s="65"/>
      <c r="U26" s="57">
        <v>50.0</v>
      </c>
      <c r="V26" s="249" t="s">
        <v>129</v>
      </c>
      <c r="W26" s="250">
        <f>SUM(W25)</f>
        <v>1344</v>
      </c>
      <c r="X26" s="7"/>
      <c r="Y26" s="7"/>
      <c r="Z26" s="7"/>
      <c r="AA26" s="7"/>
      <c r="AB26" s="7"/>
      <c r="AC26" s="7"/>
      <c r="AD26" s="7"/>
    </row>
    <row r="27">
      <c r="A27" s="44" t="s">
        <v>36</v>
      </c>
      <c r="B27" s="44" t="s">
        <v>37</v>
      </c>
      <c r="C27" s="70"/>
      <c r="D27" s="100"/>
      <c r="E27" s="47" t="s">
        <v>85</v>
      </c>
      <c r="F27" s="44" t="s">
        <v>40</v>
      </c>
      <c r="G27" s="231" t="s">
        <v>413</v>
      </c>
      <c r="H27" s="60" t="s">
        <v>414</v>
      </c>
      <c r="I27" s="61" t="s">
        <v>415</v>
      </c>
      <c r="J27" s="44" t="s">
        <v>32</v>
      </c>
      <c r="K27" s="51"/>
      <c r="L27" s="52"/>
      <c r="M27" s="63"/>
      <c r="N27" s="64"/>
      <c r="O27" s="53">
        <v>294.0</v>
      </c>
      <c r="P27" s="232"/>
      <c r="Q27" s="233"/>
      <c r="R27" s="234"/>
      <c r="S27" s="54"/>
      <c r="T27" s="65"/>
      <c r="U27" s="57">
        <v>50.0</v>
      </c>
      <c r="V27" s="7"/>
      <c r="W27" s="7"/>
      <c r="X27" s="7"/>
      <c r="Y27" s="7"/>
      <c r="Z27" s="7"/>
      <c r="AA27" s="7"/>
      <c r="AB27" s="7"/>
      <c r="AC27" s="7"/>
      <c r="AD27" s="7"/>
    </row>
    <row r="28">
      <c r="A28" s="44" t="s">
        <v>36</v>
      </c>
      <c r="B28" s="44" t="s">
        <v>37</v>
      </c>
      <c r="C28" s="45"/>
      <c r="D28" s="100" t="s">
        <v>416</v>
      </c>
      <c r="E28" s="47" t="s">
        <v>85</v>
      </c>
      <c r="F28" s="44" t="s">
        <v>40</v>
      </c>
      <c r="G28" s="231" t="s">
        <v>417</v>
      </c>
      <c r="H28" s="60" t="s">
        <v>418</v>
      </c>
      <c r="I28" s="48" t="s">
        <v>419</v>
      </c>
      <c r="J28" s="44" t="s">
        <v>32</v>
      </c>
      <c r="K28" s="51">
        <v>294.0</v>
      </c>
      <c r="L28" s="52"/>
      <c r="M28" s="63"/>
      <c r="N28" s="64"/>
      <c r="O28" s="53"/>
      <c r="P28" s="232"/>
      <c r="Q28" s="238"/>
      <c r="R28" s="234"/>
      <c r="S28" s="54"/>
      <c r="T28" s="65"/>
      <c r="U28" s="57">
        <v>50.0</v>
      </c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4" t="s">
        <v>36</v>
      </c>
      <c r="B29" s="44" t="s">
        <v>37</v>
      </c>
      <c r="C29" s="101"/>
      <c r="D29" s="100" t="s">
        <v>420</v>
      </c>
      <c r="E29" s="47" t="s">
        <v>78</v>
      </c>
      <c r="F29" s="44" t="s">
        <v>40</v>
      </c>
      <c r="G29" s="231" t="s">
        <v>421</v>
      </c>
      <c r="H29" s="60" t="s">
        <v>422</v>
      </c>
      <c r="I29" s="48" t="s">
        <v>423</v>
      </c>
      <c r="J29" s="44" t="s">
        <v>44</v>
      </c>
      <c r="K29" s="51"/>
      <c r="L29" s="52"/>
      <c r="M29" s="37"/>
      <c r="N29" s="38"/>
      <c r="O29" s="53"/>
      <c r="P29" s="239"/>
      <c r="Q29" s="233"/>
      <c r="R29" s="234"/>
      <c r="S29" s="54">
        <v>350.0</v>
      </c>
      <c r="T29" s="56"/>
      <c r="U29" s="57">
        <v>50.0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4" t="s">
        <v>36</v>
      </c>
      <c r="B30" s="44" t="s">
        <v>37</v>
      </c>
      <c r="C30" s="45"/>
      <c r="D30" s="100" t="s">
        <v>424</v>
      </c>
      <c r="E30" s="47" t="s">
        <v>145</v>
      </c>
      <c r="F30" s="44" t="s">
        <v>146</v>
      </c>
      <c r="G30" s="252" t="s">
        <v>425</v>
      </c>
      <c r="H30" s="103" t="s">
        <v>426</v>
      </c>
      <c r="I30" s="48" t="s">
        <v>427</v>
      </c>
      <c r="J30" s="44" t="s">
        <v>56</v>
      </c>
      <c r="K30" s="51"/>
      <c r="L30" s="104"/>
      <c r="M30" s="63"/>
      <c r="N30" s="64"/>
      <c r="O30" s="53"/>
      <c r="P30" s="232"/>
      <c r="Q30" s="233"/>
      <c r="R30" s="234"/>
      <c r="S30" s="105"/>
      <c r="T30" s="65">
        <v>300.0</v>
      </c>
      <c r="U30" s="283">
        <v>300.0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4" t="s">
        <v>36</v>
      </c>
      <c r="B31" s="44" t="s">
        <v>37</v>
      </c>
      <c r="C31" s="108"/>
      <c r="D31" s="46" t="s">
        <v>428</v>
      </c>
      <c r="E31" s="47" t="s">
        <v>85</v>
      </c>
      <c r="F31" s="44" t="s">
        <v>40</v>
      </c>
      <c r="G31" s="231" t="s">
        <v>429</v>
      </c>
      <c r="H31" s="60" t="s">
        <v>430</v>
      </c>
      <c r="I31" s="48" t="s">
        <v>431</v>
      </c>
      <c r="J31" s="44" t="s">
        <v>32</v>
      </c>
      <c r="K31" s="51"/>
      <c r="L31" s="104"/>
      <c r="M31" s="63"/>
      <c r="N31" s="64"/>
      <c r="O31" s="53"/>
      <c r="P31" s="232"/>
      <c r="Q31" s="233"/>
      <c r="R31" s="234"/>
      <c r="S31" s="105"/>
      <c r="T31" s="65">
        <v>300.0</v>
      </c>
      <c r="U31" s="134">
        <v>150.0</v>
      </c>
      <c r="V31" s="90" t="s">
        <v>23</v>
      </c>
      <c r="W31" s="107">
        <f>SUM(W11,W19,W26)</f>
        <v>15606</v>
      </c>
      <c r="X31" s="7"/>
      <c r="Y31" s="7"/>
      <c r="Z31" s="7"/>
      <c r="AA31" s="7"/>
      <c r="AB31" s="7"/>
      <c r="AC31" s="7"/>
      <c r="AD31" s="7"/>
    </row>
    <row r="32">
      <c r="A32" s="44" t="s">
        <v>36</v>
      </c>
      <c r="B32" s="44" t="s">
        <v>37</v>
      </c>
      <c r="C32" s="45"/>
      <c r="D32" s="122" t="s">
        <v>432</v>
      </c>
      <c r="E32" s="47" t="s">
        <v>85</v>
      </c>
      <c r="F32" s="44" t="s">
        <v>40</v>
      </c>
      <c r="G32" s="231" t="s">
        <v>433</v>
      </c>
      <c r="H32" s="60"/>
      <c r="I32" s="48" t="s">
        <v>434</v>
      </c>
      <c r="J32" s="44" t="s">
        <v>32</v>
      </c>
      <c r="K32" s="51">
        <v>294.0</v>
      </c>
      <c r="L32" s="84"/>
      <c r="M32" s="85"/>
      <c r="N32" s="86"/>
      <c r="O32" s="53"/>
      <c r="P32" s="232"/>
      <c r="Q32" s="233"/>
      <c r="R32" s="234"/>
      <c r="S32" s="87"/>
      <c r="T32" s="89"/>
      <c r="U32" s="47">
        <v>50.0</v>
      </c>
      <c r="X32" s="7"/>
      <c r="Y32" s="7"/>
      <c r="Z32" s="7"/>
      <c r="AA32" s="7"/>
      <c r="AB32" s="7"/>
      <c r="AC32" s="7"/>
      <c r="AD32" s="7"/>
    </row>
    <row r="33">
      <c r="A33" s="44" t="s">
        <v>36</v>
      </c>
      <c r="B33" s="44" t="s">
        <v>37</v>
      </c>
      <c r="C33" s="45"/>
      <c r="D33" s="122" t="s">
        <v>435</v>
      </c>
      <c r="E33" s="47" t="s">
        <v>90</v>
      </c>
      <c r="F33" s="44" t="s">
        <v>40</v>
      </c>
      <c r="G33" s="231" t="s">
        <v>436</v>
      </c>
      <c r="H33" s="60"/>
      <c r="I33" s="60" t="s">
        <v>437</v>
      </c>
      <c r="J33" s="44" t="s">
        <v>44</v>
      </c>
      <c r="K33" s="51"/>
      <c r="L33" s="72"/>
      <c r="M33" s="37"/>
      <c r="N33" s="38">
        <v>300.0</v>
      </c>
      <c r="O33" s="53"/>
      <c r="P33" s="232"/>
      <c r="Q33" s="233"/>
      <c r="R33" s="234"/>
      <c r="S33" s="73"/>
      <c r="T33" s="56"/>
      <c r="U33" s="47">
        <v>50.0</v>
      </c>
      <c r="X33" s="7"/>
      <c r="Y33" s="7"/>
      <c r="Z33" s="7"/>
      <c r="AA33" s="7"/>
      <c r="AB33" s="7"/>
      <c r="AC33" s="7"/>
      <c r="AD33" s="7"/>
    </row>
    <row r="34">
      <c r="A34" s="44" t="s">
        <v>36</v>
      </c>
      <c r="B34" s="44" t="s">
        <v>37</v>
      </c>
      <c r="C34" s="70"/>
      <c r="D34" s="110"/>
      <c r="E34" s="47" t="s">
        <v>90</v>
      </c>
      <c r="F34" s="44" t="s">
        <v>40</v>
      </c>
      <c r="G34" s="231" t="s">
        <v>438</v>
      </c>
      <c r="H34" s="60"/>
      <c r="I34" s="60" t="s">
        <v>439</v>
      </c>
      <c r="J34" s="44" t="s">
        <v>44</v>
      </c>
      <c r="K34" s="62"/>
      <c r="L34" s="52"/>
      <c r="M34" s="63"/>
      <c r="N34" s="64">
        <v>350.0</v>
      </c>
      <c r="O34" s="53"/>
      <c r="P34" s="232"/>
      <c r="Q34" s="233"/>
      <c r="R34" s="234"/>
      <c r="S34" s="54"/>
      <c r="T34" s="65"/>
      <c r="U34" s="47">
        <v>50.0</v>
      </c>
      <c r="X34" s="7"/>
      <c r="Y34" s="7"/>
      <c r="Z34" s="7"/>
      <c r="AA34" s="7"/>
      <c r="AB34" s="7"/>
      <c r="AC34" s="7"/>
      <c r="AD34" s="7"/>
    </row>
    <row r="35">
      <c r="A35" s="44" t="s">
        <v>36</v>
      </c>
      <c r="B35" s="44" t="s">
        <v>37</v>
      </c>
      <c r="C35" s="70"/>
      <c r="D35" s="100" t="s">
        <v>440</v>
      </c>
      <c r="E35" s="47" t="s">
        <v>90</v>
      </c>
      <c r="F35" s="44" t="s">
        <v>40</v>
      </c>
      <c r="G35" s="253" t="s">
        <v>441</v>
      </c>
      <c r="H35" s="49" t="s">
        <v>442</v>
      </c>
      <c r="I35" s="297">
        <v>1.9999700106E10</v>
      </c>
      <c r="J35" s="44" t="s">
        <v>44</v>
      </c>
      <c r="K35" s="62"/>
      <c r="L35" s="52"/>
      <c r="M35" s="63"/>
      <c r="N35" s="64"/>
      <c r="O35" s="53"/>
      <c r="P35" s="232"/>
      <c r="Q35" s="233">
        <v>650.0</v>
      </c>
      <c r="R35" s="234"/>
      <c r="S35" s="54"/>
      <c r="T35" s="65"/>
      <c r="U35" s="47">
        <v>100.0</v>
      </c>
      <c r="X35" s="7"/>
      <c r="Y35" s="7"/>
      <c r="Z35" s="7"/>
      <c r="AA35" s="7"/>
      <c r="AB35" s="7"/>
      <c r="AC35" s="7"/>
      <c r="AD35" s="7"/>
    </row>
    <row r="36">
      <c r="A36" s="44" t="s">
        <v>36</v>
      </c>
      <c r="B36" s="44" t="s">
        <v>37</v>
      </c>
      <c r="C36" s="70"/>
      <c r="D36" s="100" t="s">
        <v>443</v>
      </c>
      <c r="E36" s="47" t="s">
        <v>39</v>
      </c>
      <c r="F36" s="44" t="s">
        <v>40</v>
      </c>
      <c r="G36" s="289" t="s">
        <v>444</v>
      </c>
      <c r="H36" s="114" t="s">
        <v>445</v>
      </c>
      <c r="I36" s="48" t="s">
        <v>446</v>
      </c>
      <c r="J36" s="44" t="s">
        <v>44</v>
      </c>
      <c r="K36" s="51"/>
      <c r="L36" s="52"/>
      <c r="M36" s="85"/>
      <c r="N36" s="64">
        <v>350.0</v>
      </c>
      <c r="O36" s="53"/>
      <c r="P36" s="239"/>
      <c r="Q36" s="233"/>
      <c r="R36" s="234"/>
      <c r="S36" s="54"/>
      <c r="T36" s="89"/>
      <c r="U36" s="47">
        <v>50.0</v>
      </c>
      <c r="V36" s="7"/>
      <c r="W36" s="7"/>
      <c r="X36" s="7"/>
      <c r="Y36" s="7"/>
      <c r="Z36" s="7"/>
      <c r="AA36" s="7"/>
      <c r="AB36" s="7"/>
      <c r="AC36" s="7"/>
      <c r="AD36" s="7"/>
    </row>
    <row r="37">
      <c r="A37" s="44" t="s">
        <v>36</v>
      </c>
      <c r="B37" s="44" t="s">
        <v>37</v>
      </c>
      <c r="C37" s="45"/>
      <c r="D37" s="100" t="s">
        <v>447</v>
      </c>
      <c r="E37" s="47" t="s">
        <v>39</v>
      </c>
      <c r="F37" s="44" t="s">
        <v>40</v>
      </c>
      <c r="G37" s="231" t="s">
        <v>448</v>
      </c>
      <c r="H37" s="60" t="s">
        <v>449</v>
      </c>
      <c r="I37" s="48" t="s">
        <v>450</v>
      </c>
      <c r="J37" s="44" t="s">
        <v>44</v>
      </c>
      <c r="K37" s="51"/>
      <c r="L37" s="52">
        <v>350.0</v>
      </c>
      <c r="M37" s="115"/>
      <c r="N37" s="116"/>
      <c r="O37" s="53"/>
      <c r="P37" s="232"/>
      <c r="Q37" s="233"/>
      <c r="R37" s="234"/>
      <c r="S37" s="54"/>
      <c r="T37" s="117"/>
      <c r="U37" s="47">
        <v>50.0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4" t="s">
        <v>314</v>
      </c>
      <c r="B38" s="44" t="s">
        <v>45</v>
      </c>
      <c r="C38" s="45"/>
      <c r="D38" s="100" t="s">
        <v>46</v>
      </c>
      <c r="E38" s="47" t="s">
        <v>78</v>
      </c>
      <c r="F38" s="44" t="s">
        <v>60</v>
      </c>
      <c r="G38" s="231" t="s">
        <v>451</v>
      </c>
      <c r="H38" s="60"/>
      <c r="I38" s="47" t="s">
        <v>316</v>
      </c>
      <c r="J38" s="44" t="s">
        <v>32</v>
      </c>
      <c r="K38" s="51" t="s">
        <v>50</v>
      </c>
      <c r="L38" s="52"/>
      <c r="M38" s="63"/>
      <c r="N38" s="64"/>
      <c r="O38" s="53"/>
      <c r="P38" s="232"/>
      <c r="Q38" s="254"/>
      <c r="R38" s="234"/>
      <c r="S38" s="54"/>
      <c r="T38" s="65"/>
      <c r="U38" s="4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4" t="s">
        <v>36</v>
      </c>
      <c r="B39" s="44" t="s">
        <v>37</v>
      </c>
      <c r="C39" s="45"/>
      <c r="D39" s="100" t="s">
        <v>452</v>
      </c>
      <c r="E39" s="47" t="s">
        <v>39</v>
      </c>
      <c r="F39" s="44" t="s">
        <v>40</v>
      </c>
      <c r="G39" s="231" t="s">
        <v>453</v>
      </c>
      <c r="H39" s="60" t="s">
        <v>454</v>
      </c>
      <c r="I39" s="48" t="s">
        <v>455</v>
      </c>
      <c r="J39" s="44" t="s">
        <v>44</v>
      </c>
      <c r="K39" s="51"/>
      <c r="L39" s="52"/>
      <c r="M39" s="63"/>
      <c r="N39" s="64"/>
      <c r="O39" s="53">
        <v>294.0</v>
      </c>
      <c r="P39" s="257"/>
      <c r="Q39" s="254"/>
      <c r="R39" s="234"/>
      <c r="S39" s="54"/>
      <c r="T39" s="65"/>
      <c r="U39" s="47">
        <v>50.0</v>
      </c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4" t="s">
        <v>36</v>
      </c>
      <c r="B40" s="44" t="s">
        <v>37</v>
      </c>
      <c r="C40" s="70"/>
      <c r="D40" s="291" t="s">
        <v>456</v>
      </c>
      <c r="E40" s="47" t="s">
        <v>178</v>
      </c>
      <c r="F40" s="44" t="s">
        <v>40</v>
      </c>
      <c r="G40" s="292" t="s">
        <v>457</v>
      </c>
      <c r="H40" s="120" t="s">
        <v>458</v>
      </c>
      <c r="I40" s="114" t="s">
        <v>459</v>
      </c>
      <c r="J40" s="44" t="s">
        <v>56</v>
      </c>
      <c r="K40" s="62">
        <v>294.0</v>
      </c>
      <c r="L40" s="52"/>
      <c r="M40" s="63"/>
      <c r="N40" s="64"/>
      <c r="O40" s="53"/>
      <c r="P40" s="255"/>
      <c r="Q40" s="258"/>
      <c r="R40" s="234"/>
      <c r="S40" s="54"/>
      <c r="T40" s="65"/>
      <c r="U40" s="47">
        <v>50.0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4"/>
      <c r="B41" s="44"/>
      <c r="C41" s="70"/>
      <c r="D41" s="46" t="s">
        <v>460</v>
      </c>
      <c r="E41" s="47" t="s">
        <v>52</v>
      </c>
      <c r="F41" s="44" t="s">
        <v>40</v>
      </c>
      <c r="G41" s="231" t="s">
        <v>461</v>
      </c>
      <c r="H41" s="60" t="s">
        <v>117</v>
      </c>
      <c r="I41" s="48"/>
      <c r="J41" s="44" t="s">
        <v>44</v>
      </c>
      <c r="K41" s="51"/>
      <c r="L41" s="52"/>
      <c r="M41" s="63"/>
      <c r="N41" s="64"/>
      <c r="O41" s="53"/>
      <c r="P41" s="259"/>
      <c r="Q41" s="254"/>
      <c r="R41" s="234">
        <v>274.0</v>
      </c>
      <c r="S41" s="54"/>
      <c r="T41" s="65"/>
      <c r="U41" s="47">
        <v>50.0</v>
      </c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4" t="s">
        <v>36</v>
      </c>
      <c r="B42" s="44" t="s">
        <v>37</v>
      </c>
      <c r="C42" s="45"/>
      <c r="D42" s="46" t="s">
        <v>462</v>
      </c>
      <c r="E42" s="47" t="s">
        <v>178</v>
      </c>
      <c r="F42" s="44" t="s">
        <v>40</v>
      </c>
      <c r="G42" s="231" t="s">
        <v>463</v>
      </c>
      <c r="H42" s="60" t="s">
        <v>68</v>
      </c>
      <c r="I42" s="48" t="s">
        <v>464</v>
      </c>
      <c r="J42" s="44" t="s">
        <v>56</v>
      </c>
      <c r="K42" s="62"/>
      <c r="L42" s="52"/>
      <c r="M42" s="63"/>
      <c r="N42" s="64"/>
      <c r="O42" s="53"/>
      <c r="P42" s="260"/>
      <c r="Q42" s="254"/>
      <c r="R42" s="234"/>
      <c r="S42" s="54">
        <v>294.0</v>
      </c>
      <c r="T42" s="65"/>
      <c r="U42" s="47">
        <v>50.0</v>
      </c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4" t="s">
        <v>36</v>
      </c>
      <c r="B43" s="44" t="s">
        <v>37</v>
      </c>
      <c r="C43" s="45"/>
      <c r="D43" s="122" t="s">
        <v>465</v>
      </c>
      <c r="E43" s="47" t="s">
        <v>70</v>
      </c>
      <c r="F43" s="44" t="s">
        <v>40</v>
      </c>
      <c r="G43" s="231" t="s">
        <v>466</v>
      </c>
      <c r="H43" s="60" t="s">
        <v>467</v>
      </c>
      <c r="I43" s="48" t="s">
        <v>468</v>
      </c>
      <c r="J43" s="44" t="s">
        <v>32</v>
      </c>
      <c r="K43" s="51"/>
      <c r="L43" s="52"/>
      <c r="M43" s="63"/>
      <c r="N43" s="64">
        <v>700.0</v>
      </c>
      <c r="O43" s="53"/>
      <c r="P43" s="260"/>
      <c r="Q43" s="254"/>
      <c r="R43" s="234"/>
      <c r="S43" s="54"/>
      <c r="T43" s="65"/>
      <c r="U43" s="47">
        <v>100.0</v>
      </c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4" t="s">
        <v>36</v>
      </c>
      <c r="B44" s="44" t="s">
        <v>37</v>
      </c>
      <c r="C44" s="45"/>
      <c r="D44" s="100" t="s">
        <v>469</v>
      </c>
      <c r="E44" s="47" t="s">
        <v>78</v>
      </c>
      <c r="F44" s="44" t="s">
        <v>60</v>
      </c>
      <c r="G44" s="293" t="s">
        <v>470</v>
      </c>
      <c r="H44" s="124" t="s">
        <v>471</v>
      </c>
      <c r="I44" s="48">
        <v>6.992396155E9</v>
      </c>
      <c r="J44" s="44" t="s">
        <v>44</v>
      </c>
      <c r="K44" s="51"/>
      <c r="L44" s="104"/>
      <c r="M44" s="85"/>
      <c r="N44" s="86"/>
      <c r="O44" s="53"/>
      <c r="P44" s="260"/>
      <c r="Q44" s="254">
        <v>400.0</v>
      </c>
      <c r="R44" s="234"/>
      <c r="S44" s="105"/>
      <c r="T44" s="89"/>
      <c r="U44" s="47">
        <v>100.0</v>
      </c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4" t="s">
        <v>36</v>
      </c>
      <c r="B45" s="44" t="s">
        <v>37</v>
      </c>
      <c r="C45" s="70"/>
      <c r="D45" s="71"/>
      <c r="E45" s="47" t="s">
        <v>145</v>
      </c>
      <c r="F45" s="44" t="s">
        <v>146</v>
      </c>
      <c r="G45" s="246" t="s">
        <v>472</v>
      </c>
      <c r="H45" s="60" t="s">
        <v>473</v>
      </c>
      <c r="I45" s="60" t="s">
        <v>474</v>
      </c>
      <c r="J45" s="44" t="s">
        <v>56</v>
      </c>
      <c r="K45" s="51"/>
      <c r="L45" s="125"/>
      <c r="M45" s="63"/>
      <c r="N45" s="64"/>
      <c r="O45" s="53"/>
      <c r="P45" s="260"/>
      <c r="Q45" s="254"/>
      <c r="R45" s="234"/>
      <c r="S45" s="126"/>
      <c r="T45" s="65">
        <v>300.0</v>
      </c>
      <c r="U45" s="47">
        <v>50.0</v>
      </c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4" t="s">
        <v>36</v>
      </c>
      <c r="B46" s="44" t="s">
        <v>37</v>
      </c>
      <c r="C46" s="45"/>
      <c r="D46" s="100" t="s">
        <v>475</v>
      </c>
      <c r="E46" s="47" t="s">
        <v>145</v>
      </c>
      <c r="F46" s="44" t="s">
        <v>146</v>
      </c>
      <c r="G46" s="231" t="s">
        <v>476</v>
      </c>
      <c r="H46" s="60" t="s">
        <v>477</v>
      </c>
      <c r="I46" s="60" t="s">
        <v>478</v>
      </c>
      <c r="J46" s="44" t="s">
        <v>56</v>
      </c>
      <c r="K46" s="51"/>
      <c r="L46" s="125"/>
      <c r="M46" s="37"/>
      <c r="N46" s="38"/>
      <c r="O46" s="53"/>
      <c r="P46" s="260">
        <v>350.0</v>
      </c>
      <c r="Q46" s="254"/>
      <c r="R46" s="234"/>
      <c r="S46" s="126"/>
      <c r="T46" s="56"/>
      <c r="U46" s="47">
        <v>150.0</v>
      </c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4" t="s">
        <v>36</v>
      </c>
      <c r="B47" s="44" t="s">
        <v>37</v>
      </c>
      <c r="C47" s="45"/>
      <c r="D47" s="122" t="s">
        <v>479</v>
      </c>
      <c r="E47" s="47" t="s">
        <v>145</v>
      </c>
      <c r="F47" s="44" t="s">
        <v>40</v>
      </c>
      <c r="G47" s="231" t="s">
        <v>480</v>
      </c>
      <c r="H47" s="60"/>
      <c r="I47" s="128" t="s">
        <v>481</v>
      </c>
      <c r="J47" s="44" t="s">
        <v>56</v>
      </c>
      <c r="K47" s="62">
        <v>350.0</v>
      </c>
      <c r="L47" s="125"/>
      <c r="M47" s="85"/>
      <c r="N47" s="86"/>
      <c r="O47" s="53"/>
      <c r="P47" s="260"/>
      <c r="Q47" s="254"/>
      <c r="R47" s="234"/>
      <c r="S47" s="126"/>
      <c r="T47" s="89"/>
      <c r="U47" s="47">
        <v>175.0</v>
      </c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4" t="s">
        <v>36</v>
      </c>
      <c r="B48" s="44" t="s">
        <v>37</v>
      </c>
      <c r="C48" s="45"/>
      <c r="D48" s="294" t="s">
        <v>482</v>
      </c>
      <c r="E48" s="47" t="s">
        <v>70</v>
      </c>
      <c r="F48" s="44" t="s">
        <v>40</v>
      </c>
      <c r="G48" s="231" t="s">
        <v>483</v>
      </c>
      <c r="H48" s="60" t="s">
        <v>484</v>
      </c>
      <c r="I48" s="48" t="s">
        <v>485</v>
      </c>
      <c r="J48" s="44" t="s">
        <v>32</v>
      </c>
      <c r="K48" s="62"/>
      <c r="L48" s="125">
        <v>360.0</v>
      </c>
      <c r="M48" s="85"/>
      <c r="N48" s="86"/>
      <c r="O48" s="53"/>
      <c r="P48" s="260"/>
      <c r="Q48" s="258"/>
      <c r="R48" s="234"/>
      <c r="S48" s="131"/>
      <c r="T48" s="89"/>
      <c r="U48" s="47">
        <v>50.0</v>
      </c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4" t="s">
        <v>36</v>
      </c>
      <c r="B49" s="44" t="s">
        <v>37</v>
      </c>
      <c r="C49" s="45"/>
      <c r="D49" s="70"/>
      <c r="E49" s="59"/>
      <c r="F49" s="44" t="s">
        <v>40</v>
      </c>
      <c r="G49" s="48" t="s">
        <v>486</v>
      </c>
      <c r="H49" s="60" t="s">
        <v>487</v>
      </c>
      <c r="I49" s="48" t="s">
        <v>488</v>
      </c>
      <c r="J49" s="78"/>
      <c r="K49" s="51"/>
      <c r="L49" s="125"/>
      <c r="M49" s="63"/>
      <c r="N49" s="64"/>
      <c r="O49" s="53">
        <v>294.0</v>
      </c>
      <c r="P49" s="261"/>
      <c r="Q49" s="254"/>
      <c r="R49" s="234"/>
      <c r="S49" s="126"/>
      <c r="T49" s="65"/>
      <c r="U49" s="47">
        <v>50.0</v>
      </c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4" t="s">
        <v>36</v>
      </c>
      <c r="B50" s="44" t="s">
        <v>37</v>
      </c>
      <c r="C50" s="45"/>
      <c r="D50" s="45"/>
      <c r="E50" s="59"/>
      <c r="F50" s="44" t="s">
        <v>40</v>
      </c>
      <c r="G50" s="133" t="s">
        <v>489</v>
      </c>
      <c r="H50" s="49" t="s">
        <v>487</v>
      </c>
      <c r="I50" s="48" t="s">
        <v>488</v>
      </c>
      <c r="J50" s="78"/>
      <c r="K50" s="121"/>
      <c r="L50" s="125"/>
      <c r="M50" s="85"/>
      <c r="N50" s="86"/>
      <c r="O50" s="53">
        <v>294.0</v>
      </c>
      <c r="P50" s="260"/>
      <c r="Q50" s="258"/>
      <c r="R50" s="234"/>
      <c r="S50" s="126"/>
      <c r="T50" s="89"/>
      <c r="U50" s="47">
        <v>50.0</v>
      </c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4" t="s">
        <v>36</v>
      </c>
      <c r="B51" s="44" t="s">
        <v>37</v>
      </c>
      <c r="C51" s="45"/>
      <c r="D51" s="101" t="s">
        <v>490</v>
      </c>
      <c r="E51" s="134" t="s">
        <v>39</v>
      </c>
      <c r="F51" s="44" t="s">
        <v>40</v>
      </c>
      <c r="G51" s="299" t="s">
        <v>491</v>
      </c>
      <c r="H51" s="60" t="s">
        <v>492</v>
      </c>
      <c r="I51" s="48" t="s">
        <v>493</v>
      </c>
      <c r="J51" s="44" t="s">
        <v>44</v>
      </c>
      <c r="K51" s="51"/>
      <c r="L51" s="125"/>
      <c r="M51" s="63"/>
      <c r="N51" s="64">
        <v>350.0</v>
      </c>
      <c r="O51" s="53"/>
      <c r="P51" s="261"/>
      <c r="Q51" s="262"/>
      <c r="R51" s="234"/>
      <c r="S51" s="126"/>
      <c r="T51" s="65"/>
      <c r="U51" s="57">
        <v>50.0</v>
      </c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4" t="s">
        <v>36</v>
      </c>
      <c r="B52" s="44" t="s">
        <v>37</v>
      </c>
      <c r="C52" s="45"/>
      <c r="D52" s="101" t="s">
        <v>494</v>
      </c>
      <c r="E52" s="23"/>
      <c r="F52" s="44"/>
      <c r="G52" s="300" t="s">
        <v>495</v>
      </c>
      <c r="H52" s="136"/>
      <c r="I52" s="48" t="s">
        <v>496</v>
      </c>
      <c r="J52" s="44" t="s">
        <v>44</v>
      </c>
      <c r="K52" s="51">
        <v>120.0</v>
      </c>
      <c r="L52" s="125"/>
      <c r="M52" s="63"/>
      <c r="N52" s="64"/>
      <c r="O52" s="53"/>
      <c r="P52" s="263"/>
      <c r="Q52" s="254"/>
      <c r="R52" s="234"/>
      <c r="S52" s="126"/>
      <c r="T52" s="65"/>
      <c r="U52" s="301">
        <v>120.0</v>
      </c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4" t="s">
        <v>36</v>
      </c>
      <c r="B53" s="44" t="s">
        <v>37</v>
      </c>
      <c r="C53" s="45"/>
      <c r="D53" s="101" t="s">
        <v>497</v>
      </c>
      <c r="E53" s="134" t="s">
        <v>178</v>
      </c>
      <c r="F53" s="44" t="s">
        <v>40</v>
      </c>
      <c r="G53" s="231" t="s">
        <v>498</v>
      </c>
      <c r="H53" s="60"/>
      <c r="I53" s="48" t="s">
        <v>253</v>
      </c>
      <c r="J53" s="44" t="s">
        <v>56</v>
      </c>
      <c r="K53" s="137">
        <v>294.0</v>
      </c>
      <c r="L53" s="125"/>
      <c r="M53" s="115"/>
      <c r="N53" s="116"/>
      <c r="O53" s="53"/>
      <c r="P53" s="260"/>
      <c r="Q53" s="258"/>
      <c r="R53" s="234"/>
      <c r="S53" s="126"/>
      <c r="T53" s="117"/>
      <c r="U53" s="47">
        <v>50.0</v>
      </c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4"/>
      <c r="B54" s="44"/>
      <c r="C54" s="45"/>
      <c r="D54" s="45"/>
      <c r="E54" s="23"/>
      <c r="F54" s="44"/>
      <c r="G54" s="48"/>
      <c r="H54" s="60"/>
      <c r="I54" s="48"/>
      <c r="J54" s="78"/>
      <c r="K54" s="138"/>
      <c r="L54" s="125"/>
      <c r="M54" s="115"/>
      <c r="N54" s="116"/>
      <c r="O54" s="53"/>
      <c r="P54" s="261"/>
      <c r="Q54" s="258"/>
      <c r="R54" s="234"/>
      <c r="S54" s="126"/>
      <c r="T54" s="117"/>
      <c r="U54" s="4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39"/>
      <c r="M55" s="63"/>
      <c r="N55" s="64"/>
      <c r="O55" s="53"/>
      <c r="P55" s="261"/>
      <c r="Q55" s="262"/>
      <c r="R55" s="234"/>
      <c r="S55" s="140"/>
      <c r="T55" s="65"/>
      <c r="U55" s="4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4"/>
      <c r="B56" s="44"/>
      <c r="C56" s="45"/>
      <c r="D56" s="101"/>
      <c r="E56" s="23"/>
      <c r="F56" s="44"/>
      <c r="G56" s="48"/>
      <c r="H56" s="60"/>
      <c r="I56" s="48"/>
      <c r="J56" s="78"/>
      <c r="K56" s="137"/>
      <c r="L56" s="125"/>
      <c r="M56" s="85"/>
      <c r="N56" s="86"/>
      <c r="O56" s="53"/>
      <c r="P56" s="263"/>
      <c r="Q56" s="254"/>
      <c r="R56" s="234"/>
      <c r="S56" s="126"/>
      <c r="T56" s="89"/>
      <c r="U56" s="4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4"/>
      <c r="B57" s="44"/>
      <c r="C57" s="70"/>
      <c r="D57" s="45"/>
      <c r="E57" s="23"/>
      <c r="F57" s="44"/>
      <c r="G57" s="48"/>
      <c r="H57" s="60"/>
      <c r="I57" s="48"/>
      <c r="J57" s="78"/>
      <c r="K57" s="137"/>
      <c r="L57" s="125"/>
      <c r="M57" s="85"/>
      <c r="N57" s="86"/>
      <c r="O57" s="53"/>
      <c r="P57" s="261"/>
      <c r="Q57" s="256"/>
      <c r="R57" s="234"/>
      <c r="S57" s="126"/>
      <c r="T57" s="89"/>
      <c r="U57" s="4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4"/>
      <c r="B58" s="44"/>
      <c r="C58" s="45"/>
      <c r="D58" s="45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64"/>
      <c r="Q58" s="256"/>
      <c r="R58" s="234"/>
      <c r="S58" s="126"/>
      <c r="T58" s="89"/>
      <c r="U58" s="4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4"/>
      <c r="B59" s="44"/>
      <c r="C59" s="45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64"/>
      <c r="Q59" s="256"/>
      <c r="R59" s="234"/>
      <c r="S59" s="126"/>
      <c r="T59" s="89"/>
      <c r="U59" s="4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30"/>
      <c r="M60" s="63"/>
      <c r="N60" s="64"/>
      <c r="O60" s="53"/>
      <c r="P60" s="264"/>
      <c r="Q60" s="256"/>
      <c r="R60" s="234"/>
      <c r="S60" s="131"/>
      <c r="T60" s="65"/>
      <c r="U60" s="4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30"/>
      <c r="M61" s="85"/>
      <c r="N61" s="86"/>
      <c r="O61" s="53"/>
      <c r="P61" s="264"/>
      <c r="Q61" s="258"/>
      <c r="R61" s="265"/>
      <c r="S61" s="131"/>
      <c r="T61" s="89"/>
      <c r="U61" s="142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8"/>
      <c r="L62" s="125"/>
      <c r="M62" s="63"/>
      <c r="N62" s="64"/>
      <c r="O62" s="53"/>
      <c r="P62" s="261"/>
      <c r="Q62" s="262"/>
      <c r="R62" s="234"/>
      <c r="S62" s="126"/>
      <c r="T62" s="65"/>
      <c r="U62" s="4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8"/>
      <c r="L63" s="130"/>
      <c r="M63" s="85"/>
      <c r="N63" s="86"/>
      <c r="O63" s="53"/>
      <c r="P63" s="263"/>
      <c r="Q63" s="254"/>
      <c r="R63" s="234"/>
      <c r="S63" s="131"/>
      <c r="T63" s="89"/>
      <c r="U63" s="4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7"/>
      <c r="L64" s="130"/>
      <c r="M64" s="85"/>
      <c r="N64" s="86"/>
      <c r="O64" s="53"/>
      <c r="P64" s="260"/>
      <c r="Q64" s="258"/>
      <c r="R64" s="234"/>
      <c r="S64" s="131"/>
      <c r="T64" s="89"/>
      <c r="U64" s="4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4"/>
      <c r="B65" s="44"/>
      <c r="C65" s="45"/>
      <c r="D65" s="45"/>
      <c r="E65" s="143"/>
      <c r="F65" s="44"/>
      <c r="G65" s="48"/>
      <c r="H65" s="60"/>
      <c r="I65" s="48"/>
      <c r="J65" s="78"/>
      <c r="K65" s="144"/>
      <c r="L65" s="125"/>
      <c r="M65" s="63"/>
      <c r="N65" s="64"/>
      <c r="O65" s="53"/>
      <c r="P65" s="261"/>
      <c r="Q65" s="258"/>
      <c r="R65" s="234"/>
      <c r="S65" s="126"/>
      <c r="T65" s="65"/>
      <c r="U65" s="4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4"/>
      <c r="B66" s="44"/>
      <c r="C66" s="45"/>
      <c r="D66" s="45"/>
      <c r="E66" s="143"/>
      <c r="F66" s="44"/>
      <c r="G66" s="48"/>
      <c r="H66" s="60"/>
      <c r="I66" s="48"/>
      <c r="J66" s="78"/>
      <c r="K66" s="145"/>
      <c r="L66" s="130"/>
      <c r="M66" s="85"/>
      <c r="N66" s="86"/>
      <c r="O66" s="53"/>
      <c r="P66" s="261"/>
      <c r="Q66" s="258"/>
      <c r="R66" s="234"/>
      <c r="S66" s="131"/>
      <c r="T66" s="89"/>
      <c r="U66" s="4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37"/>
      <c r="L67" s="146"/>
      <c r="M67" s="85"/>
      <c r="N67" s="86"/>
      <c r="O67" s="53"/>
      <c r="P67" s="261"/>
      <c r="Q67" s="258"/>
      <c r="R67" s="234"/>
      <c r="S67" s="147"/>
      <c r="T67" s="89"/>
      <c r="U67" s="5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4"/>
      <c r="L68" s="130"/>
      <c r="M68" s="85"/>
      <c r="N68" s="86"/>
      <c r="O68" s="53"/>
      <c r="P68" s="261"/>
      <c r="Q68" s="266"/>
      <c r="R68" s="234"/>
      <c r="S68" s="131"/>
      <c r="T68" s="89"/>
      <c r="U68" s="4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4"/>
      <c r="B69" s="44"/>
      <c r="C69" s="149"/>
      <c r="D69" s="150"/>
      <c r="E69" s="143"/>
      <c r="F69" s="44"/>
      <c r="G69" s="48"/>
      <c r="H69" s="60"/>
      <c r="I69" s="48"/>
      <c r="J69" s="78"/>
      <c r="K69" s="151"/>
      <c r="L69" s="152"/>
      <c r="M69" s="85"/>
      <c r="N69" s="86"/>
      <c r="O69" s="53"/>
      <c r="P69" s="267"/>
      <c r="Q69" s="266"/>
      <c r="R69" s="234"/>
      <c r="S69" s="153"/>
      <c r="T69" s="89"/>
      <c r="U69" s="4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4"/>
      <c r="B70" s="44"/>
      <c r="C70" s="149"/>
      <c r="D70" s="45"/>
      <c r="E70" s="143"/>
      <c r="F70" s="44"/>
      <c r="G70" s="48"/>
      <c r="H70" s="60"/>
      <c r="I70" s="48"/>
      <c r="J70" s="78"/>
      <c r="K70" s="155"/>
      <c r="L70" s="152"/>
      <c r="M70" s="115"/>
      <c r="N70" s="116"/>
      <c r="O70" s="53"/>
      <c r="P70" s="267"/>
      <c r="Q70" s="266"/>
      <c r="R70" s="265"/>
      <c r="S70" s="153"/>
      <c r="T70" s="117"/>
      <c r="U70" s="142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4"/>
      <c r="B71" s="44"/>
      <c r="C71" s="149"/>
      <c r="D71" s="58"/>
      <c r="E71" s="143"/>
      <c r="F71" s="44"/>
      <c r="G71" s="48"/>
      <c r="H71" s="60"/>
      <c r="I71" s="60"/>
      <c r="J71" s="78"/>
      <c r="K71" s="151"/>
      <c r="L71" s="156"/>
      <c r="M71" s="85"/>
      <c r="N71" s="86"/>
      <c r="O71" s="53"/>
      <c r="P71" s="267"/>
      <c r="Q71" s="266"/>
      <c r="R71" s="265"/>
      <c r="S71" s="157"/>
      <c r="T71" s="89"/>
      <c r="U71" s="142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4"/>
      <c r="B72" s="44"/>
      <c r="C72" s="149"/>
      <c r="D72" s="45"/>
      <c r="E72" s="143"/>
      <c r="F72" s="44"/>
      <c r="G72" s="48"/>
      <c r="H72" s="60"/>
      <c r="I72" s="60"/>
      <c r="J72" s="78"/>
      <c r="K72" s="151"/>
      <c r="L72" s="152"/>
      <c r="M72" s="85"/>
      <c r="N72" s="86"/>
      <c r="O72" s="53"/>
      <c r="P72" s="267"/>
      <c r="Q72" s="266"/>
      <c r="R72" s="265"/>
      <c r="S72" s="153"/>
      <c r="T72" s="89"/>
      <c r="U72" s="142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4"/>
      <c r="B73" s="44"/>
      <c r="C73" s="149"/>
      <c r="D73" s="45"/>
      <c r="E73" s="143"/>
      <c r="F73" s="44"/>
      <c r="G73" s="48"/>
      <c r="H73" s="60"/>
      <c r="I73" s="60"/>
      <c r="J73" s="78"/>
      <c r="K73" s="155"/>
      <c r="L73" s="152"/>
      <c r="M73" s="85"/>
      <c r="N73" s="86"/>
      <c r="O73" s="53"/>
      <c r="P73" s="267"/>
      <c r="Q73" s="266"/>
      <c r="R73" s="265"/>
      <c r="S73" s="153"/>
      <c r="T73" s="89"/>
      <c r="U73" s="142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4"/>
      <c r="B74" s="44"/>
      <c r="C74" s="149"/>
      <c r="D74" s="45"/>
      <c r="E74" s="23"/>
      <c r="F74" s="44"/>
      <c r="G74" s="48"/>
      <c r="H74" s="60"/>
      <c r="I74" s="60"/>
      <c r="J74" s="78"/>
      <c r="K74" s="155"/>
      <c r="L74" s="152"/>
      <c r="M74" s="85"/>
      <c r="N74" s="86"/>
      <c r="O74" s="53"/>
      <c r="P74" s="267"/>
      <c r="Q74" s="266"/>
      <c r="R74" s="265"/>
      <c r="S74" s="153"/>
      <c r="T74" s="89"/>
      <c r="U74" s="159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4"/>
      <c r="B75" s="44"/>
      <c r="C75" s="149"/>
      <c r="D75" s="45"/>
      <c r="E75" s="2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7"/>
      <c r="Q75" s="266"/>
      <c r="R75" s="265"/>
      <c r="S75" s="153"/>
      <c r="T75" s="89"/>
      <c r="U75" s="142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78"/>
      <c r="B76" s="44"/>
      <c r="C76" s="149"/>
      <c r="D76" s="45"/>
      <c r="E76" s="23"/>
      <c r="F76" s="44"/>
      <c r="G76" s="160"/>
      <c r="H76" s="161"/>
      <c r="I76" s="161"/>
      <c r="J76" s="78"/>
      <c r="K76" s="151"/>
      <c r="L76" s="152"/>
      <c r="M76" s="85"/>
      <c r="N76" s="86"/>
      <c r="O76" s="53"/>
      <c r="P76" s="267"/>
      <c r="Q76" s="266"/>
      <c r="R76" s="268"/>
      <c r="S76" s="153"/>
      <c r="T76" s="89"/>
      <c r="U76" s="162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8"/>
      <c r="B77" s="44"/>
      <c r="C77" s="149"/>
      <c r="D77" s="45"/>
      <c r="E77" s="23"/>
      <c r="F77" s="44"/>
      <c r="G77" s="160"/>
      <c r="H77" s="161"/>
      <c r="I77" s="161"/>
      <c r="J77" s="78"/>
      <c r="K77" s="151"/>
      <c r="L77" s="152"/>
      <c r="M77" s="85"/>
      <c r="N77" s="86"/>
      <c r="O77" s="53"/>
      <c r="P77" s="267"/>
      <c r="Q77" s="266"/>
      <c r="R77" s="268"/>
      <c r="S77" s="153"/>
      <c r="T77" s="89"/>
      <c r="U77" s="163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7"/>
      <c r="Q78" s="269"/>
      <c r="R78" s="268"/>
      <c r="S78" s="153"/>
      <c r="T78" s="89"/>
      <c r="U78" s="163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64"/>
      <c r="L79" s="165"/>
      <c r="M79" s="166"/>
      <c r="N79" s="167"/>
      <c r="O79" s="53"/>
      <c r="P79" s="270"/>
      <c r="Q79" s="269"/>
      <c r="R79" s="268"/>
      <c r="S79" s="168"/>
      <c r="T79" s="170"/>
      <c r="U79" s="163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64"/>
      <c r="L80" s="165"/>
      <c r="M80" s="166"/>
      <c r="N80" s="167"/>
      <c r="O80" s="53"/>
      <c r="P80" s="270"/>
      <c r="Q80" s="269"/>
      <c r="R80" s="268"/>
      <c r="S80" s="168"/>
      <c r="T80" s="170"/>
      <c r="U80" s="163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0"/>
      <c r="Q81" s="271"/>
      <c r="R81" s="268"/>
      <c r="S81" s="168"/>
      <c r="T81" s="170"/>
      <c r="U81" s="163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71"/>
      <c r="L82" s="172"/>
      <c r="M82" s="173"/>
      <c r="N82" s="174"/>
      <c r="O82" s="53"/>
      <c r="P82" s="272"/>
      <c r="Q82" s="273"/>
      <c r="R82" s="274"/>
      <c r="S82" s="175"/>
      <c r="T82" s="177"/>
      <c r="U82" s="163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8"/>
      <c r="B83" s="44"/>
      <c r="C83" s="149"/>
      <c r="D83" s="45"/>
      <c r="E83" s="143"/>
      <c r="F83" s="44"/>
      <c r="G83" s="160"/>
      <c r="H83" s="161"/>
      <c r="I83" s="161"/>
      <c r="J83" s="78"/>
      <c r="K83" s="164"/>
      <c r="L83" s="165"/>
      <c r="M83" s="178"/>
      <c r="N83" s="179"/>
      <c r="O83" s="53"/>
      <c r="P83" s="270"/>
      <c r="Q83" s="273"/>
      <c r="R83" s="275"/>
      <c r="S83" s="168"/>
      <c r="T83" s="180"/>
      <c r="U83" s="163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8"/>
      <c r="B84" s="44"/>
      <c r="C84" s="149"/>
      <c r="D84" s="45"/>
      <c r="E84" s="143"/>
      <c r="F84" s="44"/>
      <c r="G84" s="160"/>
      <c r="H84" s="161"/>
      <c r="I84" s="161"/>
      <c r="J84" s="78"/>
      <c r="K84" s="164"/>
      <c r="L84" s="165"/>
      <c r="M84" s="178"/>
      <c r="N84" s="179"/>
      <c r="O84" s="53"/>
      <c r="P84" s="270"/>
      <c r="Q84" s="273"/>
      <c r="R84" s="275"/>
      <c r="S84" s="168"/>
      <c r="T84" s="180"/>
      <c r="U84" s="163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0"/>
      <c r="Q85" s="273"/>
      <c r="R85" s="275"/>
      <c r="S85" s="168"/>
      <c r="T85" s="180"/>
      <c r="U85" s="163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0"/>
      <c r="Q86" s="273"/>
      <c r="R86" s="275"/>
      <c r="S86" s="168"/>
      <c r="T86" s="180"/>
      <c r="U86" s="163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0"/>
      <c r="Q87" s="273"/>
      <c r="R87" s="275"/>
      <c r="S87" s="168"/>
      <c r="T87" s="180"/>
      <c r="U87" s="163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0"/>
      <c r="Q88" s="273"/>
      <c r="R88" s="275"/>
      <c r="S88" s="168"/>
      <c r="T88" s="180"/>
      <c r="U88" s="163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0"/>
      <c r="Q89" s="273"/>
      <c r="R89" s="275"/>
      <c r="S89" s="168"/>
      <c r="T89" s="180"/>
      <c r="U89" s="163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0"/>
      <c r="Q90" s="273"/>
      <c r="R90" s="275"/>
      <c r="S90" s="168"/>
      <c r="T90" s="180"/>
      <c r="U90" s="163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4"/>
      <c r="B91" s="4"/>
      <c r="C91" s="3"/>
      <c r="D91" s="181"/>
      <c r="E91" s="182"/>
      <c r="F91" s="4"/>
      <c r="G91" s="183"/>
      <c r="H91" s="184"/>
      <c r="I91" s="185"/>
      <c r="J91" s="4"/>
      <c r="K91" s="186"/>
      <c r="L91" s="186"/>
      <c r="M91" s="186"/>
      <c r="N91" s="186"/>
      <c r="O91" s="187"/>
      <c r="P91" s="187"/>
      <c r="Q91" s="187"/>
      <c r="R91" s="187"/>
      <c r="S91" s="187"/>
      <c r="T91" s="188"/>
      <c r="U91" s="189">
        <f>SUM(U7:U90)</f>
        <v>4039</v>
      </c>
      <c r="V91" s="7"/>
      <c r="W91" s="7"/>
      <c r="X91" s="7"/>
      <c r="Y91" s="7"/>
      <c r="Z91" s="7"/>
      <c r="AA91" s="7"/>
      <c r="AB91" s="7"/>
      <c r="AC91" s="7"/>
      <c r="AD91" s="7"/>
    </row>
    <row r="92">
      <c r="A92" s="4"/>
      <c r="B92" s="4"/>
      <c r="C92" s="3"/>
      <c r="D92" s="190"/>
      <c r="E92" s="191"/>
      <c r="F92" s="2"/>
      <c r="G92" s="192"/>
      <c r="H92" s="193"/>
      <c r="I92" s="194"/>
      <c r="J92" s="2"/>
      <c r="K92" s="35" t="s">
        <v>9</v>
      </c>
      <c r="L92" s="195"/>
      <c r="M92" s="195"/>
      <c r="N92" s="195"/>
      <c r="O92" s="196"/>
      <c r="P92" s="196"/>
      <c r="Q92" s="196"/>
      <c r="R92" s="196"/>
      <c r="S92" s="196"/>
      <c r="T92" s="19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198"/>
      <c r="D93" s="16"/>
      <c r="E93" s="199"/>
      <c r="F93" s="200"/>
      <c r="G93" s="183"/>
      <c r="H93" s="5"/>
      <c r="I93" s="5"/>
      <c r="J93" s="2"/>
      <c r="K93" s="150">
        <f>SUM(K6:K90)</f>
        <v>2486</v>
      </c>
      <c r="L93" s="201" t="s">
        <v>24</v>
      </c>
      <c r="O93" s="202" t="s">
        <v>25</v>
      </c>
      <c r="S93" s="202"/>
      <c r="T93" s="203" t="s">
        <v>26</v>
      </c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2"/>
      <c r="B94" s="2"/>
      <c r="C94" s="3"/>
      <c r="D94" s="16"/>
      <c r="E94" s="2"/>
      <c r="F94" s="2"/>
      <c r="G94" s="183"/>
      <c r="H94" s="5"/>
      <c r="I94" s="5"/>
      <c r="J94" s="2"/>
      <c r="K94" s="150">
        <f>SUM(K93*2%)</f>
        <v>49.72</v>
      </c>
      <c r="L94" s="36" t="s">
        <v>10</v>
      </c>
      <c r="M94" s="204"/>
      <c r="N94" s="204"/>
      <c r="O94" s="205"/>
      <c r="P94" s="206"/>
      <c r="Q94" s="206"/>
      <c r="R94" s="206"/>
      <c r="S94" s="206"/>
      <c r="T94" s="20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2"/>
      <c r="B95" s="2"/>
      <c r="C95" s="3"/>
      <c r="D95" s="16"/>
      <c r="E95" s="2"/>
      <c r="F95" s="2"/>
      <c r="G95" s="4"/>
      <c r="H95" s="5"/>
      <c r="I95" s="5"/>
      <c r="J95" s="2"/>
      <c r="K95" s="208"/>
      <c r="L95" s="209">
        <f>SUM(L5:L89)</f>
        <v>710</v>
      </c>
      <c r="M95" s="37" t="s">
        <v>11</v>
      </c>
      <c r="N95" s="204"/>
      <c r="O95" s="205"/>
      <c r="P95" s="205"/>
      <c r="Q95" s="205"/>
      <c r="R95" s="205"/>
      <c r="S95" s="205"/>
      <c r="T95" s="20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210" t="s">
        <v>27</v>
      </c>
      <c r="H96" s="211">
        <f>SUM(K93,L95,M96,N97)</f>
        <v>7604</v>
      </c>
      <c r="I96" s="5"/>
      <c r="J96" s="2"/>
      <c r="K96" s="7"/>
      <c r="L96" s="58">
        <f>SUM(L95*1%)</f>
        <v>7.1</v>
      </c>
      <c r="M96" s="16">
        <f>SUM(M5:M89)</f>
        <v>938</v>
      </c>
      <c r="N96" s="38" t="s">
        <v>12</v>
      </c>
      <c r="O96" s="205"/>
      <c r="P96" s="205"/>
      <c r="Q96" s="205"/>
      <c r="R96" s="205"/>
      <c r="S96" s="205"/>
      <c r="T96" s="188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12"/>
      <c r="G97" s="213" t="s">
        <v>28</v>
      </c>
      <c r="H97" s="211">
        <f>SUM(O98,P99,Q100,R101,S102)</f>
        <v>6658</v>
      </c>
      <c r="I97" s="5"/>
      <c r="J97" s="2"/>
      <c r="K97" s="7"/>
      <c r="L97" s="17"/>
      <c r="M97" s="58">
        <f>SUM(M96*1%)</f>
        <v>9.38</v>
      </c>
      <c r="N97" s="16">
        <f>SUM(N5:N90)</f>
        <v>3470</v>
      </c>
      <c r="O97" s="39" t="s">
        <v>13</v>
      </c>
      <c r="P97" s="205"/>
      <c r="Q97" s="205"/>
      <c r="R97" s="205"/>
      <c r="S97" s="205"/>
      <c r="T97" s="214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12"/>
      <c r="G98" s="215" t="s">
        <v>29</v>
      </c>
      <c r="H98" s="211">
        <f>SUM(T103)</f>
        <v>1344</v>
      </c>
      <c r="I98" s="5"/>
      <c r="J98" s="2"/>
      <c r="K98" s="7"/>
      <c r="L98" s="2"/>
      <c r="M98" s="2"/>
      <c r="N98" s="58">
        <f>SUM(N97*2%)</f>
        <v>69.4</v>
      </c>
      <c r="O98" s="16">
        <f>SUM(O5:O91)</f>
        <v>2814</v>
      </c>
      <c r="P98" s="229" t="s">
        <v>34</v>
      </c>
      <c r="Q98" s="205"/>
      <c r="R98" s="205"/>
      <c r="S98" s="205"/>
      <c r="T98" s="214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"/>
      <c r="G99" s="43"/>
      <c r="H99" s="216"/>
      <c r="I99" s="5"/>
      <c r="J99" s="2"/>
      <c r="K99" s="7"/>
      <c r="L99" s="2"/>
      <c r="M99" s="2"/>
      <c r="N99" s="2"/>
      <c r="O99" s="58">
        <f>SUM(O98*2%)</f>
        <v>56.28</v>
      </c>
      <c r="P99" s="16">
        <f>SUM(P5:P92)</f>
        <v>644</v>
      </c>
      <c r="Q99" s="230" t="s">
        <v>35</v>
      </c>
      <c r="R99" s="205"/>
      <c r="S99" s="205"/>
      <c r="T99" s="214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"/>
      <c r="G100" s="4"/>
      <c r="H100" s="5"/>
      <c r="I100" s="5"/>
      <c r="J100" s="2"/>
      <c r="K100" s="7"/>
      <c r="L100" s="2"/>
      <c r="M100" s="2"/>
      <c r="N100" s="2"/>
      <c r="O100" s="2"/>
      <c r="P100" s="58">
        <f>SUM(P99*1%)</f>
        <v>6.44</v>
      </c>
      <c r="Q100" s="16">
        <f>SUM(Q5:Q93)</f>
        <v>1050</v>
      </c>
      <c r="R100" s="41" t="s">
        <v>15</v>
      </c>
      <c r="S100" s="205"/>
      <c r="T100" s="214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217" t="s">
        <v>30</v>
      </c>
      <c r="H101" s="218">
        <f>SUM(M7,R10,P12,N23,K25,S29,N33,N34,Q35,N36,L37,O39,R41,Q44,N51,K52)</f>
        <v>5490</v>
      </c>
      <c r="I101" s="278">
        <f>SUM(R10)</f>
        <v>588</v>
      </c>
      <c r="J101" s="2"/>
      <c r="K101" s="7"/>
      <c r="L101" s="2"/>
      <c r="M101" s="2"/>
      <c r="N101" s="2"/>
      <c r="O101" s="2"/>
      <c r="P101" s="2"/>
      <c r="Q101" s="58">
        <f>SUM(Q100*1%)</f>
        <v>10.5</v>
      </c>
      <c r="R101" s="16">
        <f>SUM(R5:R89)</f>
        <v>862</v>
      </c>
      <c r="S101" s="40" t="s">
        <v>14</v>
      </c>
      <c r="T101" s="214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220" t="s">
        <v>31</v>
      </c>
      <c r="H102" s="279">
        <f>SUM(O8,O9,K11,K16,S19,N22,T30,K40,S42,T45,P46,K47,K53)</f>
        <v>4152</v>
      </c>
      <c r="I102" s="302">
        <f>SUM(O8,T45)</f>
        <v>650</v>
      </c>
      <c r="J102" s="2"/>
      <c r="K102" s="7"/>
      <c r="L102" s="2"/>
      <c r="M102" s="2"/>
      <c r="N102" s="2"/>
      <c r="O102" s="2"/>
      <c r="P102" s="2"/>
      <c r="Q102" s="2"/>
      <c r="R102" s="58">
        <f>SUM(R101*1%)</f>
        <v>8.62</v>
      </c>
      <c r="S102" s="16">
        <f>SUM(S5:S89)</f>
        <v>1288</v>
      </c>
      <c r="T102" s="222" t="s">
        <v>16</v>
      </c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23" t="s">
        <v>32</v>
      </c>
      <c r="H103" s="279">
        <f>SUM(O13,T14,N15,S17,N18,O20,T21,M24,O27,K28,T31,K32,N43,L48)</f>
        <v>5256</v>
      </c>
      <c r="I103" s="280">
        <v>0.0</v>
      </c>
      <c r="J103" s="2"/>
      <c r="K103" s="7"/>
      <c r="L103" s="2"/>
      <c r="M103" s="2"/>
      <c r="N103" s="2"/>
      <c r="O103" s="2"/>
      <c r="P103" s="2"/>
      <c r="Q103" s="2"/>
      <c r="R103" s="2"/>
      <c r="S103" s="58">
        <f>SUM(S102*1%)</f>
        <v>12.88</v>
      </c>
      <c r="T103" s="150">
        <f>SUM(T6:T91)</f>
        <v>1344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108"/>
      <c r="D104" s="16"/>
      <c r="E104" s="2"/>
      <c r="F104" s="2"/>
      <c r="G104" s="4"/>
      <c r="H104" s="5"/>
      <c r="I104" s="5"/>
      <c r="J104" s="2"/>
      <c r="K104" s="7"/>
      <c r="L104" s="2"/>
      <c r="M104" s="2"/>
      <c r="N104" s="2"/>
      <c r="O104" s="2"/>
      <c r="P104" s="2"/>
      <c r="Q104" s="2"/>
      <c r="R104" s="2"/>
      <c r="S104" s="2"/>
      <c r="T104" s="150">
        <f>SUM(T103*2%)</f>
        <v>26.88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108"/>
      <c r="D105" s="16"/>
      <c r="E105" s="2"/>
      <c r="F105" s="2"/>
      <c r="G105" s="224" t="s">
        <v>33</v>
      </c>
      <c r="H105" s="303">
        <f>SUM(O8,R10,T45)</f>
        <v>1238</v>
      </c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2"/>
      <c r="T105" s="16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M106" s="2"/>
      <c r="N106" s="2"/>
      <c r="O106" s="2"/>
      <c r="P106" s="2"/>
      <c r="Q106" s="2"/>
      <c r="R106" s="2"/>
      <c r="S106" s="2"/>
      <c r="T106" s="2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08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226"/>
      <c r="D224" s="22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226"/>
      <c r="D225" s="22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7"/>
      <c r="X998" s="7"/>
      <c r="AA998" s="7"/>
      <c r="AB998" s="7"/>
      <c r="AC998" s="7"/>
      <c r="AD998" s="7"/>
    </row>
    <row r="999">
      <c r="G999" s="227"/>
      <c r="L999" s="227"/>
      <c r="M999" s="227"/>
      <c r="N999" s="227"/>
      <c r="O999" s="227"/>
      <c r="P999" s="227"/>
      <c r="Q999" s="227"/>
      <c r="R999" s="227"/>
      <c r="S999" s="227"/>
      <c r="T999" s="227"/>
    </row>
  </sheetData>
  <mergeCells count="5">
    <mergeCell ref="A2:J2"/>
    <mergeCell ref="A3:J3"/>
    <mergeCell ref="K3:T3"/>
    <mergeCell ref="L93:N93"/>
    <mergeCell ref="O93:R93"/>
  </mergeCells>
  <dataValidations>
    <dataValidation type="list" allowBlank="1" showErrorMessage="1" sqref="B7:B90">
      <formula1>"Pix,Cartão,Pacote ,Pago "</formula1>
    </dataValidation>
    <dataValidation type="list" allowBlank="1" showErrorMessage="1" sqref="E7:E90 E207:F998">
      <formula1>"Vinicius,Kaua,Caio,Julia,Thiago,Jhonatas,Diogo,Caio Ferreira,Pamelah,Caio Alves,Camila,Wiliam ,Gabriel ,Fernanda,Kaua novo,Marco "</formula1>
    </dataValidation>
    <dataValidation type="list" allowBlank="1" showErrorMessage="1" sqref="A7:A90">
      <formula1>"Nobre,Publicidade"</formula1>
    </dataValidation>
    <dataValidation type="list" allowBlank="1" showErrorMessage="1" sqref="F7:F90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0">
      <formula1>"Mel,Drieli,Fernanda"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8.2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20"/>
      <c r="V4" s="21"/>
      <c r="W4" s="22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8"/>
      <c r="T5" s="24"/>
      <c r="U5" s="30"/>
      <c r="V5" s="7"/>
      <c r="W5" s="7"/>
      <c r="X5" s="7"/>
      <c r="Y5" s="7"/>
      <c r="Z5" s="7"/>
      <c r="AA5" s="7"/>
      <c r="AB5" s="7"/>
      <c r="AC5" s="7"/>
      <c r="AD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29" t="s">
        <v>34</v>
      </c>
      <c r="Q6" s="230" t="s">
        <v>35</v>
      </c>
      <c r="R6" s="41" t="s">
        <v>15</v>
      </c>
      <c r="S6" s="40" t="s">
        <v>14</v>
      </c>
      <c r="T6" s="42" t="s">
        <v>16</v>
      </c>
      <c r="U6" s="36" t="s">
        <v>17</v>
      </c>
      <c r="V6" s="7"/>
      <c r="W6" s="7"/>
      <c r="X6" s="43"/>
      <c r="AA6" s="7"/>
      <c r="AB6" s="7"/>
      <c r="AC6" s="7"/>
      <c r="AD6" s="7"/>
    </row>
    <row r="7">
      <c r="A7" s="44" t="s">
        <v>36</v>
      </c>
      <c r="B7" s="44" t="s">
        <v>37</v>
      </c>
      <c r="C7" s="45"/>
      <c r="D7" s="46" t="s">
        <v>499</v>
      </c>
      <c r="E7" s="47" t="s">
        <v>85</v>
      </c>
      <c r="F7" s="44" t="s">
        <v>40</v>
      </c>
      <c r="G7" s="231" t="s">
        <v>500</v>
      </c>
      <c r="H7" s="49" t="s">
        <v>501</v>
      </c>
      <c r="I7" s="50" t="s">
        <v>502</v>
      </c>
      <c r="J7" s="44" t="s">
        <v>32</v>
      </c>
      <c r="K7" s="51">
        <v>294.0</v>
      </c>
      <c r="L7" s="52"/>
      <c r="M7" s="37"/>
      <c r="N7" s="38"/>
      <c r="O7" s="53"/>
      <c r="P7" s="232"/>
      <c r="Q7" s="233"/>
      <c r="R7" s="234"/>
      <c r="S7" s="54"/>
      <c r="T7" s="56"/>
      <c r="U7" s="57">
        <v>50.0</v>
      </c>
      <c r="V7" s="235" t="s">
        <v>9</v>
      </c>
      <c r="W7" s="236">
        <f>SUM(K94)</f>
        <v>3822</v>
      </c>
      <c r="X7" s="7"/>
      <c r="AA7" s="7"/>
      <c r="AB7" s="7"/>
      <c r="AC7" s="7"/>
      <c r="AD7" s="7"/>
    </row>
    <row r="8">
      <c r="A8" s="44" t="s">
        <v>36</v>
      </c>
      <c r="B8" s="44" t="s">
        <v>45</v>
      </c>
      <c r="C8" s="68"/>
      <c r="D8" s="46" t="s">
        <v>46</v>
      </c>
      <c r="E8" s="47" t="s">
        <v>178</v>
      </c>
      <c r="F8" s="44" t="s">
        <v>60</v>
      </c>
      <c r="G8" s="231" t="s">
        <v>503</v>
      </c>
      <c r="H8" s="60" t="s">
        <v>504</v>
      </c>
      <c r="I8" s="69" t="s">
        <v>505</v>
      </c>
      <c r="J8" s="44" t="s">
        <v>44</v>
      </c>
      <c r="K8" s="62" t="s">
        <v>50</v>
      </c>
      <c r="L8" s="52"/>
      <c r="M8" s="63"/>
      <c r="N8" s="64"/>
      <c r="O8" s="53"/>
      <c r="P8" s="237"/>
      <c r="Q8" s="233"/>
      <c r="R8" s="234"/>
      <c r="S8" s="54"/>
      <c r="T8" s="65"/>
      <c r="U8" s="57" t="s">
        <v>46</v>
      </c>
      <c r="V8" s="66" t="s">
        <v>10</v>
      </c>
      <c r="W8" s="67">
        <f>SUM(L96)</f>
        <v>2646</v>
      </c>
      <c r="X8" s="7"/>
      <c r="AA8" s="7"/>
      <c r="AB8" s="7"/>
      <c r="AC8" s="7"/>
      <c r="AD8" s="7"/>
    </row>
    <row r="9" ht="16.5" customHeight="1">
      <c r="A9" s="44" t="s">
        <v>36</v>
      </c>
      <c r="B9" s="44" t="s">
        <v>37</v>
      </c>
      <c r="C9" s="70"/>
      <c r="D9" s="100" t="s">
        <v>506</v>
      </c>
      <c r="E9" s="47" t="s">
        <v>85</v>
      </c>
      <c r="F9" s="44" t="s">
        <v>40</v>
      </c>
      <c r="G9" s="231" t="s">
        <v>507</v>
      </c>
      <c r="H9" s="49"/>
      <c r="I9" s="50" t="s">
        <v>508</v>
      </c>
      <c r="J9" s="44" t="s">
        <v>32</v>
      </c>
      <c r="K9" s="51">
        <v>588.0</v>
      </c>
      <c r="L9" s="72"/>
      <c r="M9" s="37"/>
      <c r="N9" s="38"/>
      <c r="O9" s="53"/>
      <c r="P9" s="232"/>
      <c r="Q9" s="233"/>
      <c r="R9" s="234"/>
      <c r="S9" s="73"/>
      <c r="T9" s="56"/>
      <c r="U9" s="57">
        <v>100.0</v>
      </c>
      <c r="V9" s="66" t="s">
        <v>11</v>
      </c>
      <c r="W9" s="67">
        <f>SUM(M97)</f>
        <v>838</v>
      </c>
      <c r="X9" s="7"/>
      <c r="Y9" s="7"/>
      <c r="Z9" s="7"/>
      <c r="AA9" s="7"/>
      <c r="AB9" s="7"/>
      <c r="AC9" s="7"/>
      <c r="AD9" s="7"/>
    </row>
    <row r="10">
      <c r="A10" s="44" t="s">
        <v>36</v>
      </c>
      <c r="B10" s="44" t="s">
        <v>37</v>
      </c>
      <c r="C10" s="45"/>
      <c r="D10" s="58"/>
      <c r="E10" s="47"/>
      <c r="F10" s="44" t="s">
        <v>40</v>
      </c>
      <c r="G10" s="48" t="s">
        <v>509</v>
      </c>
      <c r="H10" s="49"/>
      <c r="I10" s="61" t="s">
        <v>508</v>
      </c>
      <c r="J10" s="44"/>
      <c r="K10" s="51">
        <v>294.0</v>
      </c>
      <c r="L10" s="52"/>
      <c r="M10" s="37"/>
      <c r="N10" s="38"/>
      <c r="O10" s="53"/>
      <c r="P10" s="232"/>
      <c r="Q10" s="233"/>
      <c r="R10" s="234"/>
      <c r="S10" s="54"/>
      <c r="T10" s="56"/>
      <c r="U10" s="57">
        <v>50.0</v>
      </c>
      <c r="V10" s="75" t="s">
        <v>12</v>
      </c>
      <c r="W10" s="67">
        <f>SUM(N98)</f>
        <v>2632</v>
      </c>
      <c r="X10" s="7"/>
      <c r="AA10" s="7"/>
      <c r="AB10" s="7"/>
      <c r="AC10" s="7"/>
      <c r="AD10" s="7"/>
    </row>
    <row r="11">
      <c r="A11" s="44" t="s">
        <v>36</v>
      </c>
      <c r="B11" s="44" t="s">
        <v>37</v>
      </c>
      <c r="C11" s="45"/>
      <c r="D11" s="46" t="s">
        <v>510</v>
      </c>
      <c r="E11" s="47" t="s">
        <v>178</v>
      </c>
      <c r="F11" s="44" t="s">
        <v>40</v>
      </c>
      <c r="G11" s="231" t="s">
        <v>511</v>
      </c>
      <c r="H11" s="49" t="s">
        <v>512</v>
      </c>
      <c r="I11" s="69" t="s">
        <v>513</v>
      </c>
      <c r="J11" s="44" t="s">
        <v>56</v>
      </c>
      <c r="K11" s="51"/>
      <c r="L11" s="52"/>
      <c r="M11" s="63"/>
      <c r="N11" s="64">
        <v>350.0</v>
      </c>
      <c r="O11" s="53"/>
      <c r="P11" s="232"/>
      <c r="Q11" s="233"/>
      <c r="R11" s="234"/>
      <c r="S11" s="54"/>
      <c r="T11" s="65"/>
      <c r="U11" s="57">
        <v>50.0</v>
      </c>
      <c r="V11" s="76" t="s">
        <v>18</v>
      </c>
      <c r="W11" s="77">
        <f>SUM(W7:W10)</f>
        <v>9938</v>
      </c>
      <c r="X11" s="7"/>
      <c r="Y11" s="7"/>
      <c r="Z11" s="7"/>
      <c r="AA11" s="7"/>
      <c r="AB11" s="7"/>
      <c r="AC11" s="7"/>
      <c r="AD11" s="7"/>
    </row>
    <row r="12">
      <c r="A12" s="44"/>
      <c r="B12" s="44" t="s">
        <v>37</v>
      </c>
      <c r="C12" s="45"/>
      <c r="D12" s="46" t="s">
        <v>514</v>
      </c>
      <c r="E12" s="47" t="s">
        <v>52</v>
      </c>
      <c r="F12" s="44" t="s">
        <v>40</v>
      </c>
      <c r="G12" s="231" t="s">
        <v>515</v>
      </c>
      <c r="H12" s="60"/>
      <c r="I12" s="50" t="s">
        <v>516</v>
      </c>
      <c r="J12" s="44" t="s">
        <v>56</v>
      </c>
      <c r="K12" s="51"/>
      <c r="L12" s="52"/>
      <c r="M12" s="63"/>
      <c r="N12" s="64"/>
      <c r="O12" s="53"/>
      <c r="P12" s="232"/>
      <c r="Q12" s="238"/>
      <c r="R12" s="234">
        <v>294.0</v>
      </c>
      <c r="S12" s="54"/>
      <c r="T12" s="65"/>
      <c r="U12" s="57">
        <v>50.0</v>
      </c>
      <c r="X12" s="7"/>
      <c r="Y12" s="7"/>
      <c r="Z12" s="7"/>
      <c r="AA12" s="7"/>
      <c r="AB12" s="7"/>
      <c r="AC12" s="7"/>
      <c r="AD12" s="7"/>
    </row>
    <row r="13">
      <c r="A13" s="44" t="s">
        <v>36</v>
      </c>
      <c r="B13" s="44" t="s">
        <v>37</v>
      </c>
      <c r="C13" s="70"/>
      <c r="D13" s="46" t="s">
        <v>517</v>
      </c>
      <c r="E13" s="47" t="s">
        <v>178</v>
      </c>
      <c r="F13" s="44" t="s">
        <v>140</v>
      </c>
      <c r="G13" s="231" t="s">
        <v>518</v>
      </c>
      <c r="H13" s="60" t="s">
        <v>519</v>
      </c>
      <c r="I13" s="50" t="s">
        <v>520</v>
      </c>
      <c r="J13" s="44" t="s">
        <v>56</v>
      </c>
      <c r="K13" s="51"/>
      <c r="L13" s="52">
        <v>294.0</v>
      </c>
      <c r="M13" s="37"/>
      <c r="N13" s="38"/>
      <c r="O13" s="53"/>
      <c r="P13" s="239"/>
      <c r="Q13" s="233"/>
      <c r="R13" s="234"/>
      <c r="S13" s="54"/>
      <c r="T13" s="56"/>
      <c r="U13" s="57">
        <v>50.0</v>
      </c>
      <c r="X13" s="7"/>
      <c r="Y13" s="7"/>
      <c r="Z13" s="7"/>
      <c r="AA13" s="7"/>
      <c r="AB13" s="7"/>
      <c r="AC13" s="7"/>
      <c r="AD13" s="7"/>
    </row>
    <row r="14">
      <c r="A14" s="44" t="s">
        <v>36</v>
      </c>
      <c r="B14" s="44" t="s">
        <v>37</v>
      </c>
      <c r="C14" s="70"/>
      <c r="D14" s="46" t="s">
        <v>521</v>
      </c>
      <c r="E14" s="47" t="s">
        <v>522</v>
      </c>
      <c r="F14" s="44" t="s">
        <v>40</v>
      </c>
      <c r="G14" s="241" t="s">
        <v>523</v>
      </c>
      <c r="H14" s="79" t="s">
        <v>524</v>
      </c>
      <c r="I14" s="61" t="s">
        <v>525</v>
      </c>
      <c r="J14" s="44" t="s">
        <v>44</v>
      </c>
      <c r="K14" s="51"/>
      <c r="L14" s="52">
        <v>588.0</v>
      </c>
      <c r="M14" s="63"/>
      <c r="N14" s="64"/>
      <c r="O14" s="53"/>
      <c r="P14" s="232"/>
      <c r="Q14" s="233"/>
      <c r="R14" s="234"/>
      <c r="S14" s="54"/>
      <c r="T14" s="65"/>
      <c r="U14" s="57">
        <v>100.0</v>
      </c>
      <c r="X14" s="7"/>
      <c r="Y14" s="7"/>
      <c r="Z14" s="7"/>
      <c r="AA14" s="7"/>
      <c r="AB14" s="7"/>
      <c r="AC14" s="7"/>
      <c r="AD14" s="7"/>
    </row>
    <row r="15">
      <c r="A15" s="44" t="s">
        <v>36</v>
      </c>
      <c r="B15" s="44" t="s">
        <v>37</v>
      </c>
      <c r="C15" s="45"/>
      <c r="D15" s="46" t="s">
        <v>526</v>
      </c>
      <c r="E15" s="47" t="s">
        <v>522</v>
      </c>
      <c r="F15" s="44" t="s">
        <v>40</v>
      </c>
      <c r="G15" s="241" t="s">
        <v>527</v>
      </c>
      <c r="H15" s="79" t="s">
        <v>528</v>
      </c>
      <c r="I15" s="61" t="s">
        <v>529</v>
      </c>
      <c r="J15" s="44" t="s">
        <v>44</v>
      </c>
      <c r="K15" s="51"/>
      <c r="L15" s="52"/>
      <c r="M15" s="63"/>
      <c r="N15" s="64"/>
      <c r="O15" s="53">
        <v>588.0</v>
      </c>
      <c r="P15" s="232"/>
      <c r="Q15" s="233"/>
      <c r="R15" s="234"/>
      <c r="S15" s="54"/>
      <c r="T15" s="65"/>
      <c r="U15" s="57">
        <v>100.0</v>
      </c>
      <c r="V15" s="80" t="s">
        <v>13</v>
      </c>
      <c r="W15" s="46">
        <f>SUM(O99)</f>
        <v>2370</v>
      </c>
      <c r="X15" s="7"/>
      <c r="Y15" s="7"/>
      <c r="Z15" s="83"/>
      <c r="AA15" s="7"/>
      <c r="AB15" s="7"/>
      <c r="AC15" s="7"/>
      <c r="AD15" s="7"/>
    </row>
    <row r="16" ht="15.75" customHeight="1">
      <c r="A16" s="44" t="s">
        <v>36</v>
      </c>
      <c r="B16" s="44" t="s">
        <v>37</v>
      </c>
      <c r="C16" s="45"/>
      <c r="D16" s="46" t="s">
        <v>530</v>
      </c>
      <c r="E16" s="47" t="s">
        <v>522</v>
      </c>
      <c r="F16" s="44" t="s">
        <v>40</v>
      </c>
      <c r="G16" s="231" t="s">
        <v>531</v>
      </c>
      <c r="H16" s="60" t="s">
        <v>532</v>
      </c>
      <c r="I16" s="69" t="s">
        <v>533</v>
      </c>
      <c r="J16" s="44" t="s">
        <v>44</v>
      </c>
      <c r="K16" s="51">
        <v>294.0</v>
      </c>
      <c r="L16" s="84"/>
      <c r="M16" s="85"/>
      <c r="N16" s="86"/>
      <c r="O16" s="53"/>
      <c r="P16" s="232"/>
      <c r="Q16" s="233"/>
      <c r="R16" s="234"/>
      <c r="S16" s="87"/>
      <c r="T16" s="89"/>
      <c r="U16" s="57">
        <v>50.0</v>
      </c>
      <c r="V16" s="242" t="s">
        <v>34</v>
      </c>
      <c r="W16" s="46">
        <f>SUM(P100)</f>
        <v>350</v>
      </c>
      <c r="X16" s="7"/>
      <c r="Y16" s="7"/>
      <c r="Z16" s="7"/>
      <c r="AA16" s="7"/>
      <c r="AB16" s="7"/>
      <c r="AC16" s="7"/>
      <c r="AD16" s="7"/>
    </row>
    <row r="17" ht="17.25" customHeight="1">
      <c r="A17" s="44" t="s">
        <v>36</v>
      </c>
      <c r="B17" s="44" t="s">
        <v>37</v>
      </c>
      <c r="C17" s="45"/>
      <c r="D17" s="46" t="s">
        <v>534</v>
      </c>
      <c r="E17" s="47" t="s">
        <v>70</v>
      </c>
      <c r="F17" s="44" t="s">
        <v>40</v>
      </c>
      <c r="G17" s="241" t="s">
        <v>535</v>
      </c>
      <c r="H17" s="79" t="s">
        <v>536</v>
      </c>
      <c r="I17" s="61" t="s">
        <v>537</v>
      </c>
      <c r="J17" s="44" t="s">
        <v>32</v>
      </c>
      <c r="K17" s="51"/>
      <c r="L17" s="84"/>
      <c r="M17" s="63"/>
      <c r="N17" s="64">
        <v>350.0</v>
      </c>
      <c r="O17" s="53"/>
      <c r="P17" s="232"/>
      <c r="Q17" s="244"/>
      <c r="R17" s="234"/>
      <c r="S17" s="87"/>
      <c r="T17" s="65"/>
      <c r="U17" s="57">
        <v>50.0</v>
      </c>
      <c r="V17" s="81" t="s">
        <v>35</v>
      </c>
      <c r="W17" s="46">
        <f>SUM(Q101)</f>
        <v>0</v>
      </c>
      <c r="X17" s="7"/>
      <c r="Y17" s="7"/>
      <c r="Z17" s="7"/>
      <c r="AA17" s="7"/>
      <c r="AB17" s="7"/>
      <c r="AC17" s="7"/>
      <c r="AD17" s="7"/>
    </row>
    <row r="18">
      <c r="A18" s="44" t="s">
        <v>36</v>
      </c>
      <c r="B18" s="44" t="s">
        <v>37</v>
      </c>
      <c r="C18" s="45"/>
      <c r="D18" s="46" t="s">
        <v>538</v>
      </c>
      <c r="E18" s="47"/>
      <c r="F18" s="44" t="s">
        <v>40</v>
      </c>
      <c r="G18" s="48" t="s">
        <v>539</v>
      </c>
      <c r="H18" s="60" t="s">
        <v>540</v>
      </c>
      <c r="I18" s="50" t="s">
        <v>541</v>
      </c>
      <c r="J18" s="78"/>
      <c r="K18" s="51"/>
      <c r="L18" s="52"/>
      <c r="M18" s="63">
        <v>588.0</v>
      </c>
      <c r="N18" s="64"/>
      <c r="O18" s="53"/>
      <c r="P18" s="245"/>
      <c r="Q18" s="244"/>
      <c r="R18" s="234"/>
      <c r="S18" s="54"/>
      <c r="T18" s="65"/>
      <c r="U18" s="57">
        <v>100.0</v>
      </c>
      <c r="V18" s="81" t="s">
        <v>20</v>
      </c>
      <c r="W18" s="46">
        <f>SUM(R102)</f>
        <v>1470</v>
      </c>
      <c r="X18" s="7"/>
      <c r="Y18" s="7"/>
      <c r="Z18" s="7"/>
      <c r="AA18" s="7"/>
      <c r="AB18" s="7"/>
      <c r="AC18" s="7"/>
      <c r="AD18" s="7"/>
    </row>
    <row r="19">
      <c r="A19" s="44"/>
      <c r="B19" s="44" t="s">
        <v>37</v>
      </c>
      <c r="C19" s="45"/>
      <c r="D19" s="46" t="s">
        <v>542</v>
      </c>
      <c r="E19" s="47" t="s">
        <v>32</v>
      </c>
      <c r="F19" s="44" t="s">
        <v>40</v>
      </c>
      <c r="G19" s="231" t="s">
        <v>543</v>
      </c>
      <c r="H19" s="60" t="s">
        <v>544</v>
      </c>
      <c r="I19" s="69" t="s">
        <v>545</v>
      </c>
      <c r="J19" s="44" t="s">
        <v>32</v>
      </c>
      <c r="K19" s="51"/>
      <c r="L19" s="52"/>
      <c r="M19" s="63"/>
      <c r="N19" s="64"/>
      <c r="O19" s="53"/>
      <c r="P19" s="245"/>
      <c r="Q19" s="238"/>
      <c r="R19" s="234">
        <v>588.0</v>
      </c>
      <c r="S19" s="54"/>
      <c r="T19" s="65"/>
      <c r="U19" s="57">
        <v>100.0</v>
      </c>
      <c r="V19" s="81" t="s">
        <v>14</v>
      </c>
      <c r="W19" s="46">
        <f>SUM(S103)</f>
        <v>0</v>
      </c>
      <c r="X19" s="7"/>
      <c r="Y19" s="7"/>
      <c r="Z19" s="7"/>
      <c r="AA19" s="7"/>
      <c r="AB19" s="7"/>
      <c r="AC19" s="7"/>
      <c r="AD19" s="7"/>
    </row>
    <row r="20">
      <c r="A20" s="44" t="s">
        <v>36</v>
      </c>
      <c r="B20" s="44" t="s">
        <v>37</v>
      </c>
      <c r="C20" s="45"/>
      <c r="D20" s="46" t="s">
        <v>546</v>
      </c>
      <c r="E20" s="47" t="s">
        <v>39</v>
      </c>
      <c r="F20" s="44" t="s">
        <v>40</v>
      </c>
      <c r="G20" s="231" t="s">
        <v>547</v>
      </c>
      <c r="H20" s="60" t="s">
        <v>548</v>
      </c>
      <c r="I20" s="69" t="s">
        <v>549</v>
      </c>
      <c r="J20" s="44" t="s">
        <v>44</v>
      </c>
      <c r="K20" s="51"/>
      <c r="L20" s="52"/>
      <c r="M20" s="63"/>
      <c r="N20" s="64">
        <v>294.0</v>
      </c>
      <c r="O20" s="53"/>
      <c r="P20" s="239"/>
      <c r="Q20" s="233"/>
      <c r="R20" s="234"/>
      <c r="S20" s="54"/>
      <c r="T20" s="65"/>
      <c r="U20" s="57">
        <v>50.0</v>
      </c>
      <c r="V20" s="90" t="s">
        <v>19</v>
      </c>
      <c r="W20" s="91">
        <f>SUM(W15:W19)</f>
        <v>4190</v>
      </c>
      <c r="X20" s="7"/>
      <c r="Y20" s="7"/>
      <c r="Z20" s="7"/>
      <c r="AA20" s="7"/>
      <c r="AB20" s="7"/>
      <c r="AC20" s="7"/>
      <c r="AD20" s="7"/>
    </row>
    <row r="21">
      <c r="A21" s="44" t="s">
        <v>36</v>
      </c>
      <c r="B21" s="44" t="s">
        <v>37</v>
      </c>
      <c r="C21" s="45"/>
      <c r="D21" s="46" t="s">
        <v>550</v>
      </c>
      <c r="E21" s="47" t="s">
        <v>39</v>
      </c>
      <c r="F21" s="44" t="s">
        <v>40</v>
      </c>
      <c r="G21" s="231" t="s">
        <v>551</v>
      </c>
      <c r="H21" s="60" t="s">
        <v>548</v>
      </c>
      <c r="I21" s="50" t="s">
        <v>549</v>
      </c>
      <c r="J21" s="44" t="s">
        <v>44</v>
      </c>
      <c r="K21" s="51"/>
      <c r="L21" s="52"/>
      <c r="M21" s="63"/>
      <c r="N21" s="64">
        <v>588.0</v>
      </c>
      <c r="O21" s="53"/>
      <c r="P21" s="232"/>
      <c r="Q21" s="238"/>
      <c r="R21" s="234"/>
      <c r="S21" s="54"/>
      <c r="T21" s="65"/>
      <c r="U21" s="57">
        <v>100.0</v>
      </c>
      <c r="V21" s="92"/>
      <c r="W21" s="93"/>
      <c r="X21" s="7"/>
      <c r="Y21" s="7"/>
      <c r="Z21" s="7"/>
      <c r="AA21" s="7"/>
      <c r="AB21" s="7"/>
      <c r="AC21" s="7"/>
      <c r="AD21" s="7"/>
    </row>
    <row r="22" ht="17.25" customHeight="1">
      <c r="A22" s="44" t="s">
        <v>36</v>
      </c>
      <c r="B22" s="44" t="s">
        <v>37</v>
      </c>
      <c r="C22" s="45"/>
      <c r="D22" s="101" t="s">
        <v>552</v>
      </c>
      <c r="E22" s="47" t="s">
        <v>52</v>
      </c>
      <c r="F22" s="44" t="s">
        <v>40</v>
      </c>
      <c r="G22" s="231" t="s">
        <v>553</v>
      </c>
      <c r="H22" s="60" t="s">
        <v>554</v>
      </c>
      <c r="I22" s="69" t="s">
        <v>555</v>
      </c>
      <c r="J22" s="44" t="s">
        <v>56</v>
      </c>
      <c r="K22" s="95"/>
      <c r="L22" s="52"/>
      <c r="M22" s="63"/>
      <c r="N22" s="64">
        <v>350.0</v>
      </c>
      <c r="O22" s="53"/>
      <c r="P22" s="239"/>
      <c r="Q22" s="238"/>
      <c r="R22" s="234"/>
      <c r="S22" s="54"/>
      <c r="T22" s="65"/>
      <c r="U22" s="57">
        <v>50.0</v>
      </c>
      <c r="X22" s="7"/>
      <c r="Y22" s="7"/>
      <c r="Z22" s="7"/>
      <c r="AA22" s="7"/>
      <c r="AB22" s="7"/>
      <c r="AC22" s="7"/>
      <c r="AD22" s="7"/>
    </row>
    <row r="23" ht="15.75" customHeight="1">
      <c r="A23" s="44" t="s">
        <v>36</v>
      </c>
      <c r="B23" s="44" t="s">
        <v>37</v>
      </c>
      <c r="C23" s="45"/>
      <c r="D23" s="101" t="s">
        <v>556</v>
      </c>
      <c r="E23" s="47" t="s">
        <v>522</v>
      </c>
      <c r="F23" s="44" t="s">
        <v>40</v>
      </c>
      <c r="G23" s="231" t="s">
        <v>557</v>
      </c>
      <c r="H23" s="60" t="s">
        <v>558</v>
      </c>
      <c r="I23" s="50" t="s">
        <v>559</v>
      </c>
      <c r="J23" s="44" t="s">
        <v>44</v>
      </c>
      <c r="K23" s="51"/>
      <c r="L23" s="72"/>
      <c r="M23" s="63"/>
      <c r="N23" s="64"/>
      <c r="O23" s="53"/>
      <c r="P23" s="239"/>
      <c r="Q23" s="238"/>
      <c r="R23" s="234">
        <v>588.0</v>
      </c>
      <c r="S23" s="73"/>
      <c r="T23" s="65"/>
      <c r="U23" s="57">
        <v>100.0</v>
      </c>
      <c r="X23" s="7"/>
      <c r="Y23" s="7"/>
      <c r="Z23" s="7"/>
      <c r="AA23" s="7"/>
      <c r="AB23" s="7"/>
      <c r="AC23" s="7"/>
      <c r="AD23" s="7"/>
    </row>
    <row r="24">
      <c r="A24" s="44" t="s">
        <v>36</v>
      </c>
      <c r="B24" s="44" t="s">
        <v>37</v>
      </c>
      <c r="C24" s="70"/>
      <c r="D24" s="46" t="s">
        <v>560</v>
      </c>
      <c r="E24" s="47" t="s">
        <v>70</v>
      </c>
      <c r="F24" s="44" t="s">
        <v>40</v>
      </c>
      <c r="G24" s="231" t="s">
        <v>561</v>
      </c>
      <c r="H24" s="60"/>
      <c r="I24" s="48" t="s">
        <v>562</v>
      </c>
      <c r="J24" s="44" t="s">
        <v>32</v>
      </c>
      <c r="K24" s="62">
        <v>294.0</v>
      </c>
      <c r="L24" s="52"/>
      <c r="M24" s="63"/>
      <c r="N24" s="86"/>
      <c r="O24" s="53"/>
      <c r="P24" s="239"/>
      <c r="Q24" s="233"/>
      <c r="R24" s="234"/>
      <c r="S24" s="97"/>
      <c r="T24" s="89"/>
      <c r="U24" s="57">
        <v>50.0</v>
      </c>
      <c r="X24" s="7"/>
      <c r="Y24" s="7"/>
      <c r="Z24" s="7"/>
      <c r="AA24" s="7"/>
      <c r="AB24" s="7"/>
      <c r="AC24" s="7"/>
      <c r="AD24" s="7"/>
    </row>
    <row r="25">
      <c r="A25" s="44" t="s">
        <v>36</v>
      </c>
      <c r="B25" s="44" t="s">
        <v>37</v>
      </c>
      <c r="C25" s="70"/>
      <c r="D25" s="46" t="s">
        <v>563</v>
      </c>
      <c r="E25" s="47" t="s">
        <v>85</v>
      </c>
      <c r="F25" s="44" t="s">
        <v>40</v>
      </c>
      <c r="G25" s="231" t="s">
        <v>564</v>
      </c>
      <c r="H25" s="304" t="s">
        <v>362</v>
      </c>
      <c r="I25" s="48" t="s">
        <v>565</v>
      </c>
      <c r="J25" s="44" t="s">
        <v>32</v>
      </c>
      <c r="K25" s="99"/>
      <c r="L25" s="84"/>
      <c r="M25" s="63"/>
      <c r="N25" s="64"/>
      <c r="O25" s="53">
        <v>294.0</v>
      </c>
      <c r="P25" s="232"/>
      <c r="Q25" s="244"/>
      <c r="R25" s="234"/>
      <c r="S25" s="87"/>
      <c r="T25" s="65"/>
      <c r="U25" s="57">
        <v>50.0</v>
      </c>
      <c r="V25" s="43"/>
      <c r="W25" s="43"/>
      <c r="X25" s="7"/>
      <c r="Y25" s="7"/>
      <c r="Z25" s="7"/>
      <c r="AA25" s="7"/>
      <c r="AB25" s="7"/>
      <c r="AC25" s="7"/>
      <c r="AD25" s="7"/>
    </row>
    <row r="26">
      <c r="A26" s="44" t="s">
        <v>36</v>
      </c>
      <c r="B26" s="44" t="s">
        <v>37</v>
      </c>
      <c r="C26" s="70"/>
      <c r="D26" s="46" t="s">
        <v>566</v>
      </c>
      <c r="E26" s="47" t="s">
        <v>178</v>
      </c>
      <c r="F26" s="44" t="s">
        <v>40</v>
      </c>
      <c r="G26" s="231" t="s">
        <v>567</v>
      </c>
      <c r="H26" s="60" t="s">
        <v>568</v>
      </c>
      <c r="I26" s="61" t="s">
        <v>569</v>
      </c>
      <c r="J26" s="44" t="s">
        <v>56</v>
      </c>
      <c r="K26" s="99"/>
      <c r="L26" s="52"/>
      <c r="M26" s="63"/>
      <c r="N26" s="64"/>
      <c r="O26" s="53">
        <v>294.0</v>
      </c>
      <c r="P26" s="245"/>
      <c r="Q26" s="233"/>
      <c r="R26" s="234"/>
      <c r="S26" s="54"/>
      <c r="T26" s="65"/>
      <c r="U26" s="57">
        <v>50.0</v>
      </c>
      <c r="V26" s="247" t="s">
        <v>16</v>
      </c>
      <c r="W26" s="248">
        <f>SUM(T104)</f>
        <v>0</v>
      </c>
      <c r="X26" s="7"/>
      <c r="Y26" s="7"/>
      <c r="Z26" s="7"/>
      <c r="AA26" s="7"/>
      <c r="AB26" s="7"/>
      <c r="AC26" s="7"/>
      <c r="AD26" s="7"/>
    </row>
    <row r="27">
      <c r="A27" s="44" t="s">
        <v>36</v>
      </c>
      <c r="B27" s="44" t="s">
        <v>37</v>
      </c>
      <c r="C27" s="70"/>
      <c r="D27" s="100"/>
      <c r="E27" s="47" t="s">
        <v>78</v>
      </c>
      <c r="F27" s="44" t="s">
        <v>40</v>
      </c>
      <c r="G27" s="246" t="s">
        <v>570</v>
      </c>
      <c r="H27" s="304" t="s">
        <v>571</v>
      </c>
      <c r="I27" s="61" t="s">
        <v>572</v>
      </c>
      <c r="J27" s="44" t="s">
        <v>44</v>
      </c>
      <c r="K27" s="51"/>
      <c r="L27" s="52"/>
      <c r="M27" s="63"/>
      <c r="N27" s="64">
        <v>350.0</v>
      </c>
      <c r="O27" s="53"/>
      <c r="P27" s="232"/>
      <c r="Q27" s="233"/>
      <c r="R27" s="234"/>
      <c r="S27" s="54"/>
      <c r="T27" s="65"/>
      <c r="U27" s="57">
        <v>50.0</v>
      </c>
      <c r="V27" s="249" t="s">
        <v>129</v>
      </c>
      <c r="W27" s="250">
        <f>SUM(W26)</f>
        <v>0</v>
      </c>
      <c r="X27" s="7"/>
      <c r="Y27" s="7"/>
      <c r="Z27" s="7"/>
      <c r="AA27" s="7"/>
      <c r="AB27" s="7"/>
      <c r="AC27" s="7"/>
      <c r="AD27" s="7"/>
    </row>
    <row r="28">
      <c r="A28" s="44" t="s">
        <v>36</v>
      </c>
      <c r="B28" s="44" t="s">
        <v>37</v>
      </c>
      <c r="C28" s="45"/>
      <c r="D28" s="100" t="s">
        <v>573</v>
      </c>
      <c r="E28" s="47" t="s">
        <v>39</v>
      </c>
      <c r="F28" s="44" t="s">
        <v>40</v>
      </c>
      <c r="G28" s="231" t="s">
        <v>574</v>
      </c>
      <c r="H28" s="60" t="s">
        <v>575</v>
      </c>
      <c r="I28" s="48" t="s">
        <v>576</v>
      </c>
      <c r="J28" s="44" t="s">
        <v>44</v>
      </c>
      <c r="K28" s="51"/>
      <c r="L28" s="52">
        <v>294.0</v>
      </c>
      <c r="M28" s="63"/>
      <c r="N28" s="64"/>
      <c r="O28" s="53"/>
      <c r="P28" s="232"/>
      <c r="Q28" s="238"/>
      <c r="R28" s="234"/>
      <c r="S28" s="54"/>
      <c r="T28" s="65"/>
      <c r="U28" s="57">
        <v>100.0</v>
      </c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4" t="s">
        <v>36</v>
      </c>
      <c r="B29" s="44" t="s">
        <v>37</v>
      </c>
      <c r="C29" s="101"/>
      <c r="D29" s="100"/>
      <c r="E29" s="47"/>
      <c r="F29" s="44" t="s">
        <v>40</v>
      </c>
      <c r="G29" s="48" t="s">
        <v>577</v>
      </c>
      <c r="H29" s="60" t="s">
        <v>578</v>
      </c>
      <c r="I29" s="48" t="s">
        <v>576</v>
      </c>
      <c r="J29" s="78"/>
      <c r="K29" s="51"/>
      <c r="L29" s="52">
        <v>294.0</v>
      </c>
      <c r="M29" s="37"/>
      <c r="N29" s="38"/>
      <c r="O29" s="53"/>
      <c r="P29" s="239"/>
      <c r="Q29" s="233"/>
      <c r="R29" s="234"/>
      <c r="S29" s="54"/>
      <c r="T29" s="56"/>
      <c r="U29" s="57">
        <v>50.0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4" t="s">
        <v>36</v>
      </c>
      <c r="B30" s="44" t="s">
        <v>37</v>
      </c>
      <c r="C30" s="45"/>
      <c r="D30" s="100" t="s">
        <v>579</v>
      </c>
      <c r="E30" s="47" t="s">
        <v>78</v>
      </c>
      <c r="F30" s="44" t="s">
        <v>40</v>
      </c>
      <c r="G30" s="252" t="s">
        <v>580</v>
      </c>
      <c r="H30" s="103" t="s">
        <v>581</v>
      </c>
      <c r="I30" s="48" t="s">
        <v>582</v>
      </c>
      <c r="J30" s="44" t="s">
        <v>44</v>
      </c>
      <c r="K30" s="51"/>
      <c r="L30" s="104"/>
      <c r="M30" s="63"/>
      <c r="N30" s="64"/>
      <c r="O30" s="53">
        <v>300.0</v>
      </c>
      <c r="P30" s="232"/>
      <c r="Q30" s="233"/>
      <c r="R30" s="234"/>
      <c r="S30" s="105"/>
      <c r="T30" s="65"/>
      <c r="U30" s="57">
        <v>100.0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4" t="s">
        <v>36</v>
      </c>
      <c r="B31" s="44" t="s">
        <v>37</v>
      </c>
      <c r="C31" s="108"/>
      <c r="D31" s="243" t="s">
        <v>583</v>
      </c>
      <c r="E31" s="47" t="s">
        <v>145</v>
      </c>
      <c r="F31" s="44" t="s">
        <v>40</v>
      </c>
      <c r="G31" s="305" t="s">
        <v>584</v>
      </c>
      <c r="H31" s="60" t="s">
        <v>585</v>
      </c>
      <c r="I31" s="48" t="s">
        <v>586</v>
      </c>
      <c r="J31" s="44" t="s">
        <v>56</v>
      </c>
      <c r="K31" s="51"/>
      <c r="L31" s="84">
        <v>588.0</v>
      </c>
      <c r="M31" s="63"/>
      <c r="N31" s="64"/>
      <c r="O31" s="53"/>
      <c r="P31" s="232"/>
      <c r="Q31" s="233"/>
      <c r="R31" s="234"/>
      <c r="S31" s="105"/>
      <c r="T31" s="65"/>
      <c r="U31" s="47">
        <v>100.0</v>
      </c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4" t="s">
        <v>36</v>
      </c>
      <c r="B32" s="44" t="s">
        <v>45</v>
      </c>
      <c r="C32" s="45"/>
      <c r="D32" s="122" t="s">
        <v>46</v>
      </c>
      <c r="E32" s="47" t="s">
        <v>178</v>
      </c>
      <c r="F32" s="44" t="s">
        <v>60</v>
      </c>
      <c r="G32" s="231" t="s">
        <v>587</v>
      </c>
      <c r="H32" s="60"/>
      <c r="I32" s="48" t="s">
        <v>588</v>
      </c>
      <c r="J32" s="44" t="s">
        <v>56</v>
      </c>
      <c r="K32" s="51" t="s">
        <v>50</v>
      </c>
      <c r="L32" s="84"/>
      <c r="M32" s="85"/>
      <c r="N32" s="86"/>
      <c r="O32" s="53"/>
      <c r="P32" s="232"/>
      <c r="Q32" s="233"/>
      <c r="R32" s="234"/>
      <c r="S32" s="87"/>
      <c r="T32" s="89"/>
      <c r="U32" s="47" t="s">
        <v>46</v>
      </c>
      <c r="V32" s="90" t="s">
        <v>23</v>
      </c>
      <c r="W32" s="107">
        <f>SUM(W11,W20,W27)</f>
        <v>14128</v>
      </c>
      <c r="X32" s="7"/>
      <c r="Y32" s="7"/>
      <c r="Z32" s="7"/>
      <c r="AA32" s="7"/>
      <c r="AB32" s="7"/>
      <c r="AC32" s="7"/>
      <c r="AD32" s="7"/>
    </row>
    <row r="33">
      <c r="A33" s="44" t="s">
        <v>36</v>
      </c>
      <c r="B33" s="44" t="s">
        <v>45</v>
      </c>
      <c r="C33" s="45"/>
      <c r="D33" s="122" t="s">
        <v>46</v>
      </c>
      <c r="E33" s="47" t="s">
        <v>178</v>
      </c>
      <c r="F33" s="44" t="s">
        <v>60</v>
      </c>
      <c r="G33" s="231" t="s">
        <v>589</v>
      </c>
      <c r="H33" s="60"/>
      <c r="I33" s="60" t="s">
        <v>588</v>
      </c>
      <c r="J33" s="44" t="s">
        <v>56</v>
      </c>
      <c r="K33" s="51" t="s">
        <v>50</v>
      </c>
      <c r="L33" s="72"/>
      <c r="M33" s="37"/>
      <c r="N33" s="38"/>
      <c r="O33" s="53"/>
      <c r="P33" s="232"/>
      <c r="Q33" s="233"/>
      <c r="R33" s="234"/>
      <c r="S33" s="73"/>
      <c r="T33" s="56"/>
      <c r="U33" s="47" t="s">
        <v>46</v>
      </c>
      <c r="X33" s="7"/>
      <c r="Y33" s="7"/>
      <c r="Z33" s="7"/>
      <c r="AA33" s="7"/>
      <c r="AB33" s="7"/>
      <c r="AC33" s="7"/>
      <c r="AD33" s="7"/>
    </row>
    <row r="34">
      <c r="A34" s="44" t="s">
        <v>36</v>
      </c>
      <c r="B34" s="44" t="s">
        <v>37</v>
      </c>
      <c r="C34" s="70"/>
      <c r="D34" s="122" t="s">
        <v>590</v>
      </c>
      <c r="E34" s="47" t="s">
        <v>85</v>
      </c>
      <c r="F34" s="44" t="s">
        <v>40</v>
      </c>
      <c r="G34" s="231" t="s">
        <v>591</v>
      </c>
      <c r="H34" s="60" t="s">
        <v>592</v>
      </c>
      <c r="I34" s="60" t="s">
        <v>593</v>
      </c>
      <c r="J34" s="44" t="s">
        <v>32</v>
      </c>
      <c r="K34" s="62"/>
      <c r="L34" s="52"/>
      <c r="M34" s="63">
        <v>250.0</v>
      </c>
      <c r="N34" s="64"/>
      <c r="O34" s="53"/>
      <c r="P34" s="232"/>
      <c r="Q34" s="233"/>
      <c r="R34" s="234"/>
      <c r="S34" s="54"/>
      <c r="T34" s="65"/>
      <c r="U34" s="47">
        <v>50.0</v>
      </c>
      <c r="X34" s="7"/>
      <c r="Y34" s="7"/>
      <c r="Z34" s="7"/>
      <c r="AA34" s="7"/>
      <c r="AB34" s="7"/>
      <c r="AC34" s="7"/>
      <c r="AD34" s="7"/>
    </row>
    <row r="35">
      <c r="A35" s="44" t="s">
        <v>36</v>
      </c>
      <c r="B35" s="44" t="s">
        <v>37</v>
      </c>
      <c r="C35" s="70"/>
      <c r="D35" s="100" t="s">
        <v>594</v>
      </c>
      <c r="E35" s="47" t="s">
        <v>85</v>
      </c>
      <c r="F35" s="44" t="s">
        <v>40</v>
      </c>
      <c r="G35" s="253" t="s">
        <v>595</v>
      </c>
      <c r="H35" s="112"/>
      <c r="I35" s="60" t="s">
        <v>596</v>
      </c>
      <c r="J35" s="44" t="s">
        <v>32</v>
      </c>
      <c r="K35" s="62">
        <v>588.0</v>
      </c>
      <c r="L35" s="52"/>
      <c r="M35" s="63"/>
      <c r="N35" s="64"/>
      <c r="O35" s="53"/>
      <c r="P35" s="232"/>
      <c r="Q35" s="238"/>
      <c r="R35" s="234"/>
      <c r="S35" s="54"/>
      <c r="T35" s="65"/>
      <c r="U35" s="47">
        <v>100.0</v>
      </c>
      <c r="X35" s="7"/>
      <c r="Y35" s="7"/>
      <c r="Z35" s="7"/>
      <c r="AA35" s="7"/>
      <c r="AB35" s="7"/>
      <c r="AC35" s="7"/>
      <c r="AD35" s="7"/>
    </row>
    <row r="36">
      <c r="A36" s="44" t="s">
        <v>36</v>
      </c>
      <c r="B36" s="44" t="s">
        <v>37</v>
      </c>
      <c r="C36" s="70"/>
      <c r="D36" s="100" t="s">
        <v>597</v>
      </c>
      <c r="E36" s="47" t="s">
        <v>85</v>
      </c>
      <c r="F36" s="44" t="s">
        <v>40</v>
      </c>
      <c r="G36" s="289" t="s">
        <v>598</v>
      </c>
      <c r="H36" s="114" t="s">
        <v>599</v>
      </c>
      <c r="I36" s="48" t="s">
        <v>600</v>
      </c>
      <c r="J36" s="44" t="s">
        <v>32</v>
      </c>
      <c r="K36" s="51"/>
      <c r="L36" s="52">
        <v>294.0</v>
      </c>
      <c r="M36" s="85"/>
      <c r="N36" s="86"/>
      <c r="O36" s="53"/>
      <c r="P36" s="239"/>
      <c r="Q36" s="233"/>
      <c r="R36" s="234"/>
      <c r="S36" s="54"/>
      <c r="T36" s="89"/>
      <c r="U36" s="47">
        <v>50.0</v>
      </c>
      <c r="V36" s="7"/>
      <c r="W36" s="7"/>
      <c r="X36" s="7"/>
      <c r="Y36" s="7"/>
      <c r="Z36" s="7"/>
      <c r="AA36" s="7"/>
      <c r="AB36" s="7"/>
      <c r="AC36" s="7"/>
      <c r="AD36" s="7"/>
    </row>
    <row r="37">
      <c r="A37" s="44" t="s">
        <v>36</v>
      </c>
      <c r="B37" s="44" t="s">
        <v>37</v>
      </c>
      <c r="C37" s="45"/>
      <c r="D37" s="100" t="s">
        <v>601</v>
      </c>
      <c r="E37" s="47" t="s">
        <v>135</v>
      </c>
      <c r="F37" s="44" t="s">
        <v>140</v>
      </c>
      <c r="G37" s="231" t="s">
        <v>602</v>
      </c>
      <c r="H37" s="60" t="s">
        <v>603</v>
      </c>
      <c r="I37" s="48" t="s">
        <v>604</v>
      </c>
      <c r="J37" s="44" t="s">
        <v>32</v>
      </c>
      <c r="K37" s="51"/>
      <c r="L37" s="52"/>
      <c r="M37" s="115"/>
      <c r="N37" s="116"/>
      <c r="O37" s="53">
        <v>250.0</v>
      </c>
      <c r="P37" s="232"/>
      <c r="Q37" s="233"/>
      <c r="R37" s="234"/>
      <c r="S37" s="54"/>
      <c r="T37" s="117"/>
      <c r="U37" s="47">
        <v>50.0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4" t="s">
        <v>36</v>
      </c>
      <c r="B38" s="44" t="s">
        <v>37</v>
      </c>
      <c r="C38" s="45"/>
      <c r="D38" s="100" t="s">
        <v>605</v>
      </c>
      <c r="E38" s="47" t="s">
        <v>78</v>
      </c>
      <c r="F38" s="44" t="s">
        <v>40</v>
      </c>
      <c r="G38" s="231" t="s">
        <v>606</v>
      </c>
      <c r="H38" s="304" t="s">
        <v>607</v>
      </c>
      <c r="I38" s="47" t="s">
        <v>608</v>
      </c>
      <c r="J38" s="44" t="s">
        <v>44</v>
      </c>
      <c r="K38" s="99"/>
      <c r="L38" s="52"/>
      <c r="M38" s="63"/>
      <c r="N38" s="64">
        <v>350.0</v>
      </c>
      <c r="O38" s="53"/>
      <c r="P38" s="232"/>
      <c r="Q38" s="254"/>
      <c r="R38" s="234"/>
      <c r="S38" s="54"/>
      <c r="T38" s="65"/>
      <c r="U38" s="47">
        <v>50.0</v>
      </c>
      <c r="V38" s="7"/>
      <c r="W38" s="7"/>
      <c r="X38" s="7"/>
      <c r="Y38" s="7"/>
      <c r="Z38" s="7"/>
      <c r="AA38" s="7"/>
      <c r="AB38" s="7"/>
      <c r="AC38" s="7"/>
      <c r="AD38" s="7"/>
    </row>
    <row r="39" ht="15.0" customHeight="1">
      <c r="A39" s="44" t="s">
        <v>36</v>
      </c>
      <c r="B39" s="44" t="s">
        <v>37</v>
      </c>
      <c r="C39" s="45"/>
      <c r="D39" s="58"/>
      <c r="E39" s="47" t="s">
        <v>78</v>
      </c>
      <c r="F39" s="44" t="s">
        <v>40</v>
      </c>
      <c r="G39" s="251" t="s">
        <v>609</v>
      </c>
      <c r="H39" s="60" t="s">
        <v>117</v>
      </c>
      <c r="I39" s="48" t="s">
        <v>610</v>
      </c>
      <c r="J39" s="44" t="s">
        <v>44</v>
      </c>
      <c r="K39" s="51"/>
      <c r="L39" s="72"/>
      <c r="M39" s="63"/>
      <c r="N39" s="64"/>
      <c r="O39" s="53">
        <v>294.0</v>
      </c>
      <c r="P39" s="255"/>
      <c r="Q39" s="256"/>
      <c r="R39" s="234"/>
      <c r="S39" s="73"/>
      <c r="T39" s="65"/>
      <c r="U39" s="47">
        <v>50.0</v>
      </c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4" t="s">
        <v>36</v>
      </c>
      <c r="B40" s="44" t="s">
        <v>37</v>
      </c>
      <c r="C40" s="45"/>
      <c r="D40" s="100" t="s">
        <v>611</v>
      </c>
      <c r="E40" s="47" t="s">
        <v>32</v>
      </c>
      <c r="F40" s="44" t="s">
        <v>146</v>
      </c>
      <c r="G40" s="231" t="s">
        <v>612</v>
      </c>
      <c r="H40" s="60" t="s">
        <v>612</v>
      </c>
      <c r="I40" s="48" t="s">
        <v>613</v>
      </c>
      <c r="J40" s="44" t="s">
        <v>32</v>
      </c>
      <c r="K40" s="51"/>
      <c r="L40" s="52"/>
      <c r="M40" s="63"/>
      <c r="N40" s="64"/>
      <c r="O40" s="53"/>
      <c r="P40" s="306">
        <v>350.0</v>
      </c>
      <c r="Q40" s="254"/>
      <c r="R40" s="234"/>
      <c r="S40" s="54"/>
      <c r="T40" s="65"/>
      <c r="U40" s="47">
        <v>100.0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4" t="s">
        <v>36</v>
      </c>
      <c r="B41" s="44" t="s">
        <v>37</v>
      </c>
      <c r="C41" s="70"/>
      <c r="D41" s="291" t="s">
        <v>614</v>
      </c>
      <c r="E41" s="59"/>
      <c r="F41" s="44" t="s">
        <v>40</v>
      </c>
      <c r="G41" s="292" t="s">
        <v>615</v>
      </c>
      <c r="H41" s="120" t="s">
        <v>616</v>
      </c>
      <c r="I41" s="114" t="s">
        <v>617</v>
      </c>
      <c r="J41" s="44" t="s">
        <v>44</v>
      </c>
      <c r="K41" s="62">
        <v>588.0</v>
      </c>
      <c r="L41" s="52"/>
      <c r="M41" s="63"/>
      <c r="N41" s="64"/>
      <c r="O41" s="53"/>
      <c r="P41" s="255"/>
      <c r="Q41" s="258"/>
      <c r="R41" s="234"/>
      <c r="S41" s="54"/>
      <c r="T41" s="65"/>
      <c r="U41" s="47">
        <v>100.0</v>
      </c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4" t="s">
        <v>36</v>
      </c>
      <c r="B42" s="44" t="s">
        <v>37</v>
      </c>
      <c r="C42" s="70"/>
      <c r="D42" s="46" t="s">
        <v>618</v>
      </c>
      <c r="E42" s="47" t="s">
        <v>522</v>
      </c>
      <c r="F42" s="44" t="s">
        <v>40</v>
      </c>
      <c r="G42" s="251" t="s">
        <v>619</v>
      </c>
      <c r="H42" s="60" t="s">
        <v>620</v>
      </c>
      <c r="I42" s="48" t="s">
        <v>621</v>
      </c>
      <c r="J42" s="44" t="s">
        <v>44</v>
      </c>
      <c r="K42" s="51"/>
      <c r="L42" s="52">
        <v>294.0</v>
      </c>
      <c r="M42" s="63"/>
      <c r="N42" s="64"/>
      <c r="O42" s="53"/>
      <c r="P42" s="259"/>
      <c r="Q42" s="254"/>
      <c r="R42" s="234"/>
      <c r="S42" s="54"/>
      <c r="T42" s="65"/>
      <c r="U42" s="47">
        <v>100.0</v>
      </c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4" t="s">
        <v>36</v>
      </c>
      <c r="B43" s="44" t="s">
        <v>37</v>
      </c>
      <c r="C43" s="45"/>
      <c r="D43" s="46" t="s">
        <v>622</v>
      </c>
      <c r="E43" s="47" t="s">
        <v>178</v>
      </c>
      <c r="F43" s="44" t="s">
        <v>40</v>
      </c>
      <c r="G43" s="231" t="s">
        <v>623</v>
      </c>
      <c r="H43" s="60" t="s">
        <v>624</v>
      </c>
      <c r="I43" s="48" t="s">
        <v>625</v>
      </c>
      <c r="J43" s="44" t="s">
        <v>56</v>
      </c>
      <c r="K43" s="62"/>
      <c r="L43" s="52"/>
      <c r="M43" s="63"/>
      <c r="N43" s="64"/>
      <c r="O43" s="53">
        <v>350.0</v>
      </c>
      <c r="P43" s="260"/>
      <c r="Q43" s="254"/>
      <c r="R43" s="234"/>
      <c r="S43" s="54"/>
      <c r="T43" s="65"/>
      <c r="U43" s="47">
        <v>50.0</v>
      </c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4" t="s">
        <v>36</v>
      </c>
      <c r="B44" s="44" t="s">
        <v>37</v>
      </c>
      <c r="C44" s="45"/>
      <c r="D44" s="122"/>
      <c r="E44" s="59"/>
      <c r="F44" s="44" t="s">
        <v>40</v>
      </c>
      <c r="G44" s="48" t="s">
        <v>626</v>
      </c>
      <c r="H44" s="60"/>
      <c r="I44" s="48" t="s">
        <v>627</v>
      </c>
      <c r="J44" s="44"/>
      <c r="K44" s="51">
        <v>588.0</v>
      </c>
      <c r="L44" s="52"/>
      <c r="M44" s="63"/>
      <c r="N44" s="64"/>
      <c r="O44" s="53"/>
      <c r="P44" s="260"/>
      <c r="Q44" s="254"/>
      <c r="R44" s="234"/>
      <c r="S44" s="54"/>
      <c r="T44" s="65"/>
      <c r="U44" s="47">
        <v>100.0</v>
      </c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4" t="s">
        <v>36</v>
      </c>
      <c r="B45" s="44" t="s">
        <v>37</v>
      </c>
      <c r="C45" s="45"/>
      <c r="D45" s="100" t="s">
        <v>628</v>
      </c>
      <c r="E45" s="47" t="s">
        <v>52</v>
      </c>
      <c r="F45" s="44" t="s">
        <v>40</v>
      </c>
      <c r="G45" s="293" t="s">
        <v>629</v>
      </c>
      <c r="H45" s="124"/>
      <c r="I45" s="48" t="s">
        <v>630</v>
      </c>
      <c r="J45" s="44" t="s">
        <v>56</v>
      </c>
      <c r="K45" s="51">
        <v>294.0</v>
      </c>
      <c r="L45" s="104"/>
      <c r="M45" s="85"/>
      <c r="N45" s="86"/>
      <c r="O45" s="53"/>
      <c r="P45" s="260"/>
      <c r="Q45" s="254"/>
      <c r="R45" s="234"/>
      <c r="S45" s="105"/>
      <c r="T45" s="89"/>
      <c r="U45" s="4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4"/>
      <c r="B46" s="44"/>
      <c r="C46" s="70"/>
      <c r="D46" s="71"/>
      <c r="E46" s="59"/>
      <c r="F46" s="44"/>
      <c r="G46" s="48"/>
      <c r="H46" s="60"/>
      <c r="I46" s="60"/>
      <c r="J46" s="78"/>
      <c r="K46" s="51"/>
      <c r="L46" s="125"/>
      <c r="M46" s="63"/>
      <c r="N46" s="64"/>
      <c r="O46" s="53"/>
      <c r="P46" s="260"/>
      <c r="Q46" s="254"/>
      <c r="R46" s="234"/>
      <c r="S46" s="126"/>
      <c r="T46" s="65"/>
      <c r="U46" s="4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4"/>
      <c r="B47" s="44"/>
      <c r="C47" s="45"/>
      <c r="D47" s="71"/>
      <c r="E47" s="59"/>
      <c r="F47" s="44"/>
      <c r="G47" s="48"/>
      <c r="H47" s="60"/>
      <c r="I47" s="60"/>
      <c r="J47" s="78"/>
      <c r="K47" s="51"/>
      <c r="L47" s="125"/>
      <c r="M47" s="37"/>
      <c r="N47" s="38"/>
      <c r="O47" s="53"/>
      <c r="P47" s="260"/>
      <c r="Q47" s="254"/>
      <c r="R47" s="234"/>
      <c r="S47" s="126"/>
      <c r="T47" s="56"/>
      <c r="U47" s="4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4"/>
      <c r="B48" s="44"/>
      <c r="C48" s="45"/>
      <c r="D48" s="109"/>
      <c r="E48" s="47"/>
      <c r="F48" s="44"/>
      <c r="G48" s="48"/>
      <c r="H48" s="60"/>
      <c r="I48" s="128"/>
      <c r="J48" s="44"/>
      <c r="K48" s="62"/>
      <c r="L48" s="125"/>
      <c r="M48" s="85"/>
      <c r="N48" s="86"/>
      <c r="O48" s="53"/>
      <c r="P48" s="260"/>
      <c r="Q48" s="254"/>
      <c r="R48" s="234"/>
      <c r="S48" s="126"/>
      <c r="T48" s="89"/>
      <c r="U48" s="4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4"/>
      <c r="B49" s="44"/>
      <c r="C49" s="45"/>
      <c r="D49" s="129"/>
      <c r="E49" s="59"/>
      <c r="F49" s="44"/>
      <c r="G49" s="48"/>
      <c r="H49" s="60"/>
      <c r="I49" s="48"/>
      <c r="J49" s="78"/>
      <c r="K49" s="62"/>
      <c r="L49" s="130"/>
      <c r="M49" s="85"/>
      <c r="N49" s="86"/>
      <c r="O49" s="53"/>
      <c r="P49" s="260"/>
      <c r="Q49" s="258"/>
      <c r="R49" s="234"/>
      <c r="S49" s="131"/>
      <c r="T49" s="89"/>
      <c r="U49" s="4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4"/>
      <c r="B50" s="44"/>
      <c r="C50" s="45"/>
      <c r="D50" s="70"/>
      <c r="E50" s="59"/>
      <c r="F50" s="44"/>
      <c r="G50" s="48"/>
      <c r="H50" s="60"/>
      <c r="I50" s="48"/>
      <c r="J50" s="78"/>
      <c r="K50" s="51"/>
      <c r="L50" s="125"/>
      <c r="M50" s="63"/>
      <c r="N50" s="64"/>
      <c r="O50" s="53"/>
      <c r="P50" s="261"/>
      <c r="Q50" s="254"/>
      <c r="R50" s="234"/>
      <c r="S50" s="126"/>
      <c r="T50" s="65"/>
      <c r="U50" s="4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4"/>
      <c r="B51" s="44"/>
      <c r="C51" s="45"/>
      <c r="D51" s="45"/>
      <c r="E51" s="59"/>
      <c r="F51" s="44"/>
      <c r="G51" s="133"/>
      <c r="H51" s="49"/>
      <c r="I51" s="48"/>
      <c r="J51" s="78"/>
      <c r="K51" s="121"/>
      <c r="L51" s="125"/>
      <c r="M51" s="85"/>
      <c r="N51" s="86"/>
      <c r="O51" s="53"/>
      <c r="P51" s="260"/>
      <c r="Q51" s="258"/>
      <c r="R51" s="234"/>
      <c r="S51" s="126"/>
      <c r="T51" s="89"/>
      <c r="U51" s="4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4"/>
      <c r="B52" s="44"/>
      <c r="C52" s="45"/>
      <c r="D52" s="45"/>
      <c r="E52" s="134"/>
      <c r="F52" s="44"/>
      <c r="G52" s="48"/>
      <c r="H52" s="60"/>
      <c r="I52" s="48"/>
      <c r="J52" s="78"/>
      <c r="K52" s="51"/>
      <c r="L52" s="125"/>
      <c r="M52" s="63"/>
      <c r="N52" s="64"/>
      <c r="O52" s="53"/>
      <c r="P52" s="261"/>
      <c r="Q52" s="262"/>
      <c r="R52" s="234"/>
      <c r="S52" s="126"/>
      <c r="T52" s="65"/>
      <c r="U52" s="5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4"/>
      <c r="B53" s="44"/>
      <c r="C53" s="45"/>
      <c r="D53" s="45"/>
      <c r="E53" s="23"/>
      <c r="F53" s="44"/>
      <c r="G53" s="135"/>
      <c r="H53" s="136"/>
      <c r="I53" s="48"/>
      <c r="J53" s="78"/>
      <c r="K53" s="51"/>
      <c r="L53" s="125"/>
      <c r="M53" s="63"/>
      <c r="N53" s="64"/>
      <c r="O53" s="53"/>
      <c r="P53" s="263"/>
      <c r="Q53" s="254"/>
      <c r="R53" s="234"/>
      <c r="S53" s="126"/>
      <c r="T53" s="65"/>
      <c r="U53" s="4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4"/>
      <c r="B54" s="44"/>
      <c r="C54" s="45"/>
      <c r="D54" s="45"/>
      <c r="E54" s="23"/>
      <c r="F54" s="44"/>
      <c r="G54" s="48"/>
      <c r="H54" s="60"/>
      <c r="I54" s="48"/>
      <c r="J54" s="78"/>
      <c r="K54" s="137"/>
      <c r="L54" s="125"/>
      <c r="M54" s="115"/>
      <c r="N54" s="116"/>
      <c r="O54" s="53"/>
      <c r="P54" s="260"/>
      <c r="Q54" s="258"/>
      <c r="R54" s="234"/>
      <c r="S54" s="126"/>
      <c r="T54" s="117"/>
      <c r="U54" s="4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8"/>
      <c r="L55" s="125"/>
      <c r="M55" s="115"/>
      <c r="N55" s="116"/>
      <c r="O55" s="53"/>
      <c r="P55" s="261"/>
      <c r="Q55" s="258"/>
      <c r="R55" s="234"/>
      <c r="S55" s="126"/>
      <c r="T55" s="117"/>
      <c r="U55" s="4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7"/>
      <c r="L56" s="139"/>
      <c r="M56" s="63"/>
      <c r="N56" s="64"/>
      <c r="O56" s="53"/>
      <c r="P56" s="261"/>
      <c r="Q56" s="262"/>
      <c r="R56" s="234"/>
      <c r="S56" s="140"/>
      <c r="T56" s="65"/>
      <c r="U56" s="4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4"/>
      <c r="B57" s="44"/>
      <c r="C57" s="45"/>
      <c r="D57" s="101"/>
      <c r="E57" s="23"/>
      <c r="F57" s="44"/>
      <c r="G57" s="48"/>
      <c r="H57" s="60"/>
      <c r="I57" s="48"/>
      <c r="J57" s="78"/>
      <c r="K57" s="137"/>
      <c r="L57" s="125"/>
      <c r="M57" s="85"/>
      <c r="N57" s="86"/>
      <c r="O57" s="53"/>
      <c r="P57" s="263"/>
      <c r="Q57" s="254"/>
      <c r="R57" s="234"/>
      <c r="S57" s="126"/>
      <c r="T57" s="89"/>
      <c r="U57" s="4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4"/>
      <c r="B58" s="44"/>
      <c r="C58" s="70"/>
      <c r="D58" s="45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61"/>
      <c r="Q58" s="256"/>
      <c r="R58" s="234"/>
      <c r="S58" s="126"/>
      <c r="T58" s="89"/>
      <c r="U58" s="4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4"/>
      <c r="B59" s="44"/>
      <c r="C59" s="45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64"/>
      <c r="Q59" s="256"/>
      <c r="R59" s="234"/>
      <c r="S59" s="126"/>
      <c r="T59" s="89"/>
      <c r="U59" s="4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64"/>
      <c r="Q60" s="256"/>
      <c r="R60" s="234"/>
      <c r="S60" s="126"/>
      <c r="T60" s="89"/>
      <c r="U60" s="4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30"/>
      <c r="M61" s="63"/>
      <c r="N61" s="64"/>
      <c r="O61" s="53"/>
      <c r="P61" s="264"/>
      <c r="Q61" s="256"/>
      <c r="R61" s="234"/>
      <c r="S61" s="131"/>
      <c r="T61" s="65"/>
      <c r="U61" s="4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85"/>
      <c r="N62" s="86"/>
      <c r="O62" s="53"/>
      <c r="P62" s="264"/>
      <c r="Q62" s="258"/>
      <c r="R62" s="265"/>
      <c r="S62" s="131"/>
      <c r="T62" s="89"/>
      <c r="U62" s="142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8"/>
      <c r="L63" s="125"/>
      <c r="M63" s="63"/>
      <c r="N63" s="64"/>
      <c r="O63" s="53"/>
      <c r="P63" s="261"/>
      <c r="Q63" s="262"/>
      <c r="R63" s="234"/>
      <c r="S63" s="126"/>
      <c r="T63" s="65"/>
      <c r="U63" s="4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30"/>
      <c r="M64" s="85"/>
      <c r="N64" s="86"/>
      <c r="O64" s="53"/>
      <c r="P64" s="263"/>
      <c r="Q64" s="254"/>
      <c r="R64" s="234"/>
      <c r="S64" s="131"/>
      <c r="T64" s="89"/>
      <c r="U64" s="4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7"/>
      <c r="L65" s="130"/>
      <c r="M65" s="85"/>
      <c r="N65" s="86"/>
      <c r="O65" s="53"/>
      <c r="P65" s="260"/>
      <c r="Q65" s="258"/>
      <c r="R65" s="234"/>
      <c r="S65" s="131"/>
      <c r="T65" s="89"/>
      <c r="U65" s="4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4"/>
      <c r="B66" s="44"/>
      <c r="C66" s="45"/>
      <c r="D66" s="45"/>
      <c r="E66" s="143"/>
      <c r="F66" s="44"/>
      <c r="G66" s="48"/>
      <c r="H66" s="60"/>
      <c r="I66" s="48"/>
      <c r="J66" s="78"/>
      <c r="K66" s="144"/>
      <c r="L66" s="125"/>
      <c r="M66" s="63"/>
      <c r="N66" s="64"/>
      <c r="O66" s="53"/>
      <c r="P66" s="261"/>
      <c r="Q66" s="258"/>
      <c r="R66" s="234"/>
      <c r="S66" s="126"/>
      <c r="T66" s="65"/>
      <c r="U66" s="4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5"/>
      <c r="L67" s="130"/>
      <c r="M67" s="85"/>
      <c r="N67" s="86"/>
      <c r="O67" s="53"/>
      <c r="P67" s="261"/>
      <c r="Q67" s="258"/>
      <c r="R67" s="234"/>
      <c r="S67" s="131"/>
      <c r="T67" s="89"/>
      <c r="U67" s="4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37"/>
      <c r="L68" s="146"/>
      <c r="M68" s="85"/>
      <c r="N68" s="86"/>
      <c r="O68" s="53"/>
      <c r="P68" s="261"/>
      <c r="Q68" s="258"/>
      <c r="R68" s="234"/>
      <c r="S68" s="147"/>
      <c r="T68" s="89"/>
      <c r="U68" s="5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44"/>
      <c r="L69" s="130"/>
      <c r="M69" s="85"/>
      <c r="N69" s="86"/>
      <c r="O69" s="53"/>
      <c r="P69" s="261"/>
      <c r="Q69" s="266"/>
      <c r="R69" s="234"/>
      <c r="S69" s="131"/>
      <c r="T69" s="89"/>
      <c r="U69" s="4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4"/>
      <c r="B70" s="44"/>
      <c r="C70" s="149"/>
      <c r="D70" s="150"/>
      <c r="E70" s="143"/>
      <c r="F70" s="44"/>
      <c r="G70" s="48"/>
      <c r="H70" s="60"/>
      <c r="I70" s="48"/>
      <c r="J70" s="78"/>
      <c r="K70" s="151"/>
      <c r="L70" s="152"/>
      <c r="M70" s="85"/>
      <c r="N70" s="86"/>
      <c r="O70" s="53"/>
      <c r="P70" s="267"/>
      <c r="Q70" s="266"/>
      <c r="R70" s="234"/>
      <c r="S70" s="153"/>
      <c r="T70" s="89"/>
      <c r="U70" s="4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4"/>
      <c r="B71" s="44"/>
      <c r="C71" s="149"/>
      <c r="D71" s="45"/>
      <c r="E71" s="143"/>
      <c r="F71" s="44"/>
      <c r="G71" s="48"/>
      <c r="H71" s="60"/>
      <c r="I71" s="48"/>
      <c r="J71" s="78"/>
      <c r="K71" s="155"/>
      <c r="L71" s="152"/>
      <c r="M71" s="115"/>
      <c r="N71" s="116"/>
      <c r="O71" s="53"/>
      <c r="P71" s="267"/>
      <c r="Q71" s="266"/>
      <c r="R71" s="265"/>
      <c r="S71" s="153"/>
      <c r="T71" s="117"/>
      <c r="U71" s="142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4"/>
      <c r="B72" s="44"/>
      <c r="C72" s="149"/>
      <c r="D72" s="58"/>
      <c r="E72" s="143"/>
      <c r="F72" s="44"/>
      <c r="G72" s="48"/>
      <c r="H72" s="60"/>
      <c r="I72" s="60"/>
      <c r="J72" s="78"/>
      <c r="K72" s="151"/>
      <c r="L72" s="156"/>
      <c r="M72" s="85"/>
      <c r="N72" s="86"/>
      <c r="O72" s="53"/>
      <c r="P72" s="267"/>
      <c r="Q72" s="266"/>
      <c r="R72" s="265"/>
      <c r="S72" s="157"/>
      <c r="T72" s="89"/>
      <c r="U72" s="142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4"/>
      <c r="B73" s="44"/>
      <c r="C73" s="149"/>
      <c r="D73" s="45"/>
      <c r="E73" s="143"/>
      <c r="F73" s="44"/>
      <c r="G73" s="48"/>
      <c r="H73" s="60"/>
      <c r="I73" s="60"/>
      <c r="J73" s="78"/>
      <c r="K73" s="151"/>
      <c r="L73" s="152"/>
      <c r="M73" s="85"/>
      <c r="N73" s="86"/>
      <c r="O73" s="53"/>
      <c r="P73" s="267"/>
      <c r="Q73" s="266"/>
      <c r="R73" s="265"/>
      <c r="S73" s="153"/>
      <c r="T73" s="89"/>
      <c r="U73" s="142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5"/>
      <c r="L74" s="152"/>
      <c r="M74" s="85"/>
      <c r="N74" s="86"/>
      <c r="O74" s="53"/>
      <c r="P74" s="267"/>
      <c r="Q74" s="266"/>
      <c r="R74" s="265"/>
      <c r="S74" s="153"/>
      <c r="T74" s="89"/>
      <c r="U74" s="142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4"/>
      <c r="B75" s="44"/>
      <c r="C75" s="149"/>
      <c r="D75" s="45"/>
      <c r="E75" s="2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7"/>
      <c r="Q75" s="266"/>
      <c r="R75" s="265"/>
      <c r="S75" s="153"/>
      <c r="T75" s="89"/>
      <c r="U75" s="159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7"/>
      <c r="Q76" s="266"/>
      <c r="R76" s="265"/>
      <c r="S76" s="153"/>
      <c r="T76" s="89"/>
      <c r="U76" s="142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8"/>
      <c r="B77" s="44"/>
      <c r="C77" s="149"/>
      <c r="D77" s="45"/>
      <c r="E77" s="23"/>
      <c r="F77" s="44"/>
      <c r="G77" s="160"/>
      <c r="H77" s="161"/>
      <c r="I77" s="161"/>
      <c r="J77" s="78"/>
      <c r="K77" s="151"/>
      <c r="L77" s="152"/>
      <c r="M77" s="85"/>
      <c r="N77" s="86"/>
      <c r="O77" s="53"/>
      <c r="P77" s="267"/>
      <c r="Q77" s="266"/>
      <c r="R77" s="268"/>
      <c r="S77" s="153"/>
      <c r="T77" s="89"/>
      <c r="U77" s="162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7"/>
      <c r="Q78" s="266"/>
      <c r="R78" s="268"/>
      <c r="S78" s="153"/>
      <c r="T78" s="89"/>
      <c r="U78" s="163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7"/>
      <c r="Q79" s="269"/>
      <c r="R79" s="268"/>
      <c r="S79" s="153"/>
      <c r="T79" s="89"/>
      <c r="U79" s="163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64"/>
      <c r="L80" s="165"/>
      <c r="M80" s="166"/>
      <c r="N80" s="167"/>
      <c r="O80" s="53"/>
      <c r="P80" s="270"/>
      <c r="Q80" s="269"/>
      <c r="R80" s="268"/>
      <c r="S80" s="168"/>
      <c r="T80" s="170"/>
      <c r="U80" s="163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0"/>
      <c r="Q81" s="269"/>
      <c r="R81" s="268"/>
      <c r="S81" s="168"/>
      <c r="T81" s="170"/>
      <c r="U81" s="163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70"/>
      <c r="Q82" s="271"/>
      <c r="R82" s="268"/>
      <c r="S82" s="168"/>
      <c r="T82" s="170"/>
      <c r="U82" s="163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71"/>
      <c r="L83" s="172"/>
      <c r="M83" s="173"/>
      <c r="N83" s="174"/>
      <c r="O83" s="53"/>
      <c r="P83" s="272"/>
      <c r="Q83" s="273"/>
      <c r="R83" s="274"/>
      <c r="S83" s="175"/>
      <c r="T83" s="177"/>
      <c r="U83" s="163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8"/>
      <c r="B84" s="44"/>
      <c r="C84" s="149"/>
      <c r="D84" s="45"/>
      <c r="E84" s="143"/>
      <c r="F84" s="44"/>
      <c r="G84" s="160"/>
      <c r="H84" s="161"/>
      <c r="I84" s="161"/>
      <c r="J84" s="78"/>
      <c r="K84" s="164"/>
      <c r="L84" s="165"/>
      <c r="M84" s="178"/>
      <c r="N84" s="179"/>
      <c r="O84" s="53"/>
      <c r="P84" s="270"/>
      <c r="Q84" s="273"/>
      <c r="R84" s="275"/>
      <c r="S84" s="168"/>
      <c r="T84" s="180"/>
      <c r="U84" s="163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0"/>
      <c r="Q85" s="273"/>
      <c r="R85" s="275"/>
      <c r="S85" s="168"/>
      <c r="T85" s="180"/>
      <c r="U85" s="163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0"/>
      <c r="Q86" s="273"/>
      <c r="R86" s="275"/>
      <c r="S86" s="168"/>
      <c r="T86" s="180"/>
      <c r="U86" s="163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0"/>
      <c r="Q87" s="273"/>
      <c r="R87" s="275"/>
      <c r="S87" s="168"/>
      <c r="T87" s="180"/>
      <c r="U87" s="163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0"/>
      <c r="Q88" s="273"/>
      <c r="R88" s="275"/>
      <c r="S88" s="168"/>
      <c r="T88" s="180"/>
      <c r="U88" s="163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0"/>
      <c r="Q89" s="273"/>
      <c r="R89" s="275"/>
      <c r="S89" s="168"/>
      <c r="T89" s="180"/>
      <c r="U89" s="163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0"/>
      <c r="Q90" s="273"/>
      <c r="R90" s="275"/>
      <c r="S90" s="168"/>
      <c r="T90" s="180"/>
      <c r="U90" s="163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0"/>
      <c r="Q91" s="273"/>
      <c r="R91" s="275"/>
      <c r="S91" s="168"/>
      <c r="T91" s="180"/>
      <c r="U91" s="163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4"/>
      <c r="B92" s="4"/>
      <c r="C92" s="3"/>
      <c r="D92" s="181"/>
      <c r="E92" s="182"/>
      <c r="F92" s="4"/>
      <c r="G92" s="183"/>
      <c r="H92" s="184"/>
      <c r="I92" s="185"/>
      <c r="J92" s="4"/>
      <c r="K92" s="186"/>
      <c r="L92" s="186"/>
      <c r="M92" s="186"/>
      <c r="N92" s="186"/>
      <c r="O92" s="187"/>
      <c r="P92" s="187"/>
      <c r="Q92" s="187"/>
      <c r="R92" s="187"/>
      <c r="S92" s="187"/>
      <c r="T92" s="188"/>
      <c r="U92" s="189">
        <f>SUM(U7:U91)</f>
        <v>2500</v>
      </c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190"/>
      <c r="E93" s="191"/>
      <c r="F93" s="2"/>
      <c r="G93" s="192"/>
      <c r="H93" s="193"/>
      <c r="I93" s="194"/>
      <c r="J93" s="2"/>
      <c r="K93" s="35" t="s">
        <v>9</v>
      </c>
      <c r="L93" s="195"/>
      <c r="M93" s="195"/>
      <c r="N93" s="195"/>
      <c r="O93" s="196"/>
      <c r="P93" s="196"/>
      <c r="Q93" s="196"/>
      <c r="R93" s="196"/>
      <c r="S93" s="196"/>
      <c r="T93" s="19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198"/>
      <c r="D94" s="16"/>
      <c r="E94" s="199"/>
      <c r="F94" s="200"/>
      <c r="G94" s="183"/>
      <c r="H94" s="5"/>
      <c r="I94" s="5"/>
      <c r="J94" s="2"/>
      <c r="K94" s="150">
        <f>SUM(K6:K91)</f>
        <v>3822</v>
      </c>
      <c r="L94" s="201" t="s">
        <v>24</v>
      </c>
      <c r="O94" s="202" t="s">
        <v>25</v>
      </c>
      <c r="S94" s="202"/>
      <c r="T94" s="203" t="s">
        <v>26</v>
      </c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2"/>
      <c r="B95" s="2"/>
      <c r="C95" s="3"/>
      <c r="D95" s="16"/>
      <c r="E95" s="2"/>
      <c r="F95" s="2"/>
      <c r="G95" s="183"/>
      <c r="H95" s="5"/>
      <c r="I95" s="5"/>
      <c r="J95" s="2"/>
      <c r="K95" s="150">
        <f>SUM(K94*2%)</f>
        <v>76.44</v>
      </c>
      <c r="L95" s="36" t="s">
        <v>10</v>
      </c>
      <c r="M95" s="204"/>
      <c r="N95" s="204"/>
      <c r="O95" s="205"/>
      <c r="P95" s="206"/>
      <c r="Q95" s="206"/>
      <c r="R95" s="206"/>
      <c r="S95" s="206"/>
      <c r="T95" s="20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8"/>
      <c r="L96" s="209">
        <f>SUM(L5:L90)</f>
        <v>2646</v>
      </c>
      <c r="M96" s="37" t="s">
        <v>11</v>
      </c>
      <c r="N96" s="204"/>
      <c r="O96" s="205"/>
      <c r="P96" s="205"/>
      <c r="Q96" s="205"/>
      <c r="R96" s="205"/>
      <c r="S96" s="205"/>
      <c r="T96" s="20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210" t="s">
        <v>27</v>
      </c>
      <c r="H97" s="211">
        <f>SUM(K94,L96,M97,N98)</f>
        <v>9938</v>
      </c>
      <c r="I97" s="5"/>
      <c r="J97" s="2"/>
      <c r="K97" s="7"/>
      <c r="L97" s="58">
        <f>SUM(L96*2%)</f>
        <v>52.92</v>
      </c>
      <c r="M97" s="16">
        <f>SUM(M5:M90)</f>
        <v>838</v>
      </c>
      <c r="N97" s="38" t="s">
        <v>12</v>
      </c>
      <c r="O97" s="205"/>
      <c r="P97" s="205"/>
      <c r="Q97" s="205"/>
      <c r="R97" s="205"/>
      <c r="S97" s="205"/>
      <c r="T97" s="188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12"/>
      <c r="G98" s="213" t="s">
        <v>28</v>
      </c>
      <c r="H98" s="211">
        <f>SUM(O99,P100,Q101,R102,S103)</f>
        <v>4190</v>
      </c>
      <c r="I98" s="5"/>
      <c r="J98" s="2"/>
      <c r="K98" s="7"/>
      <c r="L98" s="17"/>
      <c r="M98" s="58">
        <f>SUM(M97*1%)</f>
        <v>8.38</v>
      </c>
      <c r="N98" s="16">
        <f>SUM(N5:N91)</f>
        <v>2632</v>
      </c>
      <c r="O98" s="39" t="s">
        <v>13</v>
      </c>
      <c r="P98" s="205"/>
      <c r="Q98" s="205"/>
      <c r="R98" s="205"/>
      <c r="S98" s="205"/>
      <c r="T98" s="214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12"/>
      <c r="G99" s="215" t="s">
        <v>29</v>
      </c>
      <c r="H99" s="211">
        <f>SUM(T104)</f>
        <v>0</v>
      </c>
      <c r="I99" s="5"/>
      <c r="J99" s="2"/>
      <c r="K99" s="7"/>
      <c r="L99" s="2"/>
      <c r="M99" s="2"/>
      <c r="N99" s="58">
        <f>SUM(N98*2%)</f>
        <v>52.64</v>
      </c>
      <c r="O99" s="16">
        <f>SUM(O5:O92)</f>
        <v>2370</v>
      </c>
      <c r="P99" s="229" t="s">
        <v>34</v>
      </c>
      <c r="Q99" s="205"/>
      <c r="R99" s="205"/>
      <c r="S99" s="205"/>
      <c r="T99" s="214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"/>
      <c r="G100" s="43"/>
      <c r="H100" s="216"/>
      <c r="I100" s="5"/>
      <c r="J100" s="2"/>
      <c r="K100" s="7"/>
      <c r="L100" s="2"/>
      <c r="M100" s="2"/>
      <c r="N100" s="2"/>
      <c r="O100" s="58">
        <f>SUM(O99*2%)</f>
        <v>47.4</v>
      </c>
      <c r="P100" s="16">
        <f>SUM(P5:P93)</f>
        <v>350</v>
      </c>
      <c r="Q100" s="230" t="s">
        <v>35</v>
      </c>
      <c r="R100" s="205"/>
      <c r="S100" s="205"/>
      <c r="T100" s="214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2"/>
      <c r="P101" s="58">
        <f>SUM(P100*1%)</f>
        <v>3.5</v>
      </c>
      <c r="Q101" s="16">
        <f>SUM(Q5:Q94)</f>
        <v>0</v>
      </c>
      <c r="R101" s="41" t="s">
        <v>15</v>
      </c>
      <c r="S101" s="205"/>
      <c r="T101" s="214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217" t="s">
        <v>30</v>
      </c>
      <c r="H102" s="218">
        <f>SUM(L14,O15,K16,N20,N21,R23,N27,L28,O30,N38,O39,K41,L42)</f>
        <v>5410</v>
      </c>
      <c r="I102" s="278">
        <f>SUM(N27,O39,L42)</f>
        <v>938</v>
      </c>
      <c r="J102" s="2"/>
      <c r="K102" s="7"/>
      <c r="L102" s="2"/>
      <c r="M102" s="2"/>
      <c r="N102" s="2"/>
      <c r="O102" s="2"/>
      <c r="P102" s="2"/>
      <c r="Q102" s="58">
        <f>SUM(Q101*1%)</f>
        <v>0</v>
      </c>
      <c r="R102" s="16">
        <f>SUM(R5:R90)</f>
        <v>1470</v>
      </c>
      <c r="S102" s="40" t="s">
        <v>14</v>
      </c>
      <c r="T102" s="214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20" t="s">
        <v>31</v>
      </c>
      <c r="H103" s="277">
        <f>SUM(N11,R12,L13,N22,O26,L31,O43,K45)</f>
        <v>2814</v>
      </c>
      <c r="I103" s="302">
        <f>SUM(L31)</f>
        <v>588</v>
      </c>
      <c r="J103" s="2"/>
      <c r="K103" s="7"/>
      <c r="L103" s="2"/>
      <c r="M103" s="2"/>
      <c r="N103" s="2"/>
      <c r="O103" s="2"/>
      <c r="P103" s="2"/>
      <c r="Q103" s="2"/>
      <c r="R103" s="58">
        <f>SUM(R102*1%)</f>
        <v>14.7</v>
      </c>
      <c r="S103" s="16">
        <f>SUM(S5:S90)</f>
        <v>0</v>
      </c>
      <c r="T103" s="222" t="s">
        <v>16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23" t="s">
        <v>32</v>
      </c>
      <c r="H104" s="277">
        <f>SUM(K7,K9,N17,R19,K24,O25,M34,K35,L36,O37,P40)</f>
        <v>4140</v>
      </c>
      <c r="I104" s="280">
        <v>0.0</v>
      </c>
      <c r="J104" s="2"/>
      <c r="K104" s="7"/>
      <c r="L104" s="2"/>
      <c r="M104" s="2"/>
      <c r="N104" s="2"/>
      <c r="O104" s="2"/>
      <c r="P104" s="2"/>
      <c r="Q104" s="2"/>
      <c r="R104" s="2"/>
      <c r="S104" s="58">
        <f>SUM(S103*1%)</f>
        <v>0</v>
      </c>
      <c r="T104" s="150">
        <f>SUM(T6:T92)</f>
        <v>0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108"/>
      <c r="D105" s="16"/>
      <c r="E105" s="2"/>
      <c r="F105" s="2"/>
      <c r="G105" s="4"/>
      <c r="H105" s="5"/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2"/>
      <c r="T105" s="150">
        <f>SUM(T104*2%)</f>
        <v>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08"/>
      <c r="D106" s="16"/>
      <c r="E106" s="2"/>
      <c r="F106" s="2"/>
      <c r="G106" s="224" t="s">
        <v>33</v>
      </c>
      <c r="H106" s="281">
        <f>SUM(N27,L31,O39,L42)</f>
        <v>1526</v>
      </c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16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08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226"/>
      <c r="D225" s="22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2"/>
      <c r="U999" s="7"/>
      <c r="X999" s="7"/>
      <c r="AA999" s="7"/>
      <c r="AB999" s="7"/>
      <c r="AC999" s="7"/>
      <c r="AD999" s="7"/>
    </row>
    <row r="1000">
      <c r="G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</row>
  </sheetData>
  <mergeCells count="5">
    <mergeCell ref="A2:J2"/>
    <mergeCell ref="A3:J3"/>
    <mergeCell ref="K3:T3"/>
    <mergeCell ref="L94:N94"/>
    <mergeCell ref="O94:R94"/>
  </mergeCells>
  <dataValidations>
    <dataValidation type="list" allowBlank="1" showErrorMessage="1" sqref="B7:B91">
      <formula1>"Pix,Cartão,Pacote ,Pago "</formula1>
    </dataValidation>
    <dataValidation type="list" allowBlank="1" showErrorMessage="1" sqref="E7:E91 E208:F999">
      <formula1>"Vinicius,Kaua,Caio,Julia,Thiago,Jhonatas,Diogo,Caio Ferreira,Pamelah,Caio Alves,Camila,Wiliam ,Gabriel ,Fernanda,Kaua novo,Marco "</formula1>
    </dataValidation>
    <dataValidation type="list" allowBlank="1" showErrorMessage="1" sqref="A7:A91">
      <formula1>"Nobre,Publicidade"</formula1>
    </dataValidation>
    <dataValidation type="list" allowBlank="1" showErrorMessage="1" sqref="F7:F91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1">
      <formula1>"Mel,Drieli,Fernanda"</formula1>
    </dataValidation>
  </dataValidations>
  <hyperlinks>
    <hyperlink r:id="rId1" ref="G3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7.13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 t="s">
        <v>631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20"/>
      <c r="V4" s="21"/>
      <c r="W4" s="22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8"/>
      <c r="T5" s="24"/>
      <c r="U5" s="30"/>
      <c r="V5" s="7"/>
      <c r="W5" s="7"/>
      <c r="X5" s="7"/>
      <c r="Y5" s="7"/>
      <c r="Z5" s="7"/>
      <c r="AA5" s="7"/>
      <c r="AB5" s="7"/>
      <c r="AC5" s="7"/>
      <c r="AD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29" t="s">
        <v>34</v>
      </c>
      <c r="Q6" s="230" t="s">
        <v>35</v>
      </c>
      <c r="R6" s="41" t="s">
        <v>15</v>
      </c>
      <c r="S6" s="40" t="s">
        <v>14</v>
      </c>
      <c r="T6" s="42" t="s">
        <v>16</v>
      </c>
      <c r="U6" s="36" t="s">
        <v>17</v>
      </c>
      <c r="V6" s="7"/>
      <c r="W6" s="7"/>
      <c r="X6" s="43"/>
      <c r="AA6" s="7"/>
      <c r="AB6" s="7"/>
      <c r="AC6" s="7"/>
      <c r="AD6" s="7"/>
    </row>
    <row r="7">
      <c r="A7" s="44" t="s">
        <v>36</v>
      </c>
      <c r="B7" s="44" t="s">
        <v>37</v>
      </c>
      <c r="C7" s="45"/>
      <c r="D7" s="46" t="s">
        <v>632</v>
      </c>
      <c r="E7" s="47" t="s">
        <v>178</v>
      </c>
      <c r="F7" s="44" t="s">
        <v>60</v>
      </c>
      <c r="G7" s="231" t="s">
        <v>633</v>
      </c>
      <c r="H7" s="49" t="s">
        <v>634</v>
      </c>
      <c r="I7" s="50" t="s">
        <v>635</v>
      </c>
      <c r="J7" s="44" t="s">
        <v>56</v>
      </c>
      <c r="K7" s="51">
        <v>147.0</v>
      </c>
      <c r="L7" s="52"/>
      <c r="M7" s="37"/>
      <c r="N7" s="38"/>
      <c r="O7" s="53"/>
      <c r="P7" s="232"/>
      <c r="Q7" s="233"/>
      <c r="R7" s="234"/>
      <c r="S7" s="54"/>
      <c r="T7" s="56"/>
      <c r="U7" s="57">
        <v>50.0</v>
      </c>
      <c r="V7" s="235" t="s">
        <v>9</v>
      </c>
      <c r="W7" s="236">
        <f>SUM(K95)</f>
        <v>1226</v>
      </c>
      <c r="X7" s="7"/>
      <c r="AA7" s="7"/>
      <c r="AB7" s="7"/>
      <c r="AC7" s="7"/>
      <c r="AD7" s="7"/>
    </row>
    <row r="8">
      <c r="A8" s="44" t="s">
        <v>314</v>
      </c>
      <c r="B8" s="44" t="s">
        <v>45</v>
      </c>
      <c r="C8" s="45"/>
      <c r="D8" s="46" t="s">
        <v>46</v>
      </c>
      <c r="E8" s="47" t="s">
        <v>85</v>
      </c>
      <c r="F8" s="44" t="s">
        <v>40</v>
      </c>
      <c r="G8" s="231" t="s">
        <v>636</v>
      </c>
      <c r="H8" s="60" t="s">
        <v>637</v>
      </c>
      <c r="I8" s="61" t="s">
        <v>638</v>
      </c>
      <c r="J8" s="44" t="s">
        <v>44</v>
      </c>
      <c r="K8" s="62"/>
      <c r="L8" s="52"/>
      <c r="M8" s="63"/>
      <c r="N8" s="64"/>
      <c r="O8" s="53"/>
      <c r="P8" s="232"/>
      <c r="Q8" s="233"/>
      <c r="R8" s="234"/>
      <c r="S8" s="54" t="s">
        <v>639</v>
      </c>
      <c r="T8" s="65"/>
      <c r="U8" s="57" t="s">
        <v>46</v>
      </c>
      <c r="V8" s="66" t="s">
        <v>10</v>
      </c>
      <c r="W8" s="67">
        <f>SUM(L97)</f>
        <v>294</v>
      </c>
      <c r="X8" s="7"/>
      <c r="AA8" s="7"/>
      <c r="AB8" s="7"/>
      <c r="AC8" s="7"/>
      <c r="AD8" s="7"/>
    </row>
    <row r="9">
      <c r="A9" s="44" t="s">
        <v>314</v>
      </c>
      <c r="B9" s="44" t="s">
        <v>45</v>
      </c>
      <c r="C9" s="68"/>
      <c r="D9" s="46" t="s">
        <v>46</v>
      </c>
      <c r="E9" s="47" t="s">
        <v>85</v>
      </c>
      <c r="F9" s="44" t="s">
        <v>40</v>
      </c>
      <c r="G9" s="231" t="s">
        <v>640</v>
      </c>
      <c r="H9" s="60" t="s">
        <v>637</v>
      </c>
      <c r="I9" s="69" t="s">
        <v>638</v>
      </c>
      <c r="J9" s="44" t="s">
        <v>44</v>
      </c>
      <c r="K9" s="62"/>
      <c r="L9" s="52"/>
      <c r="M9" s="63"/>
      <c r="N9" s="64"/>
      <c r="O9" s="53"/>
      <c r="P9" s="237"/>
      <c r="Q9" s="233"/>
      <c r="R9" s="234"/>
      <c r="S9" s="54" t="s">
        <v>639</v>
      </c>
      <c r="T9" s="65"/>
      <c r="U9" s="57" t="s">
        <v>46</v>
      </c>
      <c r="V9" s="66" t="s">
        <v>11</v>
      </c>
      <c r="W9" s="67">
        <f>SUM(M98)</f>
        <v>1238</v>
      </c>
      <c r="X9" s="7"/>
      <c r="AA9" s="7"/>
      <c r="AB9" s="7"/>
      <c r="AC9" s="7"/>
      <c r="AD9" s="7"/>
    </row>
    <row r="10" ht="16.5" customHeight="1">
      <c r="A10" s="44" t="s">
        <v>314</v>
      </c>
      <c r="B10" s="44" t="s">
        <v>45</v>
      </c>
      <c r="C10" s="70"/>
      <c r="D10" s="100" t="s">
        <v>46</v>
      </c>
      <c r="E10" s="47" t="s">
        <v>85</v>
      </c>
      <c r="F10" s="44" t="s">
        <v>40</v>
      </c>
      <c r="G10" s="231" t="s">
        <v>641</v>
      </c>
      <c r="H10" s="49" t="s">
        <v>637</v>
      </c>
      <c r="I10" s="50" t="s">
        <v>638</v>
      </c>
      <c r="J10" s="44" t="s">
        <v>44</v>
      </c>
      <c r="K10" s="51"/>
      <c r="L10" s="72"/>
      <c r="M10" s="37"/>
      <c r="N10" s="38"/>
      <c r="O10" s="53"/>
      <c r="P10" s="232"/>
      <c r="Q10" s="233"/>
      <c r="R10" s="234"/>
      <c r="S10" s="54" t="s">
        <v>639</v>
      </c>
      <c r="T10" s="56"/>
      <c r="U10" s="57" t="s">
        <v>46</v>
      </c>
      <c r="V10" s="75" t="s">
        <v>12</v>
      </c>
      <c r="W10" s="67">
        <f>SUM(N99)</f>
        <v>2858</v>
      </c>
      <c r="X10" s="7"/>
      <c r="Y10" s="7"/>
      <c r="Z10" s="7"/>
      <c r="AA10" s="7"/>
      <c r="AB10" s="7"/>
      <c r="AC10" s="7"/>
      <c r="AD10" s="7"/>
    </row>
    <row r="11">
      <c r="A11" s="44" t="s">
        <v>314</v>
      </c>
      <c r="B11" s="44" t="s">
        <v>45</v>
      </c>
      <c r="C11" s="45"/>
      <c r="D11" s="46" t="s">
        <v>46</v>
      </c>
      <c r="E11" s="47" t="s">
        <v>145</v>
      </c>
      <c r="F11" s="44" t="s">
        <v>40</v>
      </c>
      <c r="G11" s="231" t="s">
        <v>642</v>
      </c>
      <c r="H11" s="49" t="s">
        <v>643</v>
      </c>
      <c r="I11" s="61" t="s">
        <v>644</v>
      </c>
      <c r="J11" s="44" t="s">
        <v>56</v>
      </c>
      <c r="K11" s="51"/>
      <c r="L11" s="52"/>
      <c r="M11" s="37"/>
      <c r="N11" s="38"/>
      <c r="O11" s="53"/>
      <c r="P11" s="232"/>
      <c r="Q11" s="233"/>
      <c r="R11" s="234"/>
      <c r="S11" s="54" t="s">
        <v>645</v>
      </c>
      <c r="T11" s="56"/>
      <c r="U11" s="57" t="s">
        <v>46</v>
      </c>
      <c r="V11" s="76" t="s">
        <v>18</v>
      </c>
      <c r="W11" s="77">
        <f>SUM(W7:W10)</f>
        <v>5616</v>
      </c>
      <c r="X11" s="7"/>
      <c r="AA11" s="7"/>
      <c r="AB11" s="7"/>
      <c r="AC11" s="7"/>
      <c r="AD11" s="7"/>
    </row>
    <row r="12">
      <c r="A12" s="44" t="s">
        <v>36</v>
      </c>
      <c r="B12" s="44" t="s">
        <v>37</v>
      </c>
      <c r="C12" s="45"/>
      <c r="D12" s="46"/>
      <c r="E12" s="47" t="s">
        <v>145</v>
      </c>
      <c r="F12" s="44" t="s">
        <v>40</v>
      </c>
      <c r="G12" s="246" t="s">
        <v>646</v>
      </c>
      <c r="H12" s="49" t="s">
        <v>647</v>
      </c>
      <c r="I12" s="69" t="s">
        <v>648</v>
      </c>
      <c r="J12" s="44" t="s">
        <v>56</v>
      </c>
      <c r="K12" s="51"/>
      <c r="L12" s="52"/>
      <c r="M12" s="63"/>
      <c r="N12" s="64">
        <v>420.0</v>
      </c>
      <c r="O12" s="53"/>
      <c r="P12" s="232"/>
      <c r="Q12" s="233"/>
      <c r="R12" s="234"/>
      <c r="S12" s="54"/>
      <c r="T12" s="65"/>
      <c r="U12" s="57">
        <v>50.0</v>
      </c>
      <c r="X12" s="7"/>
      <c r="Y12" s="7"/>
      <c r="Z12" s="7"/>
      <c r="AA12" s="7"/>
      <c r="AB12" s="7"/>
      <c r="AC12" s="7"/>
      <c r="AD12" s="7"/>
    </row>
    <row r="13">
      <c r="A13" s="44" t="s">
        <v>36</v>
      </c>
      <c r="B13" s="44" t="s">
        <v>37</v>
      </c>
      <c r="C13" s="45"/>
      <c r="D13" s="46" t="s">
        <v>649</v>
      </c>
      <c r="E13" s="47" t="s">
        <v>145</v>
      </c>
      <c r="F13" s="44" t="s">
        <v>40</v>
      </c>
      <c r="G13" s="231" t="s">
        <v>650</v>
      </c>
      <c r="H13" s="60" t="s">
        <v>651</v>
      </c>
      <c r="I13" s="50" t="s">
        <v>652</v>
      </c>
      <c r="J13" s="44" t="s">
        <v>56</v>
      </c>
      <c r="K13" s="51"/>
      <c r="L13" s="52"/>
      <c r="M13" s="63"/>
      <c r="N13" s="64"/>
      <c r="O13" s="53"/>
      <c r="P13" s="232"/>
      <c r="Q13" s="238"/>
      <c r="R13" s="234"/>
      <c r="S13" s="54">
        <v>350.0</v>
      </c>
      <c r="T13" s="65"/>
      <c r="U13" s="57">
        <v>100.0</v>
      </c>
      <c r="X13" s="7"/>
      <c r="Y13" s="7"/>
      <c r="Z13" s="7"/>
      <c r="AA13" s="7"/>
      <c r="AB13" s="7"/>
      <c r="AC13" s="7"/>
      <c r="AD13" s="7"/>
    </row>
    <row r="14">
      <c r="A14" s="44" t="s">
        <v>36</v>
      </c>
      <c r="B14" s="44" t="s">
        <v>37</v>
      </c>
      <c r="C14" s="70"/>
      <c r="D14" s="46" t="s">
        <v>653</v>
      </c>
      <c r="E14" s="47" t="s">
        <v>522</v>
      </c>
      <c r="F14" s="44" t="s">
        <v>40</v>
      </c>
      <c r="G14" s="231" t="s">
        <v>654</v>
      </c>
      <c r="H14" s="60" t="s">
        <v>655</v>
      </c>
      <c r="I14" s="50" t="s">
        <v>656</v>
      </c>
      <c r="J14" s="44" t="s">
        <v>44</v>
      </c>
      <c r="K14" s="51"/>
      <c r="L14" s="52"/>
      <c r="M14" s="37"/>
      <c r="N14" s="38">
        <v>350.0</v>
      </c>
      <c r="O14" s="53"/>
      <c r="P14" s="239"/>
      <c r="Q14" s="233"/>
      <c r="R14" s="234"/>
      <c r="S14" s="54"/>
      <c r="T14" s="56"/>
      <c r="U14" s="57">
        <v>50.0</v>
      </c>
      <c r="X14" s="7"/>
      <c r="Y14" s="7"/>
      <c r="Z14" s="7"/>
      <c r="AA14" s="7"/>
      <c r="AB14" s="7"/>
      <c r="AC14" s="7"/>
      <c r="AD14" s="7"/>
    </row>
    <row r="15">
      <c r="A15" s="44" t="s">
        <v>36</v>
      </c>
      <c r="B15" s="44" t="s">
        <v>37</v>
      </c>
      <c r="C15" s="70"/>
      <c r="D15" s="46" t="s">
        <v>657</v>
      </c>
      <c r="E15" s="47" t="s">
        <v>90</v>
      </c>
      <c r="F15" s="44" t="s">
        <v>40</v>
      </c>
      <c r="G15" s="241" t="s">
        <v>658</v>
      </c>
      <c r="H15" s="79" t="s">
        <v>659</v>
      </c>
      <c r="I15" s="61" t="s">
        <v>660</v>
      </c>
      <c r="J15" s="44" t="s">
        <v>44</v>
      </c>
      <c r="K15" s="51"/>
      <c r="L15" s="52"/>
      <c r="M15" s="63"/>
      <c r="N15" s="64">
        <v>350.0</v>
      </c>
      <c r="O15" s="53"/>
      <c r="P15" s="232"/>
      <c r="Q15" s="233"/>
      <c r="R15" s="234"/>
      <c r="S15" s="54"/>
      <c r="T15" s="65"/>
      <c r="U15" s="57">
        <v>50.0</v>
      </c>
      <c r="V15" s="80" t="s">
        <v>13</v>
      </c>
      <c r="W15" s="46">
        <f>SUM(O100)</f>
        <v>3408</v>
      </c>
      <c r="X15" s="7"/>
      <c r="Y15" s="7"/>
      <c r="Z15" s="7"/>
      <c r="AA15" s="7"/>
      <c r="AB15" s="7"/>
      <c r="AC15" s="7"/>
      <c r="AD15" s="7"/>
    </row>
    <row r="16">
      <c r="A16" s="44" t="s">
        <v>36</v>
      </c>
      <c r="B16" s="44" t="s">
        <v>37</v>
      </c>
      <c r="C16" s="45"/>
      <c r="D16" s="46" t="s">
        <v>661</v>
      </c>
      <c r="E16" s="47" t="s">
        <v>178</v>
      </c>
      <c r="F16" s="44" t="s">
        <v>60</v>
      </c>
      <c r="G16" s="241" t="s">
        <v>662</v>
      </c>
      <c r="H16" s="79"/>
      <c r="I16" s="61" t="s">
        <v>663</v>
      </c>
      <c r="J16" s="44" t="s">
        <v>56</v>
      </c>
      <c r="K16" s="51">
        <v>197.0</v>
      </c>
      <c r="L16" s="52"/>
      <c r="M16" s="63"/>
      <c r="N16" s="64"/>
      <c r="O16" s="53"/>
      <c r="P16" s="232"/>
      <c r="Q16" s="233"/>
      <c r="R16" s="234"/>
      <c r="S16" s="54"/>
      <c r="T16" s="65"/>
      <c r="U16" s="57">
        <v>50.0</v>
      </c>
      <c r="V16" s="242" t="s">
        <v>34</v>
      </c>
      <c r="W16" s="46">
        <f>SUM(P101)</f>
        <v>0</v>
      </c>
      <c r="X16" s="7"/>
      <c r="Y16" s="7"/>
      <c r="Z16" s="83"/>
      <c r="AA16" s="7"/>
      <c r="AB16" s="7"/>
      <c r="AC16" s="7"/>
      <c r="AD16" s="7"/>
    </row>
    <row r="17" ht="15.75" customHeight="1">
      <c r="A17" s="44" t="s">
        <v>36</v>
      </c>
      <c r="B17" s="44" t="s">
        <v>37</v>
      </c>
      <c r="C17" s="45"/>
      <c r="D17" s="46" t="s">
        <v>258</v>
      </c>
      <c r="E17" s="59"/>
      <c r="F17" s="44" t="s">
        <v>40</v>
      </c>
      <c r="G17" s="251" t="s">
        <v>664</v>
      </c>
      <c r="H17" s="60" t="s">
        <v>665</v>
      </c>
      <c r="I17" s="69" t="s">
        <v>666</v>
      </c>
      <c r="J17" s="44" t="s">
        <v>32</v>
      </c>
      <c r="K17" s="51"/>
      <c r="L17" s="84"/>
      <c r="M17" s="63">
        <v>300.0</v>
      </c>
      <c r="N17" s="86"/>
      <c r="O17" s="53"/>
      <c r="P17" s="232"/>
      <c r="Q17" s="233"/>
      <c r="R17" s="234"/>
      <c r="S17" s="87"/>
      <c r="T17" s="89"/>
      <c r="U17" s="57">
        <v>50.0</v>
      </c>
      <c r="V17" s="81" t="s">
        <v>35</v>
      </c>
      <c r="W17" s="82">
        <f>SUM(Q7:Q92)</f>
        <v>1000</v>
      </c>
      <c r="X17" s="7"/>
      <c r="Y17" s="7"/>
      <c r="Z17" s="7"/>
      <c r="AA17" s="7"/>
      <c r="AB17" s="7"/>
      <c r="AC17" s="7"/>
      <c r="AD17" s="7"/>
    </row>
    <row r="18" ht="17.25" customHeight="1">
      <c r="A18" s="44" t="s">
        <v>36</v>
      </c>
      <c r="B18" s="44" t="s">
        <v>37</v>
      </c>
      <c r="C18" s="45"/>
      <c r="D18" s="46" t="s">
        <v>667</v>
      </c>
      <c r="E18" s="47" t="s">
        <v>32</v>
      </c>
      <c r="F18" s="44" t="s">
        <v>40</v>
      </c>
      <c r="G18" s="241" t="s">
        <v>668</v>
      </c>
      <c r="H18" s="304" t="s">
        <v>669</v>
      </c>
      <c r="I18" s="61" t="s">
        <v>670</v>
      </c>
      <c r="J18" s="44" t="s">
        <v>32</v>
      </c>
      <c r="K18" s="51"/>
      <c r="L18" s="84"/>
      <c r="M18" s="63"/>
      <c r="N18" s="64">
        <v>294.0</v>
      </c>
      <c r="O18" s="53"/>
      <c r="P18" s="232"/>
      <c r="Q18" s="244"/>
      <c r="R18" s="234"/>
      <c r="S18" s="87"/>
      <c r="T18" s="65"/>
      <c r="U18" s="57">
        <v>50.0</v>
      </c>
      <c r="V18" s="81" t="s">
        <v>20</v>
      </c>
      <c r="W18" s="46">
        <f>SUM(R103)</f>
        <v>147</v>
      </c>
      <c r="X18" s="7"/>
      <c r="Y18" s="7"/>
      <c r="Z18" s="7"/>
      <c r="AA18" s="7"/>
      <c r="AB18" s="7"/>
      <c r="AC18" s="7"/>
      <c r="AD18" s="7"/>
    </row>
    <row r="19">
      <c r="A19" s="44" t="s">
        <v>36</v>
      </c>
      <c r="B19" s="44" t="s">
        <v>37</v>
      </c>
      <c r="C19" s="45"/>
      <c r="D19" s="46" t="s">
        <v>671</v>
      </c>
      <c r="E19" s="47" t="s">
        <v>70</v>
      </c>
      <c r="F19" s="44" t="s">
        <v>40</v>
      </c>
      <c r="G19" s="231" t="s">
        <v>672</v>
      </c>
      <c r="H19" s="60"/>
      <c r="I19" s="50" t="s">
        <v>673</v>
      </c>
      <c r="J19" s="44" t="s">
        <v>32</v>
      </c>
      <c r="K19" s="51"/>
      <c r="L19" s="52"/>
      <c r="M19" s="63"/>
      <c r="N19" s="64"/>
      <c r="O19" s="53">
        <v>500.0</v>
      </c>
      <c r="P19" s="245"/>
      <c r="Q19" s="244"/>
      <c r="R19" s="234"/>
      <c r="S19" s="54"/>
      <c r="T19" s="65"/>
      <c r="U19" s="57">
        <v>100.0</v>
      </c>
      <c r="V19" s="81" t="s">
        <v>14</v>
      </c>
      <c r="W19" s="46">
        <f>SUM(S104)</f>
        <v>644</v>
      </c>
      <c r="X19" s="7"/>
      <c r="Y19" s="7"/>
      <c r="Z19" s="7"/>
      <c r="AA19" s="7"/>
      <c r="AB19" s="7"/>
      <c r="AC19" s="7"/>
      <c r="AD19" s="7"/>
    </row>
    <row r="20">
      <c r="A20" s="44" t="s">
        <v>36</v>
      </c>
      <c r="B20" s="44" t="s">
        <v>37</v>
      </c>
      <c r="C20" s="45"/>
      <c r="D20" s="243" t="s">
        <v>674</v>
      </c>
      <c r="E20" s="47" t="s">
        <v>522</v>
      </c>
      <c r="F20" s="44" t="s">
        <v>40</v>
      </c>
      <c r="G20" s="246" t="s">
        <v>675</v>
      </c>
      <c r="H20" s="60" t="s">
        <v>676</v>
      </c>
      <c r="I20" s="69" t="s">
        <v>677</v>
      </c>
      <c r="J20" s="44" t="s">
        <v>44</v>
      </c>
      <c r="K20" s="51"/>
      <c r="L20" s="52"/>
      <c r="M20" s="63"/>
      <c r="N20" s="64"/>
      <c r="O20" s="53">
        <v>350.0</v>
      </c>
      <c r="P20" s="245"/>
      <c r="Q20" s="238"/>
      <c r="R20" s="234"/>
      <c r="S20" s="54"/>
      <c r="T20" s="65"/>
      <c r="U20" s="57">
        <v>50.0</v>
      </c>
      <c r="V20" s="90" t="s">
        <v>19</v>
      </c>
      <c r="W20" s="91">
        <f>SUM(W15:W19)</f>
        <v>5199</v>
      </c>
      <c r="X20" s="7"/>
      <c r="Y20" s="7"/>
      <c r="Z20" s="7"/>
      <c r="AA20" s="7"/>
      <c r="AB20" s="7"/>
      <c r="AC20" s="7"/>
      <c r="AD20" s="7"/>
    </row>
    <row r="21">
      <c r="A21" s="44" t="s">
        <v>36</v>
      </c>
      <c r="B21" s="44" t="s">
        <v>37</v>
      </c>
      <c r="C21" s="45"/>
      <c r="D21" s="46" t="s">
        <v>678</v>
      </c>
      <c r="E21" s="47" t="s">
        <v>39</v>
      </c>
      <c r="F21" s="44" t="s">
        <v>40</v>
      </c>
      <c r="G21" s="231" t="s">
        <v>679</v>
      </c>
      <c r="H21" s="60" t="s">
        <v>680</v>
      </c>
      <c r="I21" s="307" t="s">
        <v>681</v>
      </c>
      <c r="J21" s="44" t="s">
        <v>44</v>
      </c>
      <c r="K21" s="51"/>
      <c r="L21" s="52"/>
      <c r="M21" s="63"/>
      <c r="N21" s="64"/>
      <c r="O21" s="53">
        <v>294.0</v>
      </c>
      <c r="P21" s="239"/>
      <c r="Q21" s="233"/>
      <c r="R21" s="234"/>
      <c r="S21" s="54"/>
      <c r="T21" s="65"/>
      <c r="U21" s="57">
        <v>100.0</v>
      </c>
      <c r="V21" s="92"/>
      <c r="W21" s="93"/>
      <c r="X21" s="7"/>
      <c r="Y21" s="7"/>
      <c r="Z21" s="7"/>
      <c r="AA21" s="7"/>
      <c r="AB21" s="7"/>
      <c r="AC21" s="7"/>
      <c r="AD21" s="7"/>
    </row>
    <row r="22">
      <c r="A22" s="44" t="s">
        <v>36</v>
      </c>
      <c r="B22" s="44" t="s">
        <v>37</v>
      </c>
      <c r="C22" s="45"/>
      <c r="D22" s="46" t="s">
        <v>682</v>
      </c>
      <c r="E22" s="47" t="s">
        <v>522</v>
      </c>
      <c r="F22" s="44" t="s">
        <v>40</v>
      </c>
      <c r="G22" s="231" t="s">
        <v>683</v>
      </c>
      <c r="H22" s="60" t="s">
        <v>684</v>
      </c>
      <c r="I22" s="50" t="s">
        <v>685</v>
      </c>
      <c r="J22" s="44" t="s">
        <v>44</v>
      </c>
      <c r="K22" s="51"/>
      <c r="L22" s="52"/>
      <c r="M22" s="63"/>
      <c r="N22" s="64"/>
      <c r="O22" s="53">
        <v>294.0</v>
      </c>
      <c r="P22" s="232"/>
      <c r="Q22" s="238"/>
      <c r="R22" s="234"/>
      <c r="S22" s="54"/>
      <c r="T22" s="65"/>
      <c r="U22" s="57">
        <v>50.0</v>
      </c>
      <c r="X22" s="7"/>
      <c r="Y22" s="7"/>
      <c r="Z22" s="7"/>
      <c r="AA22" s="7"/>
      <c r="AB22" s="7"/>
      <c r="AC22" s="7"/>
      <c r="AD22" s="7"/>
    </row>
    <row r="23" ht="17.25" customHeight="1">
      <c r="A23" s="44" t="s">
        <v>36</v>
      </c>
      <c r="B23" s="44" t="s">
        <v>37</v>
      </c>
      <c r="C23" s="45"/>
      <c r="D23" s="101" t="s">
        <v>686</v>
      </c>
      <c r="E23" s="47" t="s">
        <v>522</v>
      </c>
      <c r="F23" s="44" t="s">
        <v>40</v>
      </c>
      <c r="G23" s="231" t="s">
        <v>687</v>
      </c>
      <c r="H23" s="60" t="s">
        <v>688</v>
      </c>
      <c r="I23" s="69">
        <v>7.199655735E9</v>
      </c>
      <c r="J23" s="44" t="s">
        <v>44</v>
      </c>
      <c r="K23" s="95"/>
      <c r="L23" s="52"/>
      <c r="M23" s="63"/>
      <c r="N23" s="64"/>
      <c r="O23" s="53"/>
      <c r="P23" s="239"/>
      <c r="Q23" s="233">
        <v>700.0</v>
      </c>
      <c r="R23" s="234"/>
      <c r="S23" s="54"/>
      <c r="T23" s="65"/>
      <c r="U23" s="57">
        <v>350.0</v>
      </c>
      <c r="X23" s="7"/>
      <c r="Y23" s="7"/>
      <c r="Z23" s="7"/>
      <c r="AA23" s="7"/>
      <c r="AB23" s="7"/>
      <c r="AC23" s="7"/>
      <c r="AD23" s="7"/>
    </row>
    <row r="24" ht="15.75" customHeight="1">
      <c r="A24" s="44" t="s">
        <v>36</v>
      </c>
      <c r="B24" s="44" t="s">
        <v>37</v>
      </c>
      <c r="C24" s="45"/>
      <c r="D24" s="101" t="s">
        <v>258</v>
      </c>
      <c r="E24" s="47" t="s">
        <v>522</v>
      </c>
      <c r="F24" s="44" t="s">
        <v>40</v>
      </c>
      <c r="G24" s="231" t="s">
        <v>689</v>
      </c>
      <c r="H24" s="60" t="s">
        <v>362</v>
      </c>
      <c r="I24" s="50" t="s">
        <v>690</v>
      </c>
      <c r="J24" s="44" t="s">
        <v>44</v>
      </c>
      <c r="K24" s="51"/>
      <c r="L24" s="72"/>
      <c r="M24" s="63"/>
      <c r="N24" s="64"/>
      <c r="O24" s="53">
        <v>150.0</v>
      </c>
      <c r="P24" s="239"/>
      <c r="Q24" s="238"/>
      <c r="R24" s="234"/>
      <c r="S24" s="73"/>
      <c r="T24" s="65"/>
      <c r="U24" s="57">
        <v>50.0</v>
      </c>
      <c r="X24" s="7"/>
      <c r="Y24" s="7"/>
      <c r="Z24" s="7"/>
      <c r="AA24" s="7"/>
      <c r="AB24" s="7"/>
      <c r="AC24" s="7"/>
      <c r="AD24" s="7"/>
    </row>
    <row r="25">
      <c r="A25" s="44" t="s">
        <v>36</v>
      </c>
      <c r="B25" s="44" t="s">
        <v>37</v>
      </c>
      <c r="C25" s="70"/>
      <c r="D25" s="46" t="s">
        <v>691</v>
      </c>
      <c r="E25" s="47" t="s">
        <v>70</v>
      </c>
      <c r="F25" s="44" t="s">
        <v>40</v>
      </c>
      <c r="G25" s="231" t="s">
        <v>692</v>
      </c>
      <c r="H25" s="60" t="s">
        <v>693</v>
      </c>
      <c r="I25" s="48" t="s">
        <v>694</v>
      </c>
      <c r="J25" s="44" t="s">
        <v>32</v>
      </c>
      <c r="K25" s="62"/>
      <c r="L25" s="52"/>
      <c r="M25" s="63"/>
      <c r="N25" s="86"/>
      <c r="O25" s="53"/>
      <c r="P25" s="239"/>
      <c r="Q25" s="233">
        <v>300.0</v>
      </c>
      <c r="R25" s="234"/>
      <c r="S25" s="97"/>
      <c r="T25" s="89"/>
      <c r="U25" s="57">
        <v>50.0</v>
      </c>
      <c r="V25" s="43"/>
      <c r="W25" s="43"/>
      <c r="X25" s="7"/>
      <c r="Y25" s="7"/>
      <c r="Z25" s="7"/>
      <c r="AA25" s="7"/>
      <c r="AB25" s="7"/>
      <c r="AC25" s="7"/>
      <c r="AD25" s="7"/>
    </row>
    <row r="26">
      <c r="A26" s="44" t="s">
        <v>36</v>
      </c>
      <c r="B26" s="44" t="s">
        <v>37</v>
      </c>
      <c r="C26" s="70"/>
      <c r="D26" s="46" t="s">
        <v>695</v>
      </c>
      <c r="E26" s="47" t="s">
        <v>522</v>
      </c>
      <c r="F26" s="44" t="s">
        <v>40</v>
      </c>
      <c r="G26" s="231" t="s">
        <v>696</v>
      </c>
      <c r="H26" s="60" t="s">
        <v>117</v>
      </c>
      <c r="I26" s="48" t="s">
        <v>697</v>
      </c>
      <c r="J26" s="44" t="s">
        <v>44</v>
      </c>
      <c r="K26" s="99"/>
      <c r="L26" s="84"/>
      <c r="M26" s="63"/>
      <c r="N26" s="64">
        <v>450.0</v>
      </c>
      <c r="O26" s="53"/>
      <c r="P26" s="232"/>
      <c r="Q26" s="244"/>
      <c r="R26" s="234"/>
      <c r="S26" s="87"/>
      <c r="T26" s="65"/>
      <c r="U26" s="57">
        <v>100.0</v>
      </c>
      <c r="V26" s="247" t="s">
        <v>16</v>
      </c>
      <c r="W26" s="248">
        <f>SUM(T105)</f>
        <v>540</v>
      </c>
      <c r="X26" s="7"/>
      <c r="Y26" s="7"/>
      <c r="Z26" s="7"/>
      <c r="AA26" s="7"/>
      <c r="AB26" s="7"/>
      <c r="AC26" s="7"/>
      <c r="AD26" s="7"/>
    </row>
    <row r="27">
      <c r="A27" s="44" t="s">
        <v>36</v>
      </c>
      <c r="B27" s="44" t="s">
        <v>45</v>
      </c>
      <c r="C27" s="70"/>
      <c r="D27" s="46" t="s">
        <v>46</v>
      </c>
      <c r="E27" s="47" t="s">
        <v>39</v>
      </c>
      <c r="F27" s="44" t="s">
        <v>40</v>
      </c>
      <c r="G27" s="231" t="s">
        <v>698</v>
      </c>
      <c r="H27" s="60"/>
      <c r="I27" s="61" t="s">
        <v>699</v>
      </c>
      <c r="J27" s="44" t="s">
        <v>44</v>
      </c>
      <c r="K27" s="51" t="s">
        <v>50</v>
      </c>
      <c r="L27" s="52"/>
      <c r="M27" s="63"/>
      <c r="N27" s="64"/>
      <c r="O27" s="53"/>
      <c r="P27" s="245"/>
      <c r="Q27" s="233"/>
      <c r="R27" s="234"/>
      <c r="S27" s="54"/>
      <c r="T27" s="65"/>
      <c r="U27" s="57" t="s">
        <v>46</v>
      </c>
      <c r="V27" s="249" t="s">
        <v>129</v>
      </c>
      <c r="W27" s="250">
        <f>SUM(W26)</f>
        <v>540</v>
      </c>
      <c r="X27" s="7"/>
      <c r="Y27" s="7"/>
      <c r="Z27" s="7"/>
      <c r="AA27" s="7"/>
      <c r="AB27" s="7"/>
      <c r="AC27" s="7"/>
      <c r="AD27" s="7"/>
    </row>
    <row r="28">
      <c r="A28" s="44" t="s">
        <v>36</v>
      </c>
      <c r="B28" s="44" t="s">
        <v>37</v>
      </c>
      <c r="C28" s="70"/>
      <c r="D28" s="100" t="s">
        <v>700</v>
      </c>
      <c r="E28" s="47" t="s">
        <v>178</v>
      </c>
      <c r="F28" s="44" t="s">
        <v>40</v>
      </c>
      <c r="G28" s="231" t="s">
        <v>701</v>
      </c>
      <c r="H28" s="60"/>
      <c r="I28" s="61" t="s">
        <v>702</v>
      </c>
      <c r="J28" s="44" t="s">
        <v>56</v>
      </c>
      <c r="K28" s="51">
        <v>294.0</v>
      </c>
      <c r="L28" s="52"/>
      <c r="M28" s="63"/>
      <c r="N28" s="64"/>
      <c r="O28" s="53"/>
      <c r="P28" s="232"/>
      <c r="Q28" s="233"/>
      <c r="R28" s="234"/>
      <c r="S28" s="54"/>
      <c r="T28" s="65"/>
      <c r="U28" s="57">
        <v>50.0</v>
      </c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4" t="s">
        <v>36</v>
      </c>
      <c r="B29" s="44" t="s">
        <v>37</v>
      </c>
      <c r="C29" s="45"/>
      <c r="D29" s="100" t="s">
        <v>703</v>
      </c>
      <c r="E29" s="47" t="s">
        <v>39</v>
      </c>
      <c r="F29" s="44" t="s">
        <v>40</v>
      </c>
      <c r="G29" s="231" t="s">
        <v>704</v>
      </c>
      <c r="H29" s="60" t="s">
        <v>616</v>
      </c>
      <c r="I29" s="48" t="s">
        <v>705</v>
      </c>
      <c r="J29" s="44" t="s">
        <v>44</v>
      </c>
      <c r="K29" s="51"/>
      <c r="L29" s="52"/>
      <c r="M29" s="63"/>
      <c r="N29" s="64"/>
      <c r="O29" s="53">
        <v>588.0</v>
      </c>
      <c r="P29" s="232"/>
      <c r="Q29" s="238"/>
      <c r="R29" s="234"/>
      <c r="S29" s="54"/>
      <c r="T29" s="65"/>
      <c r="U29" s="57">
        <v>100.0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4" t="s">
        <v>36</v>
      </c>
      <c r="B30" s="44" t="s">
        <v>37</v>
      </c>
      <c r="C30" s="101"/>
      <c r="D30" s="100" t="s">
        <v>706</v>
      </c>
      <c r="E30" s="47" t="s">
        <v>39</v>
      </c>
      <c r="F30" s="44" t="s">
        <v>40</v>
      </c>
      <c r="G30" s="231" t="s">
        <v>707</v>
      </c>
      <c r="H30" s="60" t="s">
        <v>708</v>
      </c>
      <c r="I30" s="48" t="s">
        <v>709</v>
      </c>
      <c r="J30" s="44" t="s">
        <v>44</v>
      </c>
      <c r="K30" s="51"/>
      <c r="L30" s="52"/>
      <c r="M30" s="37"/>
      <c r="N30" s="38">
        <v>350.0</v>
      </c>
      <c r="O30" s="53"/>
      <c r="P30" s="239"/>
      <c r="Q30" s="233"/>
      <c r="R30" s="234"/>
      <c r="S30" s="54"/>
      <c r="T30" s="56"/>
      <c r="U30" s="57">
        <v>100.0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4" t="s">
        <v>36</v>
      </c>
      <c r="B31" s="44" t="s">
        <v>37</v>
      </c>
      <c r="C31" s="45"/>
      <c r="D31" s="100" t="s">
        <v>710</v>
      </c>
      <c r="E31" s="47" t="s">
        <v>178</v>
      </c>
      <c r="F31" s="44" t="s">
        <v>60</v>
      </c>
      <c r="G31" s="252" t="s">
        <v>711</v>
      </c>
      <c r="H31" s="103" t="s">
        <v>712</v>
      </c>
      <c r="I31" s="48" t="s">
        <v>713</v>
      </c>
      <c r="J31" s="44" t="s">
        <v>56</v>
      </c>
      <c r="K31" s="51"/>
      <c r="L31" s="104"/>
      <c r="M31" s="63"/>
      <c r="N31" s="64"/>
      <c r="O31" s="53"/>
      <c r="P31" s="232"/>
      <c r="Q31" s="233"/>
      <c r="R31" s="234"/>
      <c r="S31" s="105"/>
      <c r="T31" s="65">
        <v>120.0</v>
      </c>
      <c r="U31" s="57">
        <v>60.0</v>
      </c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4" t="s">
        <v>36</v>
      </c>
      <c r="B32" s="44" t="s">
        <v>37</v>
      </c>
      <c r="C32" s="108"/>
      <c r="D32" s="46" t="s">
        <v>714</v>
      </c>
      <c r="E32" s="47" t="s">
        <v>178</v>
      </c>
      <c r="F32" s="44" t="s">
        <v>60</v>
      </c>
      <c r="G32" s="231" t="s">
        <v>715</v>
      </c>
      <c r="H32" s="60" t="s">
        <v>712</v>
      </c>
      <c r="I32" s="48" t="s">
        <v>713</v>
      </c>
      <c r="J32" s="44" t="s">
        <v>56</v>
      </c>
      <c r="K32" s="51"/>
      <c r="L32" s="104"/>
      <c r="M32" s="63"/>
      <c r="N32" s="64"/>
      <c r="O32" s="53"/>
      <c r="P32" s="232"/>
      <c r="Q32" s="233"/>
      <c r="R32" s="234"/>
      <c r="S32" s="105"/>
      <c r="T32" s="65">
        <v>120.0</v>
      </c>
      <c r="U32" s="47">
        <v>60.0</v>
      </c>
      <c r="V32" s="90" t="s">
        <v>23</v>
      </c>
      <c r="W32" s="107">
        <f>SUM(W11,W20,W27)</f>
        <v>11355</v>
      </c>
      <c r="X32" s="7"/>
      <c r="Y32" s="7"/>
      <c r="Z32" s="7"/>
      <c r="AA32" s="7"/>
      <c r="AB32" s="7"/>
      <c r="AC32" s="7"/>
      <c r="AD32" s="7"/>
    </row>
    <row r="33">
      <c r="A33" s="44" t="s">
        <v>36</v>
      </c>
      <c r="B33" s="44" t="s">
        <v>37</v>
      </c>
      <c r="C33" s="45"/>
      <c r="D33" s="122" t="s">
        <v>716</v>
      </c>
      <c r="E33" s="47" t="s">
        <v>70</v>
      </c>
      <c r="F33" s="44" t="s">
        <v>40</v>
      </c>
      <c r="G33" s="231" t="s">
        <v>717</v>
      </c>
      <c r="H33" s="60" t="s">
        <v>718</v>
      </c>
      <c r="I33" s="48" t="s">
        <v>719</v>
      </c>
      <c r="J33" s="44" t="s">
        <v>32</v>
      </c>
      <c r="K33" s="51"/>
      <c r="L33" s="84"/>
      <c r="M33" s="85"/>
      <c r="N33" s="64">
        <v>350.0</v>
      </c>
      <c r="O33" s="53"/>
      <c r="P33" s="232"/>
      <c r="Q33" s="233"/>
      <c r="R33" s="234"/>
      <c r="S33" s="87"/>
      <c r="T33" s="89"/>
      <c r="U33" s="47">
        <v>50.0</v>
      </c>
      <c r="X33" s="7"/>
      <c r="Y33" s="7"/>
      <c r="Z33" s="7"/>
      <c r="AA33" s="7"/>
      <c r="AB33" s="7"/>
      <c r="AC33" s="7"/>
      <c r="AD33" s="7"/>
    </row>
    <row r="34">
      <c r="A34" s="44" t="s">
        <v>36</v>
      </c>
      <c r="B34" s="44" t="s">
        <v>37</v>
      </c>
      <c r="C34" s="45"/>
      <c r="D34" s="110"/>
      <c r="E34" s="59"/>
      <c r="F34" s="44" t="s">
        <v>40</v>
      </c>
      <c r="G34" s="251" t="s">
        <v>720</v>
      </c>
      <c r="H34" s="60" t="s">
        <v>721</v>
      </c>
      <c r="I34" s="60" t="s">
        <v>722</v>
      </c>
      <c r="J34" s="78"/>
      <c r="K34" s="51"/>
      <c r="L34" s="52">
        <v>294.0</v>
      </c>
      <c r="M34" s="37"/>
      <c r="N34" s="38"/>
      <c r="O34" s="53"/>
      <c r="P34" s="232"/>
      <c r="Q34" s="233"/>
      <c r="R34" s="234"/>
      <c r="S34" s="73"/>
      <c r="T34" s="56"/>
      <c r="U34" s="47">
        <v>50.0</v>
      </c>
      <c r="X34" s="7"/>
      <c r="Y34" s="7"/>
      <c r="Z34" s="7"/>
      <c r="AA34" s="7"/>
      <c r="AB34" s="7"/>
      <c r="AC34" s="7"/>
      <c r="AD34" s="7"/>
    </row>
    <row r="35">
      <c r="A35" s="44" t="s">
        <v>36</v>
      </c>
      <c r="B35" s="44" t="s">
        <v>37</v>
      </c>
      <c r="C35" s="70"/>
      <c r="D35" s="122" t="s">
        <v>723</v>
      </c>
      <c r="E35" s="47" t="s">
        <v>178</v>
      </c>
      <c r="F35" s="44" t="s">
        <v>60</v>
      </c>
      <c r="G35" s="308" t="s">
        <v>724</v>
      </c>
      <c r="H35" s="60" t="s">
        <v>725</v>
      </c>
      <c r="I35" s="309">
        <v>8.699998302E9</v>
      </c>
      <c r="J35" s="44" t="s">
        <v>56</v>
      </c>
      <c r="K35" s="62"/>
      <c r="L35" s="52"/>
      <c r="M35" s="63"/>
      <c r="N35" s="64"/>
      <c r="O35" s="53"/>
      <c r="P35" s="232"/>
      <c r="Q35" s="233"/>
      <c r="R35" s="234">
        <v>147.0</v>
      </c>
      <c r="S35" s="54"/>
      <c r="T35" s="65"/>
      <c r="U35" s="47">
        <v>50.0</v>
      </c>
      <c r="X35" s="7"/>
      <c r="Y35" s="7"/>
      <c r="Z35" s="7"/>
      <c r="AA35" s="7"/>
      <c r="AB35" s="7"/>
      <c r="AC35" s="7"/>
      <c r="AD35" s="7"/>
    </row>
    <row r="36">
      <c r="A36" s="44" t="s">
        <v>36</v>
      </c>
      <c r="B36" s="44" t="s">
        <v>37</v>
      </c>
      <c r="C36" s="70"/>
      <c r="D36" s="100" t="s">
        <v>726</v>
      </c>
      <c r="E36" s="47"/>
      <c r="F36" s="44" t="s">
        <v>40</v>
      </c>
      <c r="G36" s="310" t="s">
        <v>727</v>
      </c>
      <c r="H36" s="49" t="s">
        <v>728</v>
      </c>
      <c r="I36" s="60" t="s">
        <v>729</v>
      </c>
      <c r="J36" s="78"/>
      <c r="K36" s="62">
        <v>588.0</v>
      </c>
      <c r="L36" s="52"/>
      <c r="M36" s="63"/>
      <c r="N36" s="64"/>
      <c r="O36" s="53"/>
      <c r="P36" s="232"/>
      <c r="Q36" s="238"/>
      <c r="R36" s="234"/>
      <c r="S36" s="54"/>
      <c r="T36" s="65"/>
      <c r="U36" s="47">
        <v>100.0</v>
      </c>
      <c r="X36" s="7"/>
      <c r="Y36" s="7"/>
      <c r="Z36" s="7"/>
      <c r="AA36" s="7"/>
      <c r="AB36" s="7"/>
      <c r="AC36" s="7"/>
      <c r="AD36" s="7"/>
    </row>
    <row r="37">
      <c r="A37" s="44" t="s">
        <v>36</v>
      </c>
      <c r="B37" s="44" t="s">
        <v>37</v>
      </c>
      <c r="C37" s="70"/>
      <c r="D37" s="100" t="s">
        <v>730</v>
      </c>
      <c r="E37" s="47"/>
      <c r="F37" s="44" t="s">
        <v>40</v>
      </c>
      <c r="G37" s="113" t="s">
        <v>731</v>
      </c>
      <c r="H37" s="114" t="s">
        <v>732</v>
      </c>
      <c r="I37" s="48" t="s">
        <v>733</v>
      </c>
      <c r="J37" s="44"/>
      <c r="K37" s="51"/>
      <c r="L37" s="52"/>
      <c r="M37" s="63">
        <v>350.0</v>
      </c>
      <c r="N37" s="86"/>
      <c r="O37" s="53"/>
      <c r="P37" s="239"/>
      <c r="Q37" s="233"/>
      <c r="R37" s="234"/>
      <c r="S37" s="54"/>
      <c r="T37" s="89"/>
      <c r="U37" s="47">
        <v>50.0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4" t="s">
        <v>36</v>
      </c>
      <c r="B38" s="44" t="s">
        <v>37</v>
      </c>
      <c r="C38" s="45"/>
      <c r="D38" s="100" t="s">
        <v>734</v>
      </c>
      <c r="E38" s="47" t="s">
        <v>90</v>
      </c>
      <c r="F38" s="44" t="s">
        <v>40</v>
      </c>
      <c r="G38" s="231" t="s">
        <v>735</v>
      </c>
      <c r="H38" s="60" t="s">
        <v>736</v>
      </c>
      <c r="I38" s="48" t="s">
        <v>737</v>
      </c>
      <c r="J38" s="44" t="s">
        <v>44</v>
      </c>
      <c r="K38" s="51"/>
      <c r="L38" s="52"/>
      <c r="M38" s="115"/>
      <c r="N38" s="116"/>
      <c r="O38" s="53">
        <v>350.0</v>
      </c>
      <c r="P38" s="232"/>
      <c r="Q38" s="233"/>
      <c r="R38" s="234"/>
      <c r="S38" s="54"/>
      <c r="T38" s="117"/>
      <c r="U38" s="47">
        <v>50.0</v>
      </c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4" t="s">
        <v>36</v>
      </c>
      <c r="B39" s="44" t="s">
        <v>37</v>
      </c>
      <c r="C39" s="45"/>
      <c r="D39" s="100" t="s">
        <v>738</v>
      </c>
      <c r="E39" s="47" t="s">
        <v>178</v>
      </c>
      <c r="F39" s="44" t="s">
        <v>40</v>
      </c>
      <c r="G39" s="231" t="s">
        <v>739</v>
      </c>
      <c r="H39" s="60" t="s">
        <v>740</v>
      </c>
      <c r="I39" s="47" t="s">
        <v>741</v>
      </c>
      <c r="J39" s="44" t="s">
        <v>56</v>
      </c>
      <c r="K39" s="99"/>
      <c r="L39" s="52"/>
      <c r="M39" s="63"/>
      <c r="N39" s="64"/>
      <c r="O39" s="53">
        <v>294.0</v>
      </c>
      <c r="P39" s="232"/>
      <c r="Q39" s="254"/>
      <c r="R39" s="234"/>
      <c r="S39" s="54"/>
      <c r="T39" s="65"/>
      <c r="U39" s="47">
        <v>50.0</v>
      </c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4" t="s">
        <v>36</v>
      </c>
      <c r="B40" s="44" t="s">
        <v>37</v>
      </c>
      <c r="C40" s="45"/>
      <c r="D40" s="46" t="s">
        <v>258</v>
      </c>
      <c r="E40" s="47" t="s">
        <v>90</v>
      </c>
      <c r="F40" s="44" t="s">
        <v>40</v>
      </c>
      <c r="G40" s="246" t="s">
        <v>742</v>
      </c>
      <c r="H40" s="60"/>
      <c r="I40" s="48" t="s">
        <v>743</v>
      </c>
      <c r="J40" s="44" t="s">
        <v>44</v>
      </c>
      <c r="K40" s="51"/>
      <c r="L40" s="72"/>
      <c r="M40" s="63"/>
      <c r="N40" s="64"/>
      <c r="O40" s="53"/>
      <c r="P40" s="255"/>
      <c r="Q40" s="256"/>
      <c r="R40" s="234"/>
      <c r="S40" s="54">
        <v>294.0</v>
      </c>
      <c r="T40" s="65"/>
      <c r="U40" s="47">
        <v>50.0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4" t="s">
        <v>36</v>
      </c>
      <c r="B41" s="44" t="s">
        <v>37</v>
      </c>
      <c r="C41" s="45"/>
      <c r="D41" s="100" t="s">
        <v>744</v>
      </c>
      <c r="E41" s="47" t="s">
        <v>70</v>
      </c>
      <c r="F41" s="44" t="s">
        <v>40</v>
      </c>
      <c r="G41" s="231" t="s">
        <v>745</v>
      </c>
      <c r="H41" s="60" t="s">
        <v>746</v>
      </c>
      <c r="I41" s="48" t="s">
        <v>747</v>
      </c>
      <c r="J41" s="44" t="s">
        <v>44</v>
      </c>
      <c r="K41" s="51"/>
      <c r="L41" s="52"/>
      <c r="M41" s="63"/>
      <c r="N41" s="64"/>
      <c r="O41" s="53"/>
      <c r="P41" s="257"/>
      <c r="Q41" s="254"/>
      <c r="R41" s="234"/>
      <c r="S41" s="54"/>
      <c r="T41" s="65">
        <v>300.0</v>
      </c>
      <c r="U41" s="47">
        <v>150.0</v>
      </c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4" t="s">
        <v>36</v>
      </c>
      <c r="B42" s="44" t="s">
        <v>37</v>
      </c>
      <c r="C42" s="70"/>
      <c r="D42" s="291" t="s">
        <v>748</v>
      </c>
      <c r="E42" s="47" t="s">
        <v>85</v>
      </c>
      <c r="F42" s="44" t="s">
        <v>40</v>
      </c>
      <c r="G42" s="292" t="s">
        <v>749</v>
      </c>
      <c r="H42" s="120" t="s">
        <v>750</v>
      </c>
      <c r="I42" s="114" t="s">
        <v>751</v>
      </c>
      <c r="J42" s="44" t="s">
        <v>32</v>
      </c>
      <c r="K42" s="121"/>
      <c r="L42" s="52"/>
      <c r="M42" s="63">
        <v>588.0</v>
      </c>
      <c r="N42" s="64"/>
      <c r="O42" s="53"/>
      <c r="P42" s="255"/>
      <c r="Q42" s="258"/>
      <c r="R42" s="234"/>
      <c r="S42" s="54"/>
      <c r="T42" s="65"/>
      <c r="U42" s="47">
        <v>100.0</v>
      </c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4" t="s">
        <v>36</v>
      </c>
      <c r="B43" s="44" t="s">
        <v>37</v>
      </c>
      <c r="C43" s="70"/>
      <c r="D43" s="46" t="s">
        <v>752</v>
      </c>
      <c r="E43" s="47" t="s">
        <v>70</v>
      </c>
      <c r="F43" s="44" t="s">
        <v>40</v>
      </c>
      <c r="G43" s="231" t="s">
        <v>753</v>
      </c>
      <c r="H43" s="60" t="s">
        <v>754</v>
      </c>
      <c r="I43" s="48" t="s">
        <v>755</v>
      </c>
      <c r="J43" s="44" t="s">
        <v>32</v>
      </c>
      <c r="K43" s="51"/>
      <c r="L43" s="52"/>
      <c r="M43" s="63"/>
      <c r="N43" s="64"/>
      <c r="O43" s="53">
        <v>294.0</v>
      </c>
      <c r="P43" s="259"/>
      <c r="Q43" s="254"/>
      <c r="R43" s="234"/>
      <c r="S43" s="54"/>
      <c r="T43" s="65"/>
      <c r="U43" s="47">
        <v>50.0</v>
      </c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4" t="s">
        <v>36</v>
      </c>
      <c r="B44" s="44" t="s">
        <v>37</v>
      </c>
      <c r="C44" s="45"/>
      <c r="D44" s="58"/>
      <c r="E44" s="59"/>
      <c r="F44" s="44" t="s">
        <v>40</v>
      </c>
      <c r="G44" s="246" t="s">
        <v>756</v>
      </c>
      <c r="H44" s="60" t="s">
        <v>757</v>
      </c>
      <c r="I44" s="48" t="s">
        <v>758</v>
      </c>
      <c r="J44" s="44" t="s">
        <v>56</v>
      </c>
      <c r="K44" s="62"/>
      <c r="L44" s="52"/>
      <c r="M44" s="63"/>
      <c r="N44" s="64"/>
      <c r="O44" s="53">
        <v>294.0</v>
      </c>
      <c r="P44" s="260"/>
      <c r="Q44" s="254"/>
      <c r="R44" s="234"/>
      <c r="S44" s="54"/>
      <c r="T44" s="65"/>
      <c r="U44" s="47">
        <v>100.0</v>
      </c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4" t="s">
        <v>36</v>
      </c>
      <c r="B45" s="44" t="s">
        <v>37</v>
      </c>
      <c r="C45" s="45"/>
      <c r="D45" s="122" t="s">
        <v>759</v>
      </c>
      <c r="E45" s="47" t="s">
        <v>78</v>
      </c>
      <c r="F45" s="44" t="s">
        <v>40</v>
      </c>
      <c r="G45" s="231" t="s">
        <v>760</v>
      </c>
      <c r="H45" s="60"/>
      <c r="I45" s="48" t="s">
        <v>761</v>
      </c>
      <c r="J45" s="44" t="s">
        <v>44</v>
      </c>
      <c r="K45" s="51"/>
      <c r="L45" s="52"/>
      <c r="M45" s="63"/>
      <c r="N45" s="64">
        <v>294.0</v>
      </c>
      <c r="O45" s="53"/>
      <c r="P45" s="260"/>
      <c r="Q45" s="254"/>
      <c r="R45" s="234"/>
      <c r="S45" s="54"/>
      <c r="T45" s="65"/>
      <c r="U45" s="47">
        <v>50.0</v>
      </c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4"/>
      <c r="B46" s="44" t="s">
        <v>45</v>
      </c>
      <c r="C46" s="45"/>
      <c r="D46" s="100" t="s">
        <v>46</v>
      </c>
      <c r="E46" s="47" t="s">
        <v>70</v>
      </c>
      <c r="F46" s="44" t="s">
        <v>60</v>
      </c>
      <c r="G46" s="293" t="s">
        <v>762</v>
      </c>
      <c r="H46" s="124"/>
      <c r="I46" s="48" t="s">
        <v>763</v>
      </c>
      <c r="J46" s="44" t="s">
        <v>44</v>
      </c>
      <c r="K46" s="51"/>
      <c r="L46" s="104"/>
      <c r="M46" s="85"/>
      <c r="N46" s="86"/>
      <c r="O46" s="53" t="s">
        <v>764</v>
      </c>
      <c r="P46" s="260"/>
      <c r="Q46" s="254"/>
      <c r="R46" s="234"/>
      <c r="S46" s="105"/>
      <c r="T46" s="89"/>
      <c r="U46" s="47" t="s">
        <v>46</v>
      </c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4"/>
      <c r="B47" s="44"/>
      <c r="C47" s="70"/>
      <c r="D47" s="71"/>
      <c r="E47" s="59"/>
      <c r="F47" s="44"/>
      <c r="G47" s="48"/>
      <c r="H47" s="60"/>
      <c r="I47" s="60"/>
      <c r="J47" s="78"/>
      <c r="K47" s="51"/>
      <c r="L47" s="125"/>
      <c r="M47" s="63"/>
      <c r="N47" s="64"/>
      <c r="O47" s="53"/>
      <c r="P47" s="260"/>
      <c r="Q47" s="254"/>
      <c r="R47" s="234"/>
      <c r="S47" s="126"/>
      <c r="T47" s="65"/>
      <c r="U47" s="4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4"/>
      <c r="B48" s="44"/>
      <c r="C48" s="45"/>
      <c r="D48" s="71"/>
      <c r="E48" s="59"/>
      <c r="F48" s="44"/>
      <c r="G48" s="48"/>
      <c r="H48" s="60"/>
      <c r="I48" s="60"/>
      <c r="J48" s="78"/>
      <c r="K48" s="51"/>
      <c r="L48" s="125"/>
      <c r="M48" s="37"/>
      <c r="N48" s="38"/>
      <c r="O48" s="53"/>
      <c r="P48" s="260"/>
      <c r="Q48" s="254"/>
      <c r="R48" s="234"/>
      <c r="S48" s="126"/>
      <c r="T48" s="56"/>
      <c r="U48" s="4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4"/>
      <c r="B49" s="44"/>
      <c r="C49" s="45"/>
      <c r="D49" s="109"/>
      <c r="E49" s="47"/>
      <c r="F49" s="44"/>
      <c r="G49" s="48"/>
      <c r="H49" s="60"/>
      <c r="I49" s="128"/>
      <c r="J49" s="44"/>
      <c r="K49" s="62"/>
      <c r="L49" s="125"/>
      <c r="M49" s="85"/>
      <c r="N49" s="86"/>
      <c r="O49" s="53"/>
      <c r="P49" s="260"/>
      <c r="Q49" s="254"/>
      <c r="R49" s="234"/>
      <c r="S49" s="126"/>
      <c r="T49" s="89"/>
      <c r="U49" s="4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4"/>
      <c r="B50" s="44"/>
      <c r="C50" s="45"/>
      <c r="D50" s="129"/>
      <c r="E50" s="59"/>
      <c r="F50" s="44"/>
      <c r="G50" s="48"/>
      <c r="H50" s="60"/>
      <c r="I50" s="48"/>
      <c r="J50" s="78"/>
      <c r="K50" s="62"/>
      <c r="L50" s="130"/>
      <c r="M50" s="85"/>
      <c r="N50" s="86"/>
      <c r="O50" s="53"/>
      <c r="P50" s="260"/>
      <c r="Q50" s="258"/>
      <c r="R50" s="234"/>
      <c r="S50" s="131"/>
      <c r="T50" s="89"/>
      <c r="U50" s="4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4"/>
      <c r="B51" s="44"/>
      <c r="C51" s="45"/>
      <c r="D51" s="70"/>
      <c r="E51" s="59"/>
      <c r="F51" s="44"/>
      <c r="G51" s="48"/>
      <c r="H51" s="60"/>
      <c r="I51" s="48"/>
      <c r="J51" s="78"/>
      <c r="K51" s="51"/>
      <c r="L51" s="125"/>
      <c r="M51" s="63"/>
      <c r="N51" s="64"/>
      <c r="O51" s="53"/>
      <c r="P51" s="261"/>
      <c r="Q51" s="254"/>
      <c r="R51" s="234"/>
      <c r="S51" s="126"/>
      <c r="T51" s="65"/>
      <c r="U51" s="4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4"/>
      <c r="B52" s="44"/>
      <c r="C52" s="45"/>
      <c r="D52" s="45"/>
      <c r="E52" s="59"/>
      <c r="F52" s="44"/>
      <c r="G52" s="133"/>
      <c r="H52" s="49"/>
      <c r="I52" s="48"/>
      <c r="J52" s="78"/>
      <c r="K52" s="121"/>
      <c r="L52" s="125"/>
      <c r="M52" s="85"/>
      <c r="N52" s="86"/>
      <c r="O52" s="53"/>
      <c r="P52" s="260"/>
      <c r="Q52" s="258"/>
      <c r="R52" s="234"/>
      <c r="S52" s="126"/>
      <c r="T52" s="89"/>
      <c r="U52" s="4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4"/>
      <c r="B53" s="44"/>
      <c r="C53" s="45"/>
      <c r="D53" s="45"/>
      <c r="E53" s="134"/>
      <c r="F53" s="44"/>
      <c r="G53" s="48"/>
      <c r="H53" s="60"/>
      <c r="I53" s="48"/>
      <c r="J53" s="78"/>
      <c r="K53" s="51"/>
      <c r="L53" s="125"/>
      <c r="M53" s="63"/>
      <c r="N53" s="64"/>
      <c r="O53" s="53"/>
      <c r="P53" s="261"/>
      <c r="Q53" s="262"/>
      <c r="R53" s="234"/>
      <c r="S53" s="126"/>
      <c r="T53" s="65"/>
      <c r="U53" s="5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4"/>
      <c r="B54" s="44"/>
      <c r="C54" s="45"/>
      <c r="D54" s="45"/>
      <c r="E54" s="23"/>
      <c r="F54" s="44"/>
      <c r="G54" s="135"/>
      <c r="H54" s="136"/>
      <c r="I54" s="48"/>
      <c r="J54" s="78"/>
      <c r="K54" s="51"/>
      <c r="L54" s="125"/>
      <c r="M54" s="63"/>
      <c r="N54" s="64"/>
      <c r="O54" s="53"/>
      <c r="P54" s="263"/>
      <c r="Q54" s="254"/>
      <c r="R54" s="234"/>
      <c r="S54" s="126"/>
      <c r="T54" s="65"/>
      <c r="U54" s="4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25"/>
      <c r="M55" s="115"/>
      <c r="N55" s="116"/>
      <c r="O55" s="53"/>
      <c r="P55" s="260"/>
      <c r="Q55" s="258"/>
      <c r="R55" s="234"/>
      <c r="S55" s="126"/>
      <c r="T55" s="117"/>
      <c r="U55" s="4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8"/>
      <c r="L56" s="125"/>
      <c r="M56" s="115"/>
      <c r="N56" s="116"/>
      <c r="O56" s="53"/>
      <c r="P56" s="261"/>
      <c r="Q56" s="258"/>
      <c r="R56" s="234"/>
      <c r="S56" s="126"/>
      <c r="T56" s="117"/>
      <c r="U56" s="4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4"/>
      <c r="B57" s="44"/>
      <c r="C57" s="45"/>
      <c r="D57" s="45"/>
      <c r="E57" s="23"/>
      <c r="F57" s="44"/>
      <c r="G57" s="48"/>
      <c r="H57" s="60"/>
      <c r="I57" s="48"/>
      <c r="J57" s="78"/>
      <c r="K57" s="137"/>
      <c r="L57" s="139"/>
      <c r="M57" s="63"/>
      <c r="N57" s="64"/>
      <c r="O57" s="53"/>
      <c r="P57" s="261"/>
      <c r="Q57" s="262"/>
      <c r="R57" s="234"/>
      <c r="S57" s="140"/>
      <c r="T57" s="65"/>
      <c r="U57" s="4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4"/>
      <c r="B58" s="44"/>
      <c r="C58" s="45"/>
      <c r="D58" s="101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63"/>
      <c r="Q58" s="254"/>
      <c r="R58" s="234"/>
      <c r="S58" s="126"/>
      <c r="T58" s="89"/>
      <c r="U58" s="4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4"/>
      <c r="B59" s="44"/>
      <c r="C59" s="70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61"/>
      <c r="Q59" s="256"/>
      <c r="R59" s="234"/>
      <c r="S59" s="126"/>
      <c r="T59" s="89"/>
      <c r="U59" s="4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64"/>
      <c r="Q60" s="256"/>
      <c r="R60" s="234"/>
      <c r="S60" s="126"/>
      <c r="T60" s="89"/>
      <c r="U60" s="4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25"/>
      <c r="M61" s="85"/>
      <c r="N61" s="86"/>
      <c r="O61" s="53"/>
      <c r="P61" s="264"/>
      <c r="Q61" s="256"/>
      <c r="R61" s="234"/>
      <c r="S61" s="126"/>
      <c r="T61" s="89"/>
      <c r="U61" s="4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63"/>
      <c r="N62" s="64"/>
      <c r="O62" s="53"/>
      <c r="P62" s="264"/>
      <c r="Q62" s="256"/>
      <c r="R62" s="234"/>
      <c r="S62" s="131"/>
      <c r="T62" s="65"/>
      <c r="U62" s="4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7"/>
      <c r="L63" s="130"/>
      <c r="M63" s="85"/>
      <c r="N63" s="86"/>
      <c r="O63" s="53"/>
      <c r="P63" s="264"/>
      <c r="Q63" s="258"/>
      <c r="R63" s="265"/>
      <c r="S63" s="131"/>
      <c r="T63" s="89"/>
      <c r="U63" s="142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25"/>
      <c r="M64" s="63"/>
      <c r="N64" s="64"/>
      <c r="O64" s="53"/>
      <c r="P64" s="261"/>
      <c r="Q64" s="262"/>
      <c r="R64" s="234"/>
      <c r="S64" s="126"/>
      <c r="T64" s="65"/>
      <c r="U64" s="4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8"/>
      <c r="L65" s="130"/>
      <c r="M65" s="85"/>
      <c r="N65" s="86"/>
      <c r="O65" s="53"/>
      <c r="P65" s="263"/>
      <c r="Q65" s="254"/>
      <c r="R65" s="234"/>
      <c r="S65" s="131"/>
      <c r="T65" s="89"/>
      <c r="U65" s="4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4"/>
      <c r="B66" s="44"/>
      <c r="C66" s="45"/>
      <c r="D66" s="45"/>
      <c r="E66" s="23"/>
      <c r="F66" s="44"/>
      <c r="G66" s="48"/>
      <c r="H66" s="60"/>
      <c r="I66" s="48"/>
      <c r="J66" s="78"/>
      <c r="K66" s="137"/>
      <c r="L66" s="130"/>
      <c r="M66" s="85"/>
      <c r="N66" s="86"/>
      <c r="O66" s="53"/>
      <c r="P66" s="260"/>
      <c r="Q66" s="258"/>
      <c r="R66" s="234"/>
      <c r="S66" s="131"/>
      <c r="T66" s="89"/>
      <c r="U66" s="4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4"/>
      <c r="L67" s="125"/>
      <c r="M67" s="63"/>
      <c r="N67" s="64"/>
      <c r="O67" s="53"/>
      <c r="P67" s="261"/>
      <c r="Q67" s="258"/>
      <c r="R67" s="234"/>
      <c r="S67" s="126"/>
      <c r="T67" s="65"/>
      <c r="U67" s="4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5"/>
      <c r="L68" s="130"/>
      <c r="M68" s="85"/>
      <c r="N68" s="86"/>
      <c r="O68" s="53"/>
      <c r="P68" s="261"/>
      <c r="Q68" s="258"/>
      <c r="R68" s="234"/>
      <c r="S68" s="131"/>
      <c r="T68" s="89"/>
      <c r="U68" s="4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37"/>
      <c r="L69" s="146"/>
      <c r="M69" s="85"/>
      <c r="N69" s="86"/>
      <c r="O69" s="53"/>
      <c r="P69" s="261"/>
      <c r="Q69" s="258"/>
      <c r="R69" s="234"/>
      <c r="S69" s="147"/>
      <c r="T69" s="89"/>
      <c r="U69" s="5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4"/>
      <c r="L70" s="130"/>
      <c r="M70" s="85"/>
      <c r="N70" s="86"/>
      <c r="O70" s="53"/>
      <c r="P70" s="261"/>
      <c r="Q70" s="266"/>
      <c r="R70" s="234"/>
      <c r="S70" s="131"/>
      <c r="T70" s="89"/>
      <c r="U70" s="4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4"/>
      <c r="B71" s="44"/>
      <c r="C71" s="149"/>
      <c r="D71" s="150"/>
      <c r="E71" s="143"/>
      <c r="F71" s="44"/>
      <c r="G71" s="48"/>
      <c r="H71" s="60"/>
      <c r="I71" s="48"/>
      <c r="J71" s="78"/>
      <c r="K71" s="151"/>
      <c r="L71" s="152"/>
      <c r="M71" s="85"/>
      <c r="N71" s="86"/>
      <c r="O71" s="53"/>
      <c r="P71" s="267"/>
      <c r="Q71" s="266"/>
      <c r="R71" s="234"/>
      <c r="S71" s="153"/>
      <c r="T71" s="89"/>
      <c r="U71" s="4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4"/>
      <c r="B72" s="44"/>
      <c r="C72" s="149"/>
      <c r="D72" s="45"/>
      <c r="E72" s="143"/>
      <c r="F72" s="44"/>
      <c r="G72" s="48"/>
      <c r="H72" s="60"/>
      <c r="I72" s="48"/>
      <c r="J72" s="78"/>
      <c r="K72" s="155"/>
      <c r="L72" s="152"/>
      <c r="M72" s="115"/>
      <c r="N72" s="116"/>
      <c r="O72" s="53"/>
      <c r="P72" s="267"/>
      <c r="Q72" s="266"/>
      <c r="R72" s="265"/>
      <c r="S72" s="153"/>
      <c r="T72" s="117"/>
      <c r="U72" s="142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4"/>
      <c r="B73" s="44"/>
      <c r="C73" s="149"/>
      <c r="D73" s="58"/>
      <c r="E73" s="143"/>
      <c r="F73" s="44"/>
      <c r="G73" s="48"/>
      <c r="H73" s="60"/>
      <c r="I73" s="60"/>
      <c r="J73" s="78"/>
      <c r="K73" s="151"/>
      <c r="L73" s="156"/>
      <c r="M73" s="85"/>
      <c r="N73" s="86"/>
      <c r="O73" s="53"/>
      <c r="P73" s="267"/>
      <c r="Q73" s="266"/>
      <c r="R73" s="265"/>
      <c r="S73" s="157"/>
      <c r="T73" s="89"/>
      <c r="U73" s="142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1"/>
      <c r="L74" s="152"/>
      <c r="M74" s="85"/>
      <c r="N74" s="86"/>
      <c r="O74" s="53"/>
      <c r="P74" s="267"/>
      <c r="Q74" s="266"/>
      <c r="R74" s="265"/>
      <c r="S74" s="153"/>
      <c r="T74" s="89"/>
      <c r="U74" s="142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4"/>
      <c r="B75" s="44"/>
      <c r="C75" s="149"/>
      <c r="D75" s="45"/>
      <c r="E75" s="14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7"/>
      <c r="Q75" s="266"/>
      <c r="R75" s="265"/>
      <c r="S75" s="153"/>
      <c r="T75" s="89"/>
      <c r="U75" s="142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7"/>
      <c r="Q76" s="266"/>
      <c r="R76" s="265"/>
      <c r="S76" s="153"/>
      <c r="T76" s="89"/>
      <c r="U76" s="159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267"/>
      <c r="Q77" s="266"/>
      <c r="R77" s="265"/>
      <c r="S77" s="153"/>
      <c r="T77" s="89"/>
      <c r="U77" s="142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7"/>
      <c r="Q78" s="266"/>
      <c r="R78" s="268"/>
      <c r="S78" s="153"/>
      <c r="T78" s="89"/>
      <c r="U78" s="162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7"/>
      <c r="Q79" s="266"/>
      <c r="R79" s="268"/>
      <c r="S79" s="153"/>
      <c r="T79" s="89"/>
      <c r="U79" s="163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267"/>
      <c r="Q80" s="269"/>
      <c r="R80" s="268"/>
      <c r="S80" s="153"/>
      <c r="T80" s="89"/>
      <c r="U80" s="163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0"/>
      <c r="Q81" s="269"/>
      <c r="R81" s="268"/>
      <c r="S81" s="168"/>
      <c r="T81" s="170"/>
      <c r="U81" s="163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70"/>
      <c r="Q82" s="269"/>
      <c r="R82" s="268"/>
      <c r="S82" s="168"/>
      <c r="T82" s="170"/>
      <c r="U82" s="163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270"/>
      <c r="Q83" s="271"/>
      <c r="R83" s="268"/>
      <c r="S83" s="168"/>
      <c r="T83" s="170"/>
      <c r="U83" s="163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272"/>
      <c r="Q84" s="273"/>
      <c r="R84" s="274"/>
      <c r="S84" s="175"/>
      <c r="T84" s="177"/>
      <c r="U84" s="163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0"/>
      <c r="Q85" s="273"/>
      <c r="R85" s="275"/>
      <c r="S85" s="168"/>
      <c r="T85" s="180"/>
      <c r="U85" s="163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0"/>
      <c r="Q86" s="273"/>
      <c r="R86" s="275"/>
      <c r="S86" s="168"/>
      <c r="T86" s="180"/>
      <c r="U86" s="163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0"/>
      <c r="Q87" s="273"/>
      <c r="R87" s="275"/>
      <c r="S87" s="168"/>
      <c r="T87" s="180"/>
      <c r="U87" s="163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0"/>
      <c r="Q88" s="273"/>
      <c r="R88" s="275"/>
      <c r="S88" s="168"/>
      <c r="T88" s="180"/>
      <c r="U88" s="163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0"/>
      <c r="Q89" s="273"/>
      <c r="R89" s="275"/>
      <c r="S89" s="168"/>
      <c r="T89" s="180"/>
      <c r="U89" s="163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0"/>
      <c r="Q90" s="273"/>
      <c r="R90" s="275"/>
      <c r="S90" s="168"/>
      <c r="T90" s="180"/>
      <c r="U90" s="163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0"/>
      <c r="Q91" s="273"/>
      <c r="R91" s="275"/>
      <c r="S91" s="168"/>
      <c r="T91" s="180"/>
      <c r="U91" s="163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270"/>
      <c r="Q92" s="273"/>
      <c r="R92" s="275"/>
      <c r="S92" s="168"/>
      <c r="T92" s="180"/>
      <c r="U92" s="163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7"/>
      <c r="S93" s="187"/>
      <c r="T93" s="188"/>
      <c r="U93" s="189">
        <f>SUM(U7:U92)</f>
        <v>2570</v>
      </c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6"/>
      <c r="S94" s="196"/>
      <c r="T94" s="19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1226</v>
      </c>
      <c r="L95" s="201" t="s">
        <v>24</v>
      </c>
      <c r="O95" s="202" t="s">
        <v>25</v>
      </c>
      <c r="S95" s="202"/>
      <c r="T95" s="203" t="s">
        <v>26</v>
      </c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SUM(K95*1%)</f>
        <v>12.26</v>
      </c>
      <c r="L96" s="36" t="s">
        <v>10</v>
      </c>
      <c r="M96" s="204"/>
      <c r="N96" s="204"/>
      <c r="O96" s="205"/>
      <c r="P96" s="206"/>
      <c r="Q96" s="206"/>
      <c r="R96" s="206"/>
      <c r="S96" s="206"/>
      <c r="T96" s="20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294</v>
      </c>
      <c r="M97" s="37" t="s">
        <v>11</v>
      </c>
      <c r="N97" s="204"/>
      <c r="O97" s="205"/>
      <c r="P97" s="205"/>
      <c r="Q97" s="205"/>
      <c r="R97" s="205"/>
      <c r="S97" s="205"/>
      <c r="T97" s="20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5616</v>
      </c>
      <c r="I98" s="5"/>
      <c r="J98" s="2"/>
      <c r="K98" s="7"/>
      <c r="L98" s="58">
        <f>SUM(L97*1%)</f>
        <v>2.94</v>
      </c>
      <c r="M98" s="16">
        <f>SUM(M6:M91)</f>
        <v>1238</v>
      </c>
      <c r="N98" s="38" t="s">
        <v>12</v>
      </c>
      <c r="O98" s="205"/>
      <c r="P98" s="205"/>
      <c r="Q98" s="205"/>
      <c r="R98" s="205"/>
      <c r="S98" s="205"/>
      <c r="T98" s="188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12"/>
      <c r="G99" s="213" t="s">
        <v>28</v>
      </c>
      <c r="H99" s="211">
        <f>SUM(O100,P101,Q102,R103,S104)</f>
        <v>5199</v>
      </c>
      <c r="I99" s="5"/>
      <c r="J99" s="2"/>
      <c r="K99" s="7"/>
      <c r="L99" s="17"/>
      <c r="M99" s="58">
        <f>SUM(M98*1%)</f>
        <v>12.38</v>
      </c>
      <c r="N99" s="16">
        <f>SUM(N6:N92)</f>
        <v>2858</v>
      </c>
      <c r="O99" s="39" t="s">
        <v>13</v>
      </c>
      <c r="P99" s="205"/>
      <c r="Q99" s="205"/>
      <c r="R99" s="205"/>
      <c r="S99" s="205"/>
      <c r="T99" s="214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SUM(T105)</f>
        <v>540</v>
      </c>
      <c r="I100" s="5"/>
      <c r="J100" s="2"/>
      <c r="K100" s="7"/>
      <c r="L100" s="2"/>
      <c r="M100" s="2"/>
      <c r="N100" s="58">
        <f>SUM(N99*2%)</f>
        <v>57.16</v>
      </c>
      <c r="O100" s="16">
        <f>SUM(O6:O93)</f>
        <v>3408</v>
      </c>
      <c r="P100" s="229" t="s">
        <v>34</v>
      </c>
      <c r="Q100" s="205"/>
      <c r="R100" s="205"/>
      <c r="S100" s="205"/>
      <c r="T100" s="214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SUM(O100*2%)</f>
        <v>68.16</v>
      </c>
      <c r="P101" s="16">
        <f>SUM(P6:P94)</f>
        <v>0</v>
      </c>
      <c r="Q101" s="230" t="s">
        <v>35</v>
      </c>
      <c r="R101" s="205"/>
      <c r="S101" s="205"/>
      <c r="T101" s="214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58">
        <f>SUM(P101*1%)</f>
        <v>0</v>
      </c>
      <c r="Q102" s="16">
        <f>SUM(Q6:Q95)</f>
        <v>1000</v>
      </c>
      <c r="R102" s="41" t="s">
        <v>15</v>
      </c>
      <c r="S102" s="205"/>
      <c r="T102" s="214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>
        <f>SUM(N14,O20,O21,O22,Q23,O24,N26,O29,N30,O38,S40,T41,N45)</f>
        <v>4764</v>
      </c>
      <c r="I103" s="302">
        <f>SUM(O20,S40)</f>
        <v>644</v>
      </c>
      <c r="J103" s="2"/>
      <c r="K103" s="7"/>
      <c r="L103" s="2"/>
      <c r="M103" s="2"/>
      <c r="N103" s="2"/>
      <c r="O103" s="2"/>
      <c r="P103" s="2"/>
      <c r="Q103" s="58">
        <f>SUM(Q102*1%)</f>
        <v>10</v>
      </c>
      <c r="R103" s="16">
        <f>SUM(R6:R91)</f>
        <v>147</v>
      </c>
      <c r="S103" s="40" t="s">
        <v>14</v>
      </c>
      <c r="T103" s="214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77">
        <f>SUM(K7,N12,S13,K16,K28,T31,T32,R35,O39)</f>
        <v>2089</v>
      </c>
      <c r="I104" s="302">
        <f>SUM(S13,N12)</f>
        <v>770</v>
      </c>
      <c r="J104" s="2"/>
      <c r="K104" s="7"/>
      <c r="L104" s="2"/>
      <c r="M104" s="2"/>
      <c r="N104" s="2"/>
      <c r="O104" s="2"/>
      <c r="P104" s="2"/>
      <c r="Q104" s="2"/>
      <c r="R104" s="58">
        <f>SUM(R103*1%)</f>
        <v>1.47</v>
      </c>
      <c r="S104" s="16">
        <f>SUM(S6:S91)</f>
        <v>644</v>
      </c>
      <c r="T104" s="222" t="s">
        <v>16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77">
        <f>SUM(M17,N18,O19,Q25,N33,M42,O43)</f>
        <v>2626</v>
      </c>
      <c r="I105" s="278">
        <f>SUM(M17)</f>
        <v>300</v>
      </c>
      <c r="J105" s="2"/>
      <c r="K105" s="7"/>
      <c r="L105" s="2"/>
      <c r="M105" s="2"/>
      <c r="N105" s="2"/>
      <c r="O105" s="2"/>
      <c r="P105" s="2"/>
      <c r="Q105" s="2"/>
      <c r="R105" s="2"/>
      <c r="S105" s="58">
        <f>SUM(S104*1%)</f>
        <v>6.44</v>
      </c>
      <c r="T105" s="150">
        <f>SUM(T7:T93)</f>
        <v>540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150">
        <f>SUM(T105*2%)</f>
        <v>10.8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281">
        <f>SUM(N12,M17,O20,L34,S40,O44)</f>
        <v>1952</v>
      </c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16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2"/>
      <c r="U999" s="7"/>
      <c r="X999" s="7"/>
      <c r="Y999" s="7"/>
      <c r="Z999" s="7"/>
      <c r="AA999" s="7"/>
      <c r="AB999" s="7"/>
      <c r="AC999" s="7"/>
      <c r="AD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2"/>
      <c r="U1000" s="7"/>
      <c r="X1000" s="7"/>
      <c r="AA1000" s="7"/>
      <c r="AB1000" s="7"/>
      <c r="AC1000" s="7"/>
      <c r="AD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  <c r="S1001" s="227"/>
      <c r="T1001" s="227"/>
    </row>
  </sheetData>
  <mergeCells count="5">
    <mergeCell ref="A2:J2"/>
    <mergeCell ref="A3:J3"/>
    <mergeCell ref="K3:T3"/>
    <mergeCell ref="L95:N95"/>
    <mergeCell ref="O95:R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>
        <v>0.0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20"/>
      <c r="V4" s="21"/>
      <c r="W4" s="22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8"/>
      <c r="T5" s="24"/>
      <c r="U5" s="30"/>
      <c r="V5" s="7"/>
      <c r="W5" s="7"/>
      <c r="X5" s="7"/>
      <c r="Y5" s="7"/>
      <c r="Z5" s="7"/>
      <c r="AA5" s="7"/>
      <c r="AB5" s="7"/>
      <c r="AC5" s="7"/>
      <c r="AD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29" t="s">
        <v>34</v>
      </c>
      <c r="Q6" s="230" t="s">
        <v>35</v>
      </c>
      <c r="R6" s="41" t="s">
        <v>15</v>
      </c>
      <c r="S6" s="40" t="s">
        <v>14</v>
      </c>
      <c r="T6" s="42" t="s">
        <v>16</v>
      </c>
      <c r="U6" s="36" t="s">
        <v>17</v>
      </c>
      <c r="V6" s="7"/>
      <c r="W6" s="7"/>
      <c r="X6" s="43"/>
      <c r="AA6" s="7"/>
      <c r="AB6" s="7"/>
      <c r="AC6" s="7"/>
      <c r="AD6" s="7"/>
    </row>
    <row r="7">
      <c r="A7" s="44" t="s">
        <v>36</v>
      </c>
      <c r="B7" s="44" t="s">
        <v>37</v>
      </c>
      <c r="C7" s="45"/>
      <c r="D7" s="46" t="s">
        <v>765</v>
      </c>
      <c r="E7" s="47" t="s">
        <v>52</v>
      </c>
      <c r="F7" s="44"/>
      <c r="G7" s="231" t="s">
        <v>766</v>
      </c>
      <c r="H7" s="49" t="s">
        <v>767</v>
      </c>
      <c r="I7" s="50" t="s">
        <v>768</v>
      </c>
      <c r="J7" s="44" t="s">
        <v>56</v>
      </c>
      <c r="K7" s="51">
        <v>100.0</v>
      </c>
      <c r="L7" s="52"/>
      <c r="M7" s="37"/>
      <c r="N7" s="38"/>
      <c r="O7" s="53"/>
      <c r="P7" s="232"/>
      <c r="Q7" s="233"/>
      <c r="R7" s="234"/>
      <c r="S7" s="54"/>
      <c r="T7" s="56"/>
      <c r="U7" s="283">
        <v>100.0</v>
      </c>
      <c r="V7" s="235" t="s">
        <v>9</v>
      </c>
      <c r="W7" s="236">
        <f>SUM(K95)</f>
        <v>1882</v>
      </c>
      <c r="X7" s="7"/>
      <c r="AA7" s="7"/>
      <c r="AB7" s="7"/>
      <c r="AC7" s="7"/>
      <c r="AD7" s="7"/>
    </row>
    <row r="8">
      <c r="A8" s="44" t="s">
        <v>36</v>
      </c>
      <c r="B8" s="44" t="s">
        <v>37</v>
      </c>
      <c r="C8" s="45"/>
      <c r="D8" s="46" t="s">
        <v>769</v>
      </c>
      <c r="E8" s="47" t="s">
        <v>32</v>
      </c>
      <c r="F8" s="44" t="s">
        <v>146</v>
      </c>
      <c r="G8" s="231" t="s">
        <v>770</v>
      </c>
      <c r="H8" s="60"/>
      <c r="I8" s="61" t="s">
        <v>771</v>
      </c>
      <c r="J8" s="44" t="s">
        <v>32</v>
      </c>
      <c r="K8" s="62">
        <v>300.0</v>
      </c>
      <c r="L8" s="52"/>
      <c r="M8" s="63"/>
      <c r="N8" s="64"/>
      <c r="O8" s="53"/>
      <c r="P8" s="232"/>
      <c r="Q8" s="233"/>
      <c r="R8" s="234"/>
      <c r="S8" s="54"/>
      <c r="T8" s="65"/>
      <c r="U8" s="57">
        <v>50.0</v>
      </c>
      <c r="V8" s="66" t="s">
        <v>10</v>
      </c>
      <c r="W8" s="67">
        <f>SUM(L97)</f>
        <v>0</v>
      </c>
      <c r="X8" s="7"/>
      <c r="AA8" s="7"/>
      <c r="AB8" s="7"/>
      <c r="AC8" s="7"/>
      <c r="AD8" s="7"/>
    </row>
    <row r="9">
      <c r="A9" s="44" t="s">
        <v>36</v>
      </c>
      <c r="B9" s="44" t="s">
        <v>37</v>
      </c>
      <c r="C9" s="68"/>
      <c r="D9" s="46" t="s">
        <v>772</v>
      </c>
      <c r="E9" s="47" t="s">
        <v>70</v>
      </c>
      <c r="F9" s="44" t="s">
        <v>40</v>
      </c>
      <c r="G9" s="231" t="s">
        <v>773</v>
      </c>
      <c r="H9" s="60"/>
      <c r="I9" s="311" t="s">
        <v>774</v>
      </c>
      <c r="J9" s="44" t="s">
        <v>32</v>
      </c>
      <c r="K9" s="62">
        <v>300.0</v>
      </c>
      <c r="L9" s="52"/>
      <c r="M9" s="63"/>
      <c r="N9" s="64"/>
      <c r="O9" s="53"/>
      <c r="P9" s="237"/>
      <c r="Q9" s="233"/>
      <c r="R9" s="234"/>
      <c r="S9" s="54"/>
      <c r="T9" s="65"/>
      <c r="U9" s="57">
        <v>50.0</v>
      </c>
      <c r="V9" s="66" t="s">
        <v>11</v>
      </c>
      <c r="W9" s="67">
        <f>SUM(M98)</f>
        <v>0</v>
      </c>
      <c r="X9" s="7"/>
      <c r="AA9" s="7"/>
      <c r="AB9" s="7"/>
      <c r="AC9" s="7"/>
      <c r="AD9" s="7"/>
    </row>
    <row r="10" ht="16.5" customHeight="1">
      <c r="A10" s="44" t="s">
        <v>36</v>
      </c>
      <c r="B10" s="44" t="s">
        <v>37</v>
      </c>
      <c r="C10" s="70"/>
      <c r="D10" s="100"/>
      <c r="E10" s="47"/>
      <c r="F10" s="44" t="s">
        <v>40</v>
      </c>
      <c r="G10" s="48" t="s">
        <v>775</v>
      </c>
      <c r="H10" s="49"/>
      <c r="I10" s="50" t="s">
        <v>776</v>
      </c>
      <c r="J10" s="44"/>
      <c r="K10" s="51">
        <v>588.0</v>
      </c>
      <c r="L10" s="72"/>
      <c r="M10" s="37"/>
      <c r="N10" s="38"/>
      <c r="O10" s="53"/>
      <c r="P10" s="232"/>
      <c r="Q10" s="233"/>
      <c r="R10" s="234"/>
      <c r="S10" s="54"/>
      <c r="T10" s="56"/>
      <c r="U10" s="57">
        <v>100.0</v>
      </c>
      <c r="V10" s="75" t="s">
        <v>12</v>
      </c>
      <c r="W10" s="67">
        <f>SUM(N99)</f>
        <v>0</v>
      </c>
      <c r="X10" s="7"/>
      <c r="Y10" s="7"/>
      <c r="Z10" s="7"/>
      <c r="AA10" s="7"/>
      <c r="AB10" s="7"/>
      <c r="AC10" s="7"/>
      <c r="AD10" s="7"/>
    </row>
    <row r="11">
      <c r="A11" s="44" t="s">
        <v>36</v>
      </c>
      <c r="B11" s="44" t="s">
        <v>37</v>
      </c>
      <c r="C11" s="45"/>
      <c r="D11" s="46" t="s">
        <v>777</v>
      </c>
      <c r="E11" s="47" t="s">
        <v>522</v>
      </c>
      <c r="F11" s="44" t="s">
        <v>40</v>
      </c>
      <c r="G11" s="231" t="s">
        <v>778</v>
      </c>
      <c r="H11" s="49" t="s">
        <v>779</v>
      </c>
      <c r="I11" s="61" t="s">
        <v>780</v>
      </c>
      <c r="J11" s="44" t="s">
        <v>44</v>
      </c>
      <c r="K11" s="51"/>
      <c r="L11" s="52"/>
      <c r="M11" s="37"/>
      <c r="N11" s="38"/>
      <c r="O11" s="53">
        <v>294.0</v>
      </c>
      <c r="P11" s="232"/>
      <c r="Q11" s="233"/>
      <c r="R11" s="234"/>
      <c r="S11" s="54"/>
      <c r="T11" s="56"/>
      <c r="U11" s="283">
        <v>294.0</v>
      </c>
      <c r="V11" s="76" t="s">
        <v>18</v>
      </c>
      <c r="W11" s="77">
        <f>SUM(W7:W10)</f>
        <v>1882</v>
      </c>
      <c r="X11" s="7"/>
      <c r="AA11" s="7"/>
      <c r="AB11" s="7"/>
      <c r="AC11" s="7"/>
      <c r="AD11" s="7"/>
    </row>
    <row r="12">
      <c r="A12" s="44" t="s">
        <v>36</v>
      </c>
      <c r="B12" s="44" t="s">
        <v>37</v>
      </c>
      <c r="C12" s="45"/>
      <c r="D12" s="46"/>
      <c r="E12" s="59"/>
      <c r="F12" s="44" t="s">
        <v>40</v>
      </c>
      <c r="G12" s="48" t="s">
        <v>781</v>
      </c>
      <c r="H12" s="49" t="s">
        <v>779</v>
      </c>
      <c r="I12" s="69" t="s">
        <v>780</v>
      </c>
      <c r="J12" s="44"/>
      <c r="K12" s="51"/>
      <c r="L12" s="52"/>
      <c r="M12" s="63"/>
      <c r="N12" s="64"/>
      <c r="O12" s="53">
        <v>294.0</v>
      </c>
      <c r="P12" s="232"/>
      <c r="Q12" s="233"/>
      <c r="R12" s="234"/>
      <c r="S12" s="54"/>
      <c r="T12" s="65"/>
      <c r="U12" s="283">
        <v>294.0</v>
      </c>
      <c r="X12" s="7"/>
      <c r="Y12" s="7"/>
      <c r="Z12" s="7"/>
      <c r="AA12" s="7"/>
      <c r="AB12" s="7"/>
      <c r="AC12" s="7"/>
      <c r="AD12" s="7"/>
    </row>
    <row r="13">
      <c r="A13" s="44" t="s">
        <v>36</v>
      </c>
      <c r="B13" s="44" t="s">
        <v>37</v>
      </c>
      <c r="C13" s="45"/>
      <c r="D13" s="46" t="s">
        <v>782</v>
      </c>
      <c r="E13" s="47" t="s">
        <v>90</v>
      </c>
      <c r="F13" s="44" t="s">
        <v>40</v>
      </c>
      <c r="G13" s="231" t="s">
        <v>783</v>
      </c>
      <c r="H13" s="60"/>
      <c r="I13" s="50" t="s">
        <v>784</v>
      </c>
      <c r="J13" s="44" t="s">
        <v>44</v>
      </c>
      <c r="K13" s="51">
        <v>294.0</v>
      </c>
      <c r="L13" s="52"/>
      <c r="M13" s="63"/>
      <c r="N13" s="64"/>
      <c r="O13" s="53"/>
      <c r="P13" s="232"/>
      <c r="Q13" s="238"/>
      <c r="R13" s="234"/>
      <c r="S13" s="54"/>
      <c r="T13" s="65"/>
      <c r="U13" s="57">
        <v>50.0</v>
      </c>
      <c r="X13" s="7"/>
      <c r="Y13" s="7"/>
      <c r="Z13" s="7"/>
      <c r="AA13" s="7"/>
      <c r="AB13" s="7"/>
      <c r="AC13" s="7"/>
      <c r="AD13" s="7"/>
    </row>
    <row r="14">
      <c r="A14" s="44" t="s">
        <v>36</v>
      </c>
      <c r="B14" s="44" t="s">
        <v>37</v>
      </c>
      <c r="C14" s="70"/>
      <c r="D14" s="58"/>
      <c r="E14" s="59"/>
      <c r="F14" s="44" t="s">
        <v>40</v>
      </c>
      <c r="G14" s="48" t="s">
        <v>785</v>
      </c>
      <c r="H14" s="60"/>
      <c r="I14" s="50" t="s">
        <v>786</v>
      </c>
      <c r="J14" s="44"/>
      <c r="K14" s="51">
        <v>300.0</v>
      </c>
      <c r="L14" s="52"/>
      <c r="M14" s="37"/>
      <c r="N14" s="38"/>
      <c r="O14" s="53"/>
      <c r="P14" s="239"/>
      <c r="Q14" s="233"/>
      <c r="R14" s="234"/>
      <c r="S14" s="54"/>
      <c r="T14" s="56"/>
      <c r="U14" s="57"/>
      <c r="X14" s="7"/>
      <c r="Y14" s="7"/>
      <c r="Z14" s="7"/>
      <c r="AA14" s="7"/>
      <c r="AB14" s="7"/>
      <c r="AC14" s="7"/>
      <c r="AD14" s="7"/>
    </row>
    <row r="15">
      <c r="A15" s="44"/>
      <c r="B15" s="44"/>
      <c r="C15" s="70"/>
      <c r="D15" s="58"/>
      <c r="E15" s="59"/>
      <c r="F15" s="44"/>
      <c r="G15" s="79"/>
      <c r="H15" s="79"/>
      <c r="I15" s="61"/>
      <c r="J15" s="78"/>
      <c r="K15" s="51"/>
      <c r="L15" s="52"/>
      <c r="M15" s="63"/>
      <c r="N15" s="64"/>
      <c r="O15" s="53"/>
      <c r="P15" s="232"/>
      <c r="Q15" s="233"/>
      <c r="R15" s="234"/>
      <c r="S15" s="54"/>
      <c r="T15" s="65"/>
      <c r="U15" s="57"/>
      <c r="V15" s="80" t="s">
        <v>13</v>
      </c>
      <c r="W15" s="46">
        <f>SUM(O100)</f>
        <v>588</v>
      </c>
      <c r="X15" s="7"/>
      <c r="Y15" s="7"/>
      <c r="Z15" s="7"/>
      <c r="AA15" s="7"/>
      <c r="AB15" s="7"/>
      <c r="AC15" s="7"/>
      <c r="AD15" s="7"/>
    </row>
    <row r="16">
      <c r="A16" s="44"/>
      <c r="B16" s="44"/>
      <c r="C16" s="45"/>
      <c r="D16" s="58"/>
      <c r="E16" s="47"/>
      <c r="F16" s="44"/>
      <c r="G16" s="79"/>
      <c r="H16" s="79"/>
      <c r="I16" s="61"/>
      <c r="J16" s="44"/>
      <c r="K16" s="51"/>
      <c r="L16" s="52"/>
      <c r="M16" s="63"/>
      <c r="N16" s="64"/>
      <c r="O16" s="53"/>
      <c r="P16" s="232"/>
      <c r="Q16" s="233"/>
      <c r="R16" s="234"/>
      <c r="S16" s="54"/>
      <c r="T16" s="65"/>
      <c r="U16" s="57"/>
      <c r="V16" s="242" t="s">
        <v>34</v>
      </c>
      <c r="W16" s="46">
        <f>SUM(P101)</f>
        <v>0</v>
      </c>
      <c r="X16" s="7"/>
      <c r="Y16" s="7"/>
      <c r="Z16" s="83"/>
      <c r="AA16" s="7"/>
      <c r="AB16" s="7"/>
      <c r="AC16" s="7"/>
      <c r="AD16" s="7"/>
    </row>
    <row r="17" ht="15.75" customHeight="1">
      <c r="A17" s="44"/>
      <c r="B17" s="44"/>
      <c r="C17" s="45"/>
      <c r="D17" s="58"/>
      <c r="E17" s="59"/>
      <c r="F17" s="44"/>
      <c r="G17" s="48"/>
      <c r="H17" s="60"/>
      <c r="I17" s="69"/>
      <c r="J17" s="78"/>
      <c r="K17" s="51"/>
      <c r="L17" s="84"/>
      <c r="M17" s="63"/>
      <c r="N17" s="86"/>
      <c r="O17" s="53"/>
      <c r="P17" s="232"/>
      <c r="Q17" s="233"/>
      <c r="R17" s="234"/>
      <c r="S17" s="87"/>
      <c r="T17" s="89"/>
      <c r="U17" s="57"/>
      <c r="V17" s="81" t="s">
        <v>35</v>
      </c>
      <c r="W17" s="82">
        <f>SUM(Q7:Q92)</f>
        <v>0</v>
      </c>
      <c r="X17" s="7"/>
      <c r="Y17" s="7"/>
      <c r="Z17" s="7"/>
      <c r="AA17" s="7"/>
      <c r="AB17" s="7"/>
      <c r="AC17" s="7"/>
      <c r="AD17" s="7"/>
    </row>
    <row r="18" ht="17.25" customHeight="1">
      <c r="A18" s="44"/>
      <c r="B18" s="44"/>
      <c r="C18" s="45"/>
      <c r="D18" s="58"/>
      <c r="E18" s="47"/>
      <c r="F18" s="44"/>
      <c r="G18" s="79"/>
      <c r="I18" s="61"/>
      <c r="J18" s="78"/>
      <c r="K18" s="51"/>
      <c r="L18" s="84"/>
      <c r="M18" s="63"/>
      <c r="N18" s="64"/>
      <c r="O18" s="53"/>
      <c r="P18" s="232"/>
      <c r="Q18" s="244"/>
      <c r="R18" s="234"/>
      <c r="S18" s="87"/>
      <c r="T18" s="65"/>
      <c r="U18" s="57"/>
      <c r="V18" s="81" t="s">
        <v>20</v>
      </c>
      <c r="W18" s="46">
        <f>SUM(R103)</f>
        <v>0</v>
      </c>
      <c r="X18" s="7"/>
      <c r="Y18" s="7"/>
      <c r="Z18" s="7"/>
      <c r="AA18" s="7"/>
      <c r="AB18" s="7"/>
      <c r="AC18" s="7"/>
      <c r="AD18" s="7"/>
    </row>
    <row r="19">
      <c r="A19" s="44"/>
      <c r="B19" s="44"/>
      <c r="C19" s="45"/>
      <c r="D19" s="58"/>
      <c r="E19" s="47"/>
      <c r="F19" s="44"/>
      <c r="G19" s="48"/>
      <c r="H19" s="60"/>
      <c r="I19" s="50"/>
      <c r="J19" s="78"/>
      <c r="K19" s="51"/>
      <c r="L19" s="52"/>
      <c r="M19" s="63"/>
      <c r="N19" s="64"/>
      <c r="O19" s="53"/>
      <c r="P19" s="245"/>
      <c r="Q19" s="244"/>
      <c r="R19" s="234"/>
      <c r="S19" s="54"/>
      <c r="T19" s="65"/>
      <c r="U19" s="57"/>
      <c r="V19" s="81" t="s">
        <v>14</v>
      </c>
      <c r="W19" s="46">
        <f>SUM(S104)</f>
        <v>0</v>
      </c>
      <c r="X19" s="7"/>
      <c r="Y19" s="7"/>
      <c r="Z19" s="7"/>
      <c r="AA19" s="7"/>
      <c r="AB19" s="7"/>
      <c r="AC19" s="7"/>
      <c r="AD19" s="7"/>
    </row>
    <row r="20">
      <c r="A20" s="44"/>
      <c r="B20" s="44"/>
      <c r="C20" s="45"/>
      <c r="D20" s="46"/>
      <c r="E20" s="59"/>
      <c r="F20" s="44"/>
      <c r="G20" s="48"/>
      <c r="H20" s="60"/>
      <c r="I20" s="69"/>
      <c r="J20" s="78"/>
      <c r="K20" s="51"/>
      <c r="L20" s="52"/>
      <c r="M20" s="63"/>
      <c r="N20" s="64"/>
      <c r="O20" s="53"/>
      <c r="P20" s="245"/>
      <c r="Q20" s="238"/>
      <c r="R20" s="234"/>
      <c r="S20" s="54"/>
      <c r="T20" s="65"/>
      <c r="U20" s="57"/>
      <c r="V20" s="90" t="s">
        <v>19</v>
      </c>
      <c r="W20" s="91">
        <f>SUM(W15:W19)</f>
        <v>588</v>
      </c>
      <c r="X20" s="7"/>
      <c r="Y20" s="7"/>
      <c r="Z20" s="7"/>
      <c r="AA20" s="7"/>
      <c r="AB20" s="7"/>
      <c r="AC20" s="7"/>
      <c r="AD20" s="7"/>
    </row>
    <row r="21">
      <c r="A21" s="44"/>
      <c r="B21" s="44"/>
      <c r="C21" s="45"/>
      <c r="D21" s="58"/>
      <c r="E21" s="47"/>
      <c r="F21" s="44"/>
      <c r="G21" s="48"/>
      <c r="H21" s="60"/>
      <c r="I21" s="69"/>
      <c r="J21" s="44"/>
      <c r="K21" s="51"/>
      <c r="L21" s="52"/>
      <c r="M21" s="63"/>
      <c r="N21" s="64"/>
      <c r="O21" s="53"/>
      <c r="P21" s="239"/>
      <c r="Q21" s="233"/>
      <c r="R21" s="234"/>
      <c r="S21" s="54"/>
      <c r="T21" s="65"/>
      <c r="U21" s="57"/>
      <c r="V21" s="92"/>
      <c r="W21" s="93"/>
      <c r="X21" s="7"/>
      <c r="Y21" s="7"/>
      <c r="Z21" s="7"/>
      <c r="AA21" s="7"/>
      <c r="AB21" s="7"/>
      <c r="AC21" s="7"/>
      <c r="AD21" s="7"/>
    </row>
    <row r="22">
      <c r="A22" s="44"/>
      <c r="B22" s="44"/>
      <c r="C22" s="45"/>
      <c r="D22" s="46"/>
      <c r="E22" s="59"/>
      <c r="F22" s="44"/>
      <c r="G22" s="48"/>
      <c r="H22" s="60"/>
      <c r="I22" s="50"/>
      <c r="J22" s="78"/>
      <c r="K22" s="51"/>
      <c r="L22" s="52"/>
      <c r="M22" s="63"/>
      <c r="N22" s="64"/>
      <c r="O22" s="53"/>
      <c r="P22" s="232"/>
      <c r="Q22" s="238"/>
      <c r="R22" s="234"/>
      <c r="S22" s="54"/>
      <c r="T22" s="65"/>
      <c r="U22" s="57"/>
      <c r="X22" s="7"/>
      <c r="Y22" s="7"/>
      <c r="Z22" s="7"/>
      <c r="AA22" s="7"/>
      <c r="AB22" s="7"/>
      <c r="AC22" s="7"/>
      <c r="AD22" s="7"/>
    </row>
    <row r="23" ht="17.25" customHeight="1">
      <c r="A23" s="44"/>
      <c r="B23" s="44"/>
      <c r="C23" s="45"/>
      <c r="D23" s="70"/>
      <c r="E23" s="47"/>
      <c r="F23" s="44"/>
      <c r="G23" s="48"/>
      <c r="H23" s="60"/>
      <c r="I23" s="69"/>
      <c r="J23" s="44"/>
      <c r="K23" s="95"/>
      <c r="L23" s="52"/>
      <c r="M23" s="63"/>
      <c r="N23" s="64"/>
      <c r="O23" s="53"/>
      <c r="P23" s="239"/>
      <c r="Q23" s="233"/>
      <c r="R23" s="234"/>
      <c r="S23" s="54"/>
      <c r="T23" s="65"/>
      <c r="U23" s="57"/>
      <c r="X23" s="7"/>
      <c r="Y23" s="7"/>
      <c r="Z23" s="7"/>
      <c r="AA23" s="7"/>
      <c r="AB23" s="7"/>
      <c r="AC23" s="7"/>
      <c r="AD23" s="7"/>
    </row>
    <row r="24" ht="15.75" customHeight="1">
      <c r="A24" s="44"/>
      <c r="B24" s="44"/>
      <c r="C24" s="45"/>
      <c r="D24" s="70"/>
      <c r="E24" s="59"/>
      <c r="F24" s="44"/>
      <c r="G24" s="48"/>
      <c r="H24" s="60"/>
      <c r="I24" s="50"/>
      <c r="J24" s="44"/>
      <c r="K24" s="51"/>
      <c r="L24" s="72"/>
      <c r="M24" s="63"/>
      <c r="N24" s="64"/>
      <c r="O24" s="53"/>
      <c r="P24" s="239"/>
      <c r="Q24" s="238"/>
      <c r="R24" s="234"/>
      <c r="S24" s="73"/>
      <c r="T24" s="65"/>
      <c r="U24" s="57"/>
      <c r="X24" s="7"/>
      <c r="Y24" s="7"/>
      <c r="Z24" s="7"/>
      <c r="AA24" s="7"/>
      <c r="AB24" s="7"/>
      <c r="AC24" s="7"/>
      <c r="AD24" s="7"/>
    </row>
    <row r="25">
      <c r="A25" s="44"/>
      <c r="B25" s="44"/>
      <c r="C25" s="70"/>
      <c r="D25" s="58"/>
      <c r="E25" s="59"/>
      <c r="F25" s="44"/>
      <c r="G25" s="48"/>
      <c r="H25" s="60"/>
      <c r="I25" s="48"/>
      <c r="J25" s="44"/>
      <c r="K25" s="62"/>
      <c r="L25" s="52"/>
      <c r="M25" s="63"/>
      <c r="N25" s="86"/>
      <c r="O25" s="53"/>
      <c r="P25" s="239"/>
      <c r="Q25" s="233"/>
      <c r="R25" s="234"/>
      <c r="S25" s="97"/>
      <c r="T25" s="89"/>
      <c r="U25" s="57"/>
      <c r="V25" s="43"/>
      <c r="W25" s="43"/>
      <c r="X25" s="7"/>
      <c r="Y25" s="7"/>
      <c r="Z25" s="7"/>
      <c r="AA25" s="7"/>
      <c r="AB25" s="7"/>
      <c r="AC25" s="7"/>
      <c r="AD25" s="7"/>
    </row>
    <row r="26">
      <c r="A26" s="44"/>
      <c r="B26" s="44"/>
      <c r="C26" s="70"/>
      <c r="D26" s="58"/>
      <c r="E26" s="47"/>
      <c r="F26" s="44"/>
      <c r="G26" s="48"/>
      <c r="H26" s="60"/>
      <c r="I26" s="48"/>
      <c r="J26" s="78"/>
      <c r="K26" s="99"/>
      <c r="L26" s="84"/>
      <c r="M26" s="63"/>
      <c r="N26" s="64"/>
      <c r="O26" s="53"/>
      <c r="P26" s="232"/>
      <c r="Q26" s="244"/>
      <c r="R26" s="234"/>
      <c r="S26" s="87"/>
      <c r="T26" s="65"/>
      <c r="U26" s="57"/>
      <c r="V26" s="247" t="s">
        <v>16</v>
      </c>
      <c r="W26" s="248">
        <f>SUM(T105)</f>
        <v>0</v>
      </c>
      <c r="X26" s="7"/>
      <c r="Y26" s="7"/>
      <c r="Z26" s="7"/>
      <c r="AA26" s="7"/>
      <c r="AB26" s="7"/>
      <c r="AC26" s="7"/>
      <c r="AD26" s="7"/>
    </row>
    <row r="27">
      <c r="A27" s="44"/>
      <c r="B27" s="44"/>
      <c r="C27" s="70"/>
      <c r="D27" s="58"/>
      <c r="E27" s="47"/>
      <c r="F27" s="44"/>
      <c r="G27" s="48"/>
      <c r="H27" s="60"/>
      <c r="I27" s="61"/>
      <c r="J27" s="44"/>
      <c r="K27" s="51"/>
      <c r="L27" s="52"/>
      <c r="M27" s="63"/>
      <c r="N27" s="64"/>
      <c r="O27" s="53"/>
      <c r="P27" s="245"/>
      <c r="Q27" s="233"/>
      <c r="R27" s="234"/>
      <c r="S27" s="54"/>
      <c r="T27" s="65"/>
      <c r="U27" s="57"/>
      <c r="V27" s="249" t="s">
        <v>129</v>
      </c>
      <c r="W27" s="250">
        <f>SUM(W26)</f>
        <v>0</v>
      </c>
      <c r="X27" s="7"/>
      <c r="Y27" s="7"/>
      <c r="Z27" s="7"/>
      <c r="AA27" s="7"/>
      <c r="AB27" s="7"/>
      <c r="AC27" s="7"/>
      <c r="AD27" s="7"/>
    </row>
    <row r="28">
      <c r="A28" s="44"/>
      <c r="B28" s="44"/>
      <c r="C28" s="70"/>
      <c r="D28" s="100"/>
      <c r="E28" s="47"/>
      <c r="F28" s="44"/>
      <c r="G28" s="48"/>
      <c r="H28" s="60"/>
      <c r="I28" s="61"/>
      <c r="J28" s="44"/>
      <c r="K28" s="51"/>
      <c r="L28" s="52"/>
      <c r="M28" s="63"/>
      <c r="N28" s="64"/>
      <c r="O28" s="53"/>
      <c r="P28" s="232"/>
      <c r="Q28" s="233"/>
      <c r="R28" s="234"/>
      <c r="S28" s="54"/>
      <c r="T28" s="65"/>
      <c r="U28" s="5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4"/>
      <c r="B29" s="44"/>
      <c r="C29" s="45"/>
      <c r="D29" s="71"/>
      <c r="E29" s="59"/>
      <c r="F29" s="44"/>
      <c r="G29" s="48"/>
      <c r="H29" s="60"/>
      <c r="I29" s="48"/>
      <c r="J29" s="78"/>
      <c r="K29" s="51"/>
      <c r="L29" s="52"/>
      <c r="M29" s="63"/>
      <c r="N29" s="64"/>
      <c r="O29" s="53"/>
      <c r="P29" s="232"/>
      <c r="Q29" s="238"/>
      <c r="R29" s="234"/>
      <c r="S29" s="54"/>
      <c r="T29" s="65"/>
      <c r="U29" s="5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4"/>
      <c r="B30" s="44"/>
      <c r="C30" s="101"/>
      <c r="D30" s="100"/>
      <c r="E30" s="47"/>
      <c r="F30" s="44"/>
      <c r="G30" s="48"/>
      <c r="H30" s="60"/>
      <c r="I30" s="48"/>
      <c r="J30" s="78"/>
      <c r="K30" s="51"/>
      <c r="L30" s="52"/>
      <c r="M30" s="37"/>
      <c r="N30" s="38"/>
      <c r="O30" s="53"/>
      <c r="P30" s="239"/>
      <c r="Q30" s="233"/>
      <c r="R30" s="234"/>
      <c r="S30" s="54"/>
      <c r="T30" s="56"/>
      <c r="U30" s="5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4"/>
      <c r="B31" s="44"/>
      <c r="C31" s="45"/>
      <c r="D31" s="100"/>
      <c r="E31" s="59"/>
      <c r="F31" s="44"/>
      <c r="G31" s="102"/>
      <c r="H31" s="103"/>
      <c r="I31" s="48"/>
      <c r="J31" s="78"/>
      <c r="K31" s="51"/>
      <c r="L31" s="104"/>
      <c r="M31" s="63"/>
      <c r="N31" s="64"/>
      <c r="O31" s="53"/>
      <c r="P31" s="232"/>
      <c r="Q31" s="233"/>
      <c r="R31" s="234"/>
      <c r="S31" s="105"/>
      <c r="T31" s="65"/>
      <c r="U31" s="5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4"/>
      <c r="B32" s="44"/>
      <c r="C32" s="108"/>
      <c r="D32" s="46"/>
      <c r="E32" s="47"/>
      <c r="F32" s="44"/>
      <c r="G32" s="48"/>
      <c r="H32" s="60"/>
      <c r="I32" s="48"/>
      <c r="J32" s="78"/>
      <c r="K32" s="51"/>
      <c r="L32" s="104"/>
      <c r="M32" s="63"/>
      <c r="N32" s="64"/>
      <c r="O32" s="53"/>
      <c r="P32" s="232"/>
      <c r="Q32" s="233"/>
      <c r="R32" s="234"/>
      <c r="S32" s="105"/>
      <c r="T32" s="65"/>
      <c r="U32" s="47"/>
      <c r="V32" s="90" t="s">
        <v>23</v>
      </c>
      <c r="W32" s="107">
        <f>SUM(W11,W20,W27)</f>
        <v>2470</v>
      </c>
      <c r="X32" s="7"/>
      <c r="Y32" s="7"/>
      <c r="Z32" s="7"/>
      <c r="AA32" s="7"/>
      <c r="AB32" s="7"/>
      <c r="AC32" s="7"/>
      <c r="AD32" s="7"/>
    </row>
    <row r="33">
      <c r="A33" s="44"/>
      <c r="B33" s="44"/>
      <c r="C33" s="45"/>
      <c r="D33" s="109"/>
      <c r="E33" s="47"/>
      <c r="F33" s="44"/>
      <c r="G33" s="48"/>
      <c r="H33" s="60"/>
      <c r="I33" s="48"/>
      <c r="J33" s="44"/>
      <c r="K33" s="51"/>
      <c r="L33" s="84"/>
      <c r="M33" s="85"/>
      <c r="N33" s="64"/>
      <c r="O33" s="53"/>
      <c r="P33" s="232"/>
      <c r="Q33" s="233"/>
      <c r="R33" s="234"/>
      <c r="S33" s="87"/>
      <c r="T33" s="89"/>
      <c r="U33" s="47"/>
      <c r="X33" s="7"/>
      <c r="Y33" s="7"/>
      <c r="Z33" s="7"/>
      <c r="AA33" s="7"/>
      <c r="AB33" s="7"/>
      <c r="AC33" s="7"/>
      <c r="AD33" s="7"/>
    </row>
    <row r="34">
      <c r="A34" s="44"/>
      <c r="B34" s="44"/>
      <c r="C34" s="45"/>
      <c r="D34" s="110"/>
      <c r="E34" s="59"/>
      <c r="F34" s="44"/>
      <c r="G34" s="48"/>
      <c r="H34" s="60"/>
      <c r="I34" s="60"/>
      <c r="J34" s="78"/>
      <c r="K34" s="51"/>
      <c r="L34" s="52"/>
      <c r="M34" s="37"/>
      <c r="N34" s="38"/>
      <c r="O34" s="53"/>
      <c r="P34" s="232"/>
      <c r="Q34" s="233"/>
      <c r="R34" s="234"/>
      <c r="S34" s="73"/>
      <c r="T34" s="56"/>
      <c r="U34" s="47"/>
      <c r="X34" s="7"/>
      <c r="Y34" s="7"/>
      <c r="Z34" s="7"/>
      <c r="AA34" s="7"/>
      <c r="AB34" s="7"/>
      <c r="AC34" s="7"/>
      <c r="AD34" s="7"/>
    </row>
    <row r="35">
      <c r="A35" s="44"/>
      <c r="B35" s="44"/>
      <c r="C35" s="70"/>
      <c r="D35" s="110"/>
      <c r="E35" s="59"/>
      <c r="F35" s="44"/>
      <c r="G35" s="312"/>
      <c r="H35" s="60"/>
      <c r="I35" s="297"/>
      <c r="J35" s="78"/>
      <c r="K35" s="62"/>
      <c r="L35" s="52"/>
      <c r="M35" s="63"/>
      <c r="N35" s="64"/>
      <c r="O35" s="53"/>
      <c r="P35" s="232"/>
      <c r="Q35" s="233"/>
      <c r="R35" s="234"/>
      <c r="S35" s="54"/>
      <c r="T35" s="65"/>
      <c r="U35" s="47"/>
      <c r="X35" s="7"/>
      <c r="Y35" s="7"/>
      <c r="Z35" s="7"/>
      <c r="AA35" s="7"/>
      <c r="AB35" s="7"/>
      <c r="AC35" s="7"/>
      <c r="AD35" s="7"/>
    </row>
    <row r="36">
      <c r="A36" s="44"/>
      <c r="B36" s="44"/>
      <c r="C36" s="70"/>
      <c r="D36" s="71"/>
      <c r="E36" s="47"/>
      <c r="F36" s="44"/>
      <c r="G36" s="313"/>
      <c r="H36" s="49"/>
      <c r="I36" s="60"/>
      <c r="J36" s="78"/>
      <c r="K36" s="62"/>
      <c r="L36" s="52"/>
      <c r="M36" s="63"/>
      <c r="N36" s="64"/>
      <c r="O36" s="53"/>
      <c r="P36" s="232"/>
      <c r="Q36" s="238"/>
      <c r="R36" s="234"/>
      <c r="S36" s="54"/>
      <c r="T36" s="65"/>
      <c r="U36" s="47"/>
      <c r="X36" s="7"/>
      <c r="Y36" s="7"/>
      <c r="Z36" s="7"/>
      <c r="AA36" s="7"/>
      <c r="AB36" s="7"/>
      <c r="AC36" s="7"/>
      <c r="AD36" s="7"/>
    </row>
    <row r="37">
      <c r="A37" s="44"/>
      <c r="B37" s="44"/>
      <c r="C37" s="70"/>
      <c r="D37" s="71"/>
      <c r="E37" s="47"/>
      <c r="F37" s="44"/>
      <c r="G37" s="113"/>
      <c r="H37" s="114"/>
      <c r="I37" s="48"/>
      <c r="J37" s="44"/>
      <c r="K37" s="51"/>
      <c r="L37" s="52"/>
      <c r="M37" s="63"/>
      <c r="N37" s="86"/>
      <c r="O37" s="53"/>
      <c r="P37" s="239"/>
      <c r="Q37" s="233"/>
      <c r="R37" s="234"/>
      <c r="S37" s="54"/>
      <c r="T37" s="89"/>
      <c r="U37" s="4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4"/>
      <c r="B38" s="44"/>
      <c r="C38" s="45"/>
      <c r="D38" s="100"/>
      <c r="E38" s="47"/>
      <c r="F38" s="44"/>
      <c r="G38" s="48"/>
      <c r="H38" s="60"/>
      <c r="I38" s="48"/>
      <c r="J38" s="78"/>
      <c r="K38" s="51"/>
      <c r="L38" s="52"/>
      <c r="M38" s="115"/>
      <c r="N38" s="116"/>
      <c r="O38" s="53"/>
      <c r="P38" s="232"/>
      <c r="Q38" s="233"/>
      <c r="R38" s="234"/>
      <c r="S38" s="54"/>
      <c r="T38" s="117"/>
      <c r="U38" s="4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4"/>
      <c r="B39" s="44"/>
      <c r="C39" s="45"/>
      <c r="D39" s="71"/>
      <c r="E39" s="47"/>
      <c r="F39" s="44"/>
      <c r="G39" s="48"/>
      <c r="H39" s="60"/>
      <c r="I39" s="47"/>
      <c r="J39" s="78"/>
      <c r="K39" s="99"/>
      <c r="L39" s="52"/>
      <c r="M39" s="63"/>
      <c r="N39" s="64"/>
      <c r="O39" s="53"/>
      <c r="P39" s="232"/>
      <c r="Q39" s="254"/>
      <c r="R39" s="234"/>
      <c r="S39" s="54"/>
      <c r="T39" s="65"/>
      <c r="U39" s="4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4"/>
      <c r="B40" s="44"/>
      <c r="C40" s="45"/>
      <c r="D40" s="58"/>
      <c r="E40" s="59"/>
      <c r="F40" s="44"/>
      <c r="G40" s="48"/>
      <c r="H40" s="60"/>
      <c r="I40" s="48"/>
      <c r="J40" s="78"/>
      <c r="K40" s="51"/>
      <c r="L40" s="72"/>
      <c r="M40" s="63"/>
      <c r="N40" s="64"/>
      <c r="O40" s="53"/>
      <c r="P40" s="255"/>
      <c r="Q40" s="256"/>
      <c r="R40" s="234"/>
      <c r="S40" s="54"/>
      <c r="T40" s="65"/>
      <c r="U40" s="4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4"/>
      <c r="B41" s="44"/>
      <c r="C41" s="45"/>
      <c r="D41" s="71"/>
      <c r="E41" s="47"/>
      <c r="F41" s="44"/>
      <c r="G41" s="48"/>
      <c r="H41" s="60"/>
      <c r="I41" s="48"/>
      <c r="J41" s="78"/>
      <c r="K41" s="51"/>
      <c r="L41" s="52"/>
      <c r="M41" s="63"/>
      <c r="N41" s="64"/>
      <c r="O41" s="53"/>
      <c r="P41" s="257"/>
      <c r="Q41" s="254"/>
      <c r="R41" s="234"/>
      <c r="S41" s="54"/>
      <c r="T41" s="65"/>
      <c r="U41" s="4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4"/>
      <c r="B42" s="44"/>
      <c r="C42" s="70"/>
      <c r="D42" s="118"/>
      <c r="E42" s="59"/>
      <c r="F42" s="44"/>
      <c r="G42" s="119"/>
      <c r="H42" s="120"/>
      <c r="I42" s="114"/>
      <c r="J42" s="78"/>
      <c r="K42" s="121"/>
      <c r="L42" s="52"/>
      <c r="M42" s="63"/>
      <c r="N42" s="64"/>
      <c r="O42" s="53"/>
      <c r="P42" s="255"/>
      <c r="Q42" s="258"/>
      <c r="R42" s="234"/>
      <c r="S42" s="54"/>
      <c r="T42" s="65"/>
      <c r="U42" s="4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4"/>
      <c r="B43" s="44"/>
      <c r="C43" s="70"/>
      <c r="D43" s="58"/>
      <c r="E43" s="47"/>
      <c r="F43" s="44"/>
      <c r="G43" s="48"/>
      <c r="H43" s="60"/>
      <c r="I43" s="48"/>
      <c r="J43" s="44"/>
      <c r="K43" s="51"/>
      <c r="L43" s="52"/>
      <c r="M43" s="63"/>
      <c r="N43" s="64"/>
      <c r="O43" s="53"/>
      <c r="P43" s="259"/>
      <c r="Q43" s="254"/>
      <c r="R43" s="234"/>
      <c r="S43" s="54"/>
      <c r="T43" s="65"/>
      <c r="U43" s="4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4"/>
      <c r="B44" s="44"/>
      <c r="C44" s="45"/>
      <c r="D44" s="58"/>
      <c r="E44" s="59"/>
      <c r="F44" s="44"/>
      <c r="G44" s="48"/>
      <c r="H44" s="60"/>
      <c r="I44" s="48"/>
      <c r="J44" s="44"/>
      <c r="K44" s="62"/>
      <c r="L44" s="52"/>
      <c r="M44" s="63"/>
      <c r="N44" s="64"/>
      <c r="O44" s="53"/>
      <c r="P44" s="260"/>
      <c r="Q44" s="254"/>
      <c r="R44" s="234"/>
      <c r="S44" s="54"/>
      <c r="T44" s="65"/>
      <c r="U44" s="4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4"/>
      <c r="B45" s="44"/>
      <c r="C45" s="45"/>
      <c r="D45" s="122"/>
      <c r="E45" s="59"/>
      <c r="F45" s="44"/>
      <c r="G45" s="48"/>
      <c r="H45" s="60"/>
      <c r="I45" s="48"/>
      <c r="J45" s="44"/>
      <c r="K45" s="51"/>
      <c r="L45" s="52"/>
      <c r="M45" s="63"/>
      <c r="N45" s="64"/>
      <c r="O45" s="53"/>
      <c r="P45" s="260"/>
      <c r="Q45" s="254"/>
      <c r="R45" s="234"/>
      <c r="S45" s="54"/>
      <c r="T45" s="65"/>
      <c r="U45" s="4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4"/>
      <c r="B46" s="44"/>
      <c r="C46" s="45"/>
      <c r="D46" s="71"/>
      <c r="E46" s="59"/>
      <c r="F46" s="44"/>
      <c r="G46" s="123"/>
      <c r="H46" s="124"/>
      <c r="I46" s="48"/>
      <c r="J46" s="78"/>
      <c r="K46" s="51"/>
      <c r="L46" s="104"/>
      <c r="M46" s="85"/>
      <c r="N46" s="86"/>
      <c r="O46" s="53"/>
      <c r="P46" s="260"/>
      <c r="Q46" s="254"/>
      <c r="R46" s="234"/>
      <c r="S46" s="105"/>
      <c r="T46" s="89"/>
      <c r="U46" s="4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4"/>
      <c r="B47" s="44"/>
      <c r="C47" s="70"/>
      <c r="D47" s="71"/>
      <c r="E47" s="59"/>
      <c r="F47" s="44"/>
      <c r="G47" s="48"/>
      <c r="H47" s="60"/>
      <c r="I47" s="60"/>
      <c r="J47" s="78"/>
      <c r="K47" s="51"/>
      <c r="L47" s="125"/>
      <c r="M47" s="63"/>
      <c r="N47" s="64"/>
      <c r="O47" s="53"/>
      <c r="P47" s="260"/>
      <c r="Q47" s="254"/>
      <c r="R47" s="234"/>
      <c r="S47" s="126"/>
      <c r="T47" s="65"/>
      <c r="U47" s="4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4"/>
      <c r="B48" s="44"/>
      <c r="C48" s="45"/>
      <c r="D48" s="71"/>
      <c r="E48" s="59"/>
      <c r="F48" s="44"/>
      <c r="G48" s="48"/>
      <c r="H48" s="60"/>
      <c r="I48" s="60"/>
      <c r="J48" s="78"/>
      <c r="K48" s="51"/>
      <c r="L48" s="125"/>
      <c r="M48" s="37"/>
      <c r="N48" s="38"/>
      <c r="O48" s="53"/>
      <c r="P48" s="260"/>
      <c r="Q48" s="254"/>
      <c r="R48" s="234"/>
      <c r="S48" s="126"/>
      <c r="T48" s="56"/>
      <c r="U48" s="4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4"/>
      <c r="B49" s="44"/>
      <c r="C49" s="45"/>
      <c r="D49" s="109"/>
      <c r="E49" s="47"/>
      <c r="F49" s="44"/>
      <c r="G49" s="48"/>
      <c r="H49" s="60"/>
      <c r="I49" s="128"/>
      <c r="J49" s="44"/>
      <c r="K49" s="62"/>
      <c r="L49" s="125"/>
      <c r="M49" s="85"/>
      <c r="N49" s="86"/>
      <c r="O49" s="53"/>
      <c r="P49" s="260"/>
      <c r="Q49" s="254"/>
      <c r="R49" s="234"/>
      <c r="S49" s="126"/>
      <c r="T49" s="89"/>
      <c r="U49" s="4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4"/>
      <c r="B50" s="44"/>
      <c r="C50" s="45"/>
      <c r="D50" s="129"/>
      <c r="E50" s="59"/>
      <c r="F50" s="44"/>
      <c r="G50" s="48"/>
      <c r="H50" s="60"/>
      <c r="I50" s="48"/>
      <c r="J50" s="78"/>
      <c r="K50" s="62"/>
      <c r="L50" s="130"/>
      <c r="M50" s="85"/>
      <c r="N50" s="86"/>
      <c r="O50" s="53"/>
      <c r="P50" s="260"/>
      <c r="Q50" s="258"/>
      <c r="R50" s="234"/>
      <c r="S50" s="131"/>
      <c r="T50" s="89"/>
      <c r="U50" s="4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4"/>
      <c r="B51" s="44"/>
      <c r="C51" s="45"/>
      <c r="D51" s="70"/>
      <c r="E51" s="59"/>
      <c r="F51" s="44"/>
      <c r="G51" s="48"/>
      <c r="H51" s="60"/>
      <c r="I51" s="48"/>
      <c r="J51" s="78"/>
      <c r="K51" s="51"/>
      <c r="L51" s="125"/>
      <c r="M51" s="63"/>
      <c r="N51" s="64"/>
      <c r="O51" s="53"/>
      <c r="P51" s="261"/>
      <c r="Q51" s="254"/>
      <c r="R51" s="234"/>
      <c r="S51" s="126"/>
      <c r="T51" s="65"/>
      <c r="U51" s="4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4"/>
      <c r="B52" s="44"/>
      <c r="C52" s="45"/>
      <c r="D52" s="45"/>
      <c r="E52" s="59"/>
      <c r="F52" s="44"/>
      <c r="G52" s="133"/>
      <c r="H52" s="49"/>
      <c r="I52" s="48"/>
      <c r="J52" s="78"/>
      <c r="K52" s="121"/>
      <c r="L52" s="125"/>
      <c r="M52" s="85"/>
      <c r="N52" s="86"/>
      <c r="O52" s="53"/>
      <c r="P52" s="260"/>
      <c r="Q52" s="258"/>
      <c r="R52" s="234"/>
      <c r="S52" s="126"/>
      <c r="T52" s="89"/>
      <c r="U52" s="4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4"/>
      <c r="B53" s="44"/>
      <c r="C53" s="45"/>
      <c r="D53" s="45"/>
      <c r="E53" s="134"/>
      <c r="F53" s="44"/>
      <c r="G53" s="48"/>
      <c r="H53" s="60"/>
      <c r="I53" s="48"/>
      <c r="J53" s="78"/>
      <c r="K53" s="51"/>
      <c r="L53" s="125"/>
      <c r="M53" s="63"/>
      <c r="N53" s="64"/>
      <c r="O53" s="53"/>
      <c r="P53" s="261"/>
      <c r="Q53" s="262"/>
      <c r="R53" s="234"/>
      <c r="S53" s="126"/>
      <c r="T53" s="65"/>
      <c r="U53" s="5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4"/>
      <c r="B54" s="44"/>
      <c r="C54" s="45"/>
      <c r="D54" s="45"/>
      <c r="E54" s="23"/>
      <c r="F54" s="44"/>
      <c r="G54" s="135"/>
      <c r="H54" s="136"/>
      <c r="I54" s="48"/>
      <c r="J54" s="78"/>
      <c r="K54" s="51"/>
      <c r="L54" s="125"/>
      <c r="M54" s="63"/>
      <c r="N54" s="64"/>
      <c r="O54" s="53"/>
      <c r="P54" s="263"/>
      <c r="Q54" s="254"/>
      <c r="R54" s="234"/>
      <c r="S54" s="126"/>
      <c r="T54" s="65"/>
      <c r="U54" s="4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25"/>
      <c r="M55" s="115"/>
      <c r="N55" s="116"/>
      <c r="O55" s="53"/>
      <c r="P55" s="260"/>
      <c r="Q55" s="258"/>
      <c r="R55" s="234"/>
      <c r="S55" s="126"/>
      <c r="T55" s="117"/>
      <c r="U55" s="4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8"/>
      <c r="L56" s="125"/>
      <c r="M56" s="115"/>
      <c r="N56" s="116"/>
      <c r="O56" s="53"/>
      <c r="P56" s="261"/>
      <c r="Q56" s="258"/>
      <c r="R56" s="234"/>
      <c r="S56" s="126"/>
      <c r="T56" s="117"/>
      <c r="U56" s="4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4"/>
      <c r="B57" s="44"/>
      <c r="C57" s="45"/>
      <c r="D57" s="45"/>
      <c r="E57" s="23"/>
      <c r="F57" s="44"/>
      <c r="G57" s="48"/>
      <c r="H57" s="60"/>
      <c r="I57" s="48"/>
      <c r="J57" s="78"/>
      <c r="K57" s="137"/>
      <c r="L57" s="139"/>
      <c r="M57" s="63"/>
      <c r="N57" s="64"/>
      <c r="O57" s="53"/>
      <c r="P57" s="261"/>
      <c r="Q57" s="262"/>
      <c r="R57" s="234"/>
      <c r="S57" s="140"/>
      <c r="T57" s="65"/>
      <c r="U57" s="4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4"/>
      <c r="B58" s="44"/>
      <c r="C58" s="45"/>
      <c r="D58" s="101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63"/>
      <c r="Q58" s="254"/>
      <c r="R58" s="234"/>
      <c r="S58" s="126"/>
      <c r="T58" s="89"/>
      <c r="U58" s="4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4"/>
      <c r="B59" s="44"/>
      <c r="C59" s="70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61"/>
      <c r="Q59" s="256"/>
      <c r="R59" s="234"/>
      <c r="S59" s="126"/>
      <c r="T59" s="89"/>
      <c r="U59" s="4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64"/>
      <c r="Q60" s="256"/>
      <c r="R60" s="234"/>
      <c r="S60" s="126"/>
      <c r="T60" s="89"/>
      <c r="U60" s="4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25"/>
      <c r="M61" s="85"/>
      <c r="N61" s="86"/>
      <c r="O61" s="53"/>
      <c r="P61" s="264"/>
      <c r="Q61" s="256"/>
      <c r="R61" s="234"/>
      <c r="S61" s="126"/>
      <c r="T61" s="89"/>
      <c r="U61" s="4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63"/>
      <c r="N62" s="64"/>
      <c r="O62" s="53"/>
      <c r="P62" s="264"/>
      <c r="Q62" s="256"/>
      <c r="R62" s="234"/>
      <c r="S62" s="131"/>
      <c r="T62" s="65"/>
      <c r="U62" s="4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7"/>
      <c r="L63" s="130"/>
      <c r="M63" s="85"/>
      <c r="N63" s="86"/>
      <c r="O63" s="53"/>
      <c r="P63" s="264"/>
      <c r="Q63" s="258"/>
      <c r="R63" s="265"/>
      <c r="S63" s="131"/>
      <c r="T63" s="89"/>
      <c r="U63" s="142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25"/>
      <c r="M64" s="63"/>
      <c r="N64" s="64"/>
      <c r="O64" s="53"/>
      <c r="P64" s="261"/>
      <c r="Q64" s="262"/>
      <c r="R64" s="234"/>
      <c r="S64" s="126"/>
      <c r="T64" s="65"/>
      <c r="U64" s="4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8"/>
      <c r="L65" s="130"/>
      <c r="M65" s="85"/>
      <c r="N65" s="86"/>
      <c r="O65" s="53"/>
      <c r="P65" s="263"/>
      <c r="Q65" s="254"/>
      <c r="R65" s="234"/>
      <c r="S65" s="131"/>
      <c r="T65" s="89"/>
      <c r="U65" s="4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4"/>
      <c r="B66" s="44"/>
      <c r="C66" s="45"/>
      <c r="D66" s="45"/>
      <c r="E66" s="23"/>
      <c r="F66" s="44"/>
      <c r="G66" s="48"/>
      <c r="H66" s="60"/>
      <c r="I66" s="48"/>
      <c r="J66" s="78"/>
      <c r="K66" s="137"/>
      <c r="L66" s="130"/>
      <c r="M66" s="85"/>
      <c r="N66" s="86"/>
      <c r="O66" s="53"/>
      <c r="P66" s="260"/>
      <c r="Q66" s="258"/>
      <c r="R66" s="234"/>
      <c r="S66" s="131"/>
      <c r="T66" s="89"/>
      <c r="U66" s="4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4"/>
      <c r="L67" s="125"/>
      <c r="M67" s="63"/>
      <c r="N67" s="64"/>
      <c r="O67" s="53"/>
      <c r="P67" s="261"/>
      <c r="Q67" s="258"/>
      <c r="R67" s="234"/>
      <c r="S67" s="126"/>
      <c r="T67" s="65"/>
      <c r="U67" s="4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5"/>
      <c r="L68" s="130"/>
      <c r="M68" s="85"/>
      <c r="N68" s="86"/>
      <c r="O68" s="53"/>
      <c r="P68" s="261"/>
      <c r="Q68" s="258"/>
      <c r="R68" s="234"/>
      <c r="S68" s="131"/>
      <c r="T68" s="89"/>
      <c r="U68" s="4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37"/>
      <c r="L69" s="146"/>
      <c r="M69" s="85"/>
      <c r="N69" s="86"/>
      <c r="O69" s="53"/>
      <c r="P69" s="261"/>
      <c r="Q69" s="258"/>
      <c r="R69" s="234"/>
      <c r="S69" s="147"/>
      <c r="T69" s="89"/>
      <c r="U69" s="5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4"/>
      <c r="L70" s="130"/>
      <c r="M70" s="85"/>
      <c r="N70" s="86"/>
      <c r="O70" s="53"/>
      <c r="P70" s="261"/>
      <c r="Q70" s="266"/>
      <c r="R70" s="234"/>
      <c r="S70" s="131"/>
      <c r="T70" s="89"/>
      <c r="U70" s="4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4"/>
      <c r="B71" s="44"/>
      <c r="C71" s="149"/>
      <c r="D71" s="150"/>
      <c r="E71" s="143"/>
      <c r="F71" s="44"/>
      <c r="G71" s="48"/>
      <c r="H71" s="60"/>
      <c r="I71" s="48"/>
      <c r="J71" s="78"/>
      <c r="K71" s="151"/>
      <c r="L71" s="152"/>
      <c r="M71" s="85"/>
      <c r="N71" s="86"/>
      <c r="O71" s="53"/>
      <c r="P71" s="267"/>
      <c r="Q71" s="266"/>
      <c r="R71" s="234"/>
      <c r="S71" s="153"/>
      <c r="T71" s="89"/>
      <c r="U71" s="4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4"/>
      <c r="B72" s="44"/>
      <c r="C72" s="149"/>
      <c r="D72" s="45"/>
      <c r="E72" s="143"/>
      <c r="F72" s="44"/>
      <c r="G72" s="48"/>
      <c r="H72" s="60"/>
      <c r="I72" s="48"/>
      <c r="J72" s="78"/>
      <c r="K72" s="155"/>
      <c r="L72" s="152"/>
      <c r="M72" s="115"/>
      <c r="N72" s="116"/>
      <c r="O72" s="53"/>
      <c r="P72" s="267"/>
      <c r="Q72" s="266"/>
      <c r="R72" s="265"/>
      <c r="S72" s="153"/>
      <c r="T72" s="117"/>
      <c r="U72" s="142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4"/>
      <c r="B73" s="44"/>
      <c r="C73" s="149"/>
      <c r="D73" s="58"/>
      <c r="E73" s="143"/>
      <c r="F73" s="44"/>
      <c r="G73" s="48"/>
      <c r="H73" s="60"/>
      <c r="I73" s="60"/>
      <c r="J73" s="78"/>
      <c r="K73" s="151"/>
      <c r="L73" s="156"/>
      <c r="M73" s="85"/>
      <c r="N73" s="86"/>
      <c r="O73" s="53"/>
      <c r="P73" s="267"/>
      <c r="Q73" s="266"/>
      <c r="R73" s="265"/>
      <c r="S73" s="157"/>
      <c r="T73" s="89"/>
      <c r="U73" s="142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1"/>
      <c r="L74" s="152"/>
      <c r="M74" s="85"/>
      <c r="N74" s="86"/>
      <c r="O74" s="53"/>
      <c r="P74" s="267"/>
      <c r="Q74" s="266"/>
      <c r="R74" s="265"/>
      <c r="S74" s="153"/>
      <c r="T74" s="89"/>
      <c r="U74" s="142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4"/>
      <c r="B75" s="44"/>
      <c r="C75" s="149"/>
      <c r="D75" s="45"/>
      <c r="E75" s="14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7"/>
      <c r="Q75" s="266"/>
      <c r="R75" s="265"/>
      <c r="S75" s="153"/>
      <c r="T75" s="89"/>
      <c r="U75" s="142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7"/>
      <c r="Q76" s="266"/>
      <c r="R76" s="265"/>
      <c r="S76" s="153"/>
      <c r="T76" s="89"/>
      <c r="U76" s="159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267"/>
      <c r="Q77" s="266"/>
      <c r="R77" s="265"/>
      <c r="S77" s="153"/>
      <c r="T77" s="89"/>
      <c r="U77" s="142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7"/>
      <c r="Q78" s="266"/>
      <c r="R78" s="268"/>
      <c r="S78" s="153"/>
      <c r="T78" s="89"/>
      <c r="U78" s="162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7"/>
      <c r="Q79" s="266"/>
      <c r="R79" s="268"/>
      <c r="S79" s="153"/>
      <c r="T79" s="89"/>
      <c r="U79" s="163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267"/>
      <c r="Q80" s="269"/>
      <c r="R80" s="268"/>
      <c r="S80" s="153"/>
      <c r="T80" s="89"/>
      <c r="U80" s="163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0"/>
      <c r="Q81" s="269"/>
      <c r="R81" s="268"/>
      <c r="S81" s="168"/>
      <c r="T81" s="170"/>
      <c r="U81" s="163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70"/>
      <c r="Q82" s="269"/>
      <c r="R82" s="268"/>
      <c r="S82" s="168"/>
      <c r="T82" s="170"/>
      <c r="U82" s="163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270"/>
      <c r="Q83" s="271"/>
      <c r="R83" s="268"/>
      <c r="S83" s="168"/>
      <c r="T83" s="170"/>
      <c r="U83" s="163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272"/>
      <c r="Q84" s="273"/>
      <c r="R84" s="274"/>
      <c r="S84" s="175"/>
      <c r="T84" s="177"/>
      <c r="U84" s="163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0"/>
      <c r="Q85" s="273"/>
      <c r="R85" s="275"/>
      <c r="S85" s="168"/>
      <c r="T85" s="180"/>
      <c r="U85" s="163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0"/>
      <c r="Q86" s="273"/>
      <c r="R86" s="275"/>
      <c r="S86" s="168"/>
      <c r="T86" s="180"/>
      <c r="U86" s="163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0"/>
      <c r="Q87" s="273"/>
      <c r="R87" s="275"/>
      <c r="S87" s="168"/>
      <c r="T87" s="180"/>
      <c r="U87" s="163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0"/>
      <c r="Q88" s="273"/>
      <c r="R88" s="275"/>
      <c r="S88" s="168"/>
      <c r="T88" s="180"/>
      <c r="U88" s="163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0"/>
      <c r="Q89" s="273"/>
      <c r="R89" s="275"/>
      <c r="S89" s="168"/>
      <c r="T89" s="180"/>
      <c r="U89" s="163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0"/>
      <c r="Q90" s="273"/>
      <c r="R90" s="275"/>
      <c r="S90" s="168"/>
      <c r="T90" s="180"/>
      <c r="U90" s="163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0"/>
      <c r="Q91" s="273"/>
      <c r="R91" s="275"/>
      <c r="S91" s="168"/>
      <c r="T91" s="180"/>
      <c r="U91" s="163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270"/>
      <c r="Q92" s="273"/>
      <c r="R92" s="275"/>
      <c r="S92" s="168"/>
      <c r="T92" s="180"/>
      <c r="U92" s="163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7"/>
      <c r="S93" s="187"/>
      <c r="T93" s="188"/>
      <c r="U93" s="189">
        <f>SUM(U7:U92)</f>
        <v>938</v>
      </c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6"/>
      <c r="S94" s="196"/>
      <c r="T94" s="19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1882</v>
      </c>
      <c r="L95" s="201" t="s">
        <v>24</v>
      </c>
      <c r="O95" s="202" t="s">
        <v>25</v>
      </c>
      <c r="S95" s="202"/>
      <c r="T95" s="203" t="s">
        <v>26</v>
      </c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SUM(K95*1%)</f>
        <v>18.82</v>
      </c>
      <c r="L96" s="36" t="s">
        <v>10</v>
      </c>
      <c r="M96" s="204"/>
      <c r="N96" s="204"/>
      <c r="O96" s="205"/>
      <c r="P96" s="206"/>
      <c r="Q96" s="206"/>
      <c r="R96" s="206"/>
      <c r="S96" s="206"/>
      <c r="T96" s="20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0</v>
      </c>
      <c r="M97" s="37" t="s">
        <v>11</v>
      </c>
      <c r="N97" s="204"/>
      <c r="O97" s="205"/>
      <c r="P97" s="205"/>
      <c r="Q97" s="205"/>
      <c r="R97" s="205"/>
      <c r="S97" s="205"/>
      <c r="T97" s="20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1882</v>
      </c>
      <c r="I98" s="5"/>
      <c r="J98" s="2"/>
      <c r="K98" s="7"/>
      <c r="L98" s="58">
        <f>SUM(L97*1%)</f>
        <v>0</v>
      </c>
      <c r="M98" s="16">
        <f>SUM(M6:M91)</f>
        <v>0</v>
      </c>
      <c r="N98" s="38" t="s">
        <v>12</v>
      </c>
      <c r="O98" s="205"/>
      <c r="P98" s="205"/>
      <c r="Q98" s="205"/>
      <c r="R98" s="205"/>
      <c r="S98" s="205"/>
      <c r="T98" s="188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12"/>
      <c r="G99" s="213" t="s">
        <v>28</v>
      </c>
      <c r="H99" s="211">
        <f>SUM(O100,P101,Q102,R103,S104)</f>
        <v>588</v>
      </c>
      <c r="I99" s="5"/>
      <c r="J99" s="2"/>
      <c r="K99" s="7"/>
      <c r="L99" s="17"/>
      <c r="M99" s="58">
        <f>SUM(M98*1%)</f>
        <v>0</v>
      </c>
      <c r="N99" s="16">
        <f>SUM(N6:N92)</f>
        <v>0</v>
      </c>
      <c r="O99" s="39" t="s">
        <v>13</v>
      </c>
      <c r="P99" s="205"/>
      <c r="Q99" s="205"/>
      <c r="R99" s="205"/>
      <c r="S99" s="205"/>
      <c r="T99" s="214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SUM(T105)</f>
        <v>0</v>
      </c>
      <c r="I100" s="5"/>
      <c r="J100" s="2"/>
      <c r="K100" s="7"/>
      <c r="L100" s="2"/>
      <c r="M100" s="2"/>
      <c r="N100" s="58">
        <f>SUM(N99*2%)</f>
        <v>0</v>
      </c>
      <c r="O100" s="16">
        <f>SUM(O6:O93)</f>
        <v>588</v>
      </c>
      <c r="P100" s="229" t="s">
        <v>34</v>
      </c>
      <c r="Q100" s="205"/>
      <c r="R100" s="205"/>
      <c r="S100" s="205"/>
      <c r="T100" s="214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SUM(O100*1%)</f>
        <v>5.88</v>
      </c>
      <c r="P101" s="16">
        <f>SUM(P6:P94)</f>
        <v>0</v>
      </c>
      <c r="Q101" s="230" t="s">
        <v>35</v>
      </c>
      <c r="R101" s="205"/>
      <c r="S101" s="205"/>
      <c r="T101" s="214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58">
        <f>SUM(P101*1%)</f>
        <v>0</v>
      </c>
      <c r="Q102" s="16">
        <f>SUM(Q6:Q95)</f>
        <v>0</v>
      </c>
      <c r="R102" s="41" t="s">
        <v>15</v>
      </c>
      <c r="S102" s="205"/>
      <c r="T102" s="214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>
        <f>SUM(O11,K13)</f>
        <v>588</v>
      </c>
      <c r="I103" s="314"/>
      <c r="J103" s="2"/>
      <c r="K103" s="7"/>
      <c r="L103" s="2"/>
      <c r="M103" s="2"/>
      <c r="N103" s="2"/>
      <c r="O103" s="2"/>
      <c r="P103" s="2"/>
      <c r="Q103" s="58">
        <f>SUM(Q102*1%)</f>
        <v>0</v>
      </c>
      <c r="R103" s="16">
        <f>SUM(R6:R91)</f>
        <v>0</v>
      </c>
      <c r="S103" s="40" t="s">
        <v>14</v>
      </c>
      <c r="T103" s="214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77">
        <f>SUM(K7)</f>
        <v>100</v>
      </c>
      <c r="I104" s="314"/>
      <c r="J104" s="2"/>
      <c r="K104" s="7"/>
      <c r="L104" s="2"/>
      <c r="M104" s="2"/>
      <c r="N104" s="2"/>
      <c r="O104" s="2"/>
      <c r="P104" s="2"/>
      <c r="Q104" s="2"/>
      <c r="R104" s="58">
        <f>SUM(R103*1%)</f>
        <v>0</v>
      </c>
      <c r="S104" s="16">
        <f>SUM(S6:S91)</f>
        <v>0</v>
      </c>
      <c r="T104" s="222" t="s">
        <v>16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77">
        <f>SUM(K8,K9)</f>
        <v>600</v>
      </c>
      <c r="I105" s="280">
        <v>0.0</v>
      </c>
      <c r="J105" s="2"/>
      <c r="K105" s="7"/>
      <c r="L105" s="2"/>
      <c r="M105" s="2"/>
      <c r="N105" s="2"/>
      <c r="O105" s="2"/>
      <c r="P105" s="2"/>
      <c r="Q105" s="2"/>
      <c r="R105" s="2"/>
      <c r="S105" s="58">
        <f>SUM(S104*1%)</f>
        <v>0</v>
      </c>
      <c r="T105" s="150">
        <f>SUM(T7:T93)</f>
        <v>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150">
        <f>SUM(T105*2%)</f>
        <v>0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31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16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2"/>
      <c r="U999" s="7"/>
      <c r="X999" s="7"/>
      <c r="Y999" s="7"/>
      <c r="Z999" s="7"/>
      <c r="AA999" s="7"/>
      <c r="AB999" s="7"/>
      <c r="AC999" s="7"/>
      <c r="AD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2"/>
      <c r="U1000" s="7"/>
      <c r="X1000" s="7"/>
      <c r="AA1000" s="7"/>
      <c r="AB1000" s="7"/>
      <c r="AC1000" s="7"/>
      <c r="AD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  <c r="S1001" s="227"/>
      <c r="T1001" s="227"/>
    </row>
  </sheetData>
  <mergeCells count="5">
    <mergeCell ref="A2:J2"/>
    <mergeCell ref="A3:J3"/>
    <mergeCell ref="K3:T3"/>
    <mergeCell ref="L95:N95"/>
    <mergeCell ref="O95:R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20"/>
      <c r="V4" s="21"/>
      <c r="W4" s="22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8"/>
      <c r="T5" s="24"/>
      <c r="U5" s="30"/>
      <c r="V5" s="7"/>
      <c r="W5" s="7"/>
      <c r="X5" s="7"/>
      <c r="Y5" s="7"/>
      <c r="Z5" s="7"/>
      <c r="AA5" s="7"/>
      <c r="AB5" s="7"/>
      <c r="AC5" s="7"/>
      <c r="AD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29" t="s">
        <v>34</v>
      </c>
      <c r="Q6" s="230" t="s">
        <v>35</v>
      </c>
      <c r="R6" s="41" t="s">
        <v>15</v>
      </c>
      <c r="S6" s="40" t="s">
        <v>14</v>
      </c>
      <c r="T6" s="42" t="s">
        <v>16</v>
      </c>
      <c r="U6" s="36" t="s">
        <v>17</v>
      </c>
      <c r="V6" s="7"/>
      <c r="W6" s="7"/>
      <c r="X6" s="43"/>
      <c r="AA6" s="7"/>
      <c r="AB6" s="7"/>
      <c r="AC6" s="7"/>
      <c r="AD6" s="7"/>
    </row>
    <row r="7">
      <c r="A7" s="44" t="s">
        <v>36</v>
      </c>
      <c r="B7" s="44" t="s">
        <v>37</v>
      </c>
      <c r="C7" s="45"/>
      <c r="D7" s="46"/>
      <c r="E7" s="47" t="s">
        <v>90</v>
      </c>
      <c r="F7" s="44" t="s">
        <v>40</v>
      </c>
      <c r="G7" s="246" t="s">
        <v>787</v>
      </c>
      <c r="H7" s="49" t="s">
        <v>788</v>
      </c>
      <c r="I7" s="50" t="s">
        <v>789</v>
      </c>
      <c r="J7" s="44" t="s">
        <v>44</v>
      </c>
      <c r="K7" s="51"/>
      <c r="L7" s="52"/>
      <c r="M7" s="37"/>
      <c r="N7" s="38">
        <v>294.0</v>
      </c>
      <c r="O7" s="53"/>
      <c r="P7" s="232"/>
      <c r="Q7" s="233"/>
      <c r="R7" s="234"/>
      <c r="S7" s="54"/>
      <c r="T7" s="56"/>
      <c r="U7" s="57">
        <v>50.0</v>
      </c>
      <c r="V7" s="235" t="s">
        <v>9</v>
      </c>
      <c r="W7" s="236">
        <f>SUM(K95)</f>
        <v>2272</v>
      </c>
      <c r="X7" s="7"/>
      <c r="AA7" s="7"/>
      <c r="AB7" s="7"/>
      <c r="AC7" s="7"/>
      <c r="AD7" s="7"/>
    </row>
    <row r="8">
      <c r="A8" s="44" t="s">
        <v>36</v>
      </c>
      <c r="B8" s="44" t="s">
        <v>37</v>
      </c>
      <c r="C8" s="45"/>
      <c r="D8" s="46" t="s">
        <v>790</v>
      </c>
      <c r="E8" s="47" t="s">
        <v>135</v>
      </c>
      <c r="F8" s="44" t="s">
        <v>60</v>
      </c>
      <c r="G8" s="231" t="s">
        <v>791</v>
      </c>
      <c r="H8" s="60"/>
      <c r="I8" s="61" t="s">
        <v>792</v>
      </c>
      <c r="J8" s="44" t="s">
        <v>32</v>
      </c>
      <c r="K8" s="62">
        <v>147.0</v>
      </c>
      <c r="L8" s="52"/>
      <c r="M8" s="63"/>
      <c r="N8" s="64"/>
      <c r="O8" s="53"/>
      <c r="P8" s="232"/>
      <c r="Q8" s="233"/>
      <c r="R8" s="234"/>
      <c r="S8" s="54"/>
      <c r="T8" s="65"/>
      <c r="U8" s="57">
        <v>63.5</v>
      </c>
      <c r="V8" s="66" t="s">
        <v>10</v>
      </c>
      <c r="W8" s="67">
        <f>SUM(L97)</f>
        <v>1370</v>
      </c>
      <c r="X8" s="7"/>
      <c r="AA8" s="7"/>
      <c r="AB8" s="7"/>
      <c r="AC8" s="7"/>
      <c r="AD8" s="7"/>
    </row>
    <row r="9">
      <c r="A9" s="44" t="s">
        <v>36</v>
      </c>
      <c r="B9" s="44" t="s">
        <v>37</v>
      </c>
      <c r="C9" s="68"/>
      <c r="D9" s="46" t="s">
        <v>793</v>
      </c>
      <c r="E9" s="47" t="s">
        <v>52</v>
      </c>
      <c r="F9" s="44" t="s">
        <v>40</v>
      </c>
      <c r="G9" s="231" t="s">
        <v>794</v>
      </c>
      <c r="H9" s="60" t="s">
        <v>795</v>
      </c>
      <c r="I9" s="69" t="s">
        <v>796</v>
      </c>
      <c r="J9" s="44" t="s">
        <v>56</v>
      </c>
      <c r="K9" s="62"/>
      <c r="L9" s="52"/>
      <c r="M9" s="63"/>
      <c r="N9" s="64">
        <v>200.0</v>
      </c>
      <c r="O9" s="53"/>
      <c r="P9" s="237"/>
      <c r="Q9" s="233"/>
      <c r="R9" s="234"/>
      <c r="S9" s="54"/>
      <c r="T9" s="65"/>
      <c r="U9" s="57">
        <v>50.0</v>
      </c>
      <c r="V9" s="66" t="s">
        <v>11</v>
      </c>
      <c r="W9" s="67">
        <f>SUM(M98)</f>
        <v>2138</v>
      </c>
      <c r="X9" s="7"/>
      <c r="AA9" s="7"/>
      <c r="AB9" s="7"/>
      <c r="AC9" s="7"/>
      <c r="AD9" s="7"/>
    </row>
    <row r="10" ht="16.5" customHeight="1">
      <c r="A10" s="44" t="s">
        <v>36</v>
      </c>
      <c r="B10" s="44" t="s">
        <v>37</v>
      </c>
      <c r="C10" s="70"/>
      <c r="D10" s="100" t="s">
        <v>797</v>
      </c>
      <c r="E10" s="47" t="s">
        <v>798</v>
      </c>
      <c r="F10" s="44" t="s">
        <v>40</v>
      </c>
      <c r="G10" s="231" t="s">
        <v>799</v>
      </c>
      <c r="H10" s="49"/>
      <c r="I10" s="50" t="s">
        <v>800</v>
      </c>
      <c r="J10" s="44" t="s">
        <v>44</v>
      </c>
      <c r="K10" s="51">
        <v>294.0</v>
      </c>
      <c r="L10" s="72"/>
      <c r="M10" s="37"/>
      <c r="N10" s="38"/>
      <c r="O10" s="53"/>
      <c r="P10" s="232"/>
      <c r="Q10" s="233"/>
      <c r="R10" s="234"/>
      <c r="S10" s="73"/>
      <c r="T10" s="56"/>
      <c r="U10" s="57">
        <v>147.0</v>
      </c>
      <c r="V10" s="75" t="s">
        <v>12</v>
      </c>
      <c r="W10" s="67">
        <f>SUM(N99)</f>
        <v>2622</v>
      </c>
      <c r="X10" s="7"/>
      <c r="Y10" s="7"/>
      <c r="Z10" s="7"/>
      <c r="AA10" s="7"/>
      <c r="AB10" s="7"/>
      <c r="AC10" s="7"/>
      <c r="AD10" s="7"/>
    </row>
    <row r="11">
      <c r="A11" s="44" t="s">
        <v>36</v>
      </c>
      <c r="B11" s="44" t="s">
        <v>45</v>
      </c>
      <c r="C11" s="45"/>
      <c r="D11" s="46" t="s">
        <v>46</v>
      </c>
      <c r="E11" s="47" t="s">
        <v>135</v>
      </c>
      <c r="F11" s="44" t="s">
        <v>60</v>
      </c>
      <c r="G11" s="231" t="s">
        <v>801</v>
      </c>
      <c r="H11" s="49"/>
      <c r="I11" s="61" t="s">
        <v>802</v>
      </c>
      <c r="J11" s="44" t="s">
        <v>44</v>
      </c>
      <c r="K11" s="51" t="s">
        <v>50</v>
      </c>
      <c r="L11" s="52"/>
      <c r="M11" s="37"/>
      <c r="N11" s="38"/>
      <c r="O11" s="53"/>
      <c r="P11" s="232"/>
      <c r="Q11" s="233"/>
      <c r="R11" s="234"/>
      <c r="S11" s="54"/>
      <c r="T11" s="56"/>
      <c r="U11" s="57" t="s">
        <v>46</v>
      </c>
      <c r="V11" s="76" t="s">
        <v>18</v>
      </c>
      <c r="W11" s="77">
        <f>SUM(W7:W10)</f>
        <v>8402</v>
      </c>
      <c r="X11" s="7"/>
      <c r="AA11" s="7"/>
      <c r="AB11" s="7"/>
      <c r="AC11" s="7"/>
      <c r="AD11" s="7"/>
    </row>
    <row r="12">
      <c r="A12" s="44" t="s">
        <v>36</v>
      </c>
      <c r="B12" s="44" t="s">
        <v>37</v>
      </c>
      <c r="C12" s="45"/>
      <c r="D12" s="46" t="s">
        <v>803</v>
      </c>
      <c r="E12" s="47" t="s">
        <v>178</v>
      </c>
      <c r="F12" s="44" t="s">
        <v>60</v>
      </c>
      <c r="G12" s="231" t="s">
        <v>804</v>
      </c>
      <c r="H12" s="49" t="s">
        <v>805</v>
      </c>
      <c r="I12" s="69" t="s">
        <v>806</v>
      </c>
      <c r="J12" s="44" t="s">
        <v>56</v>
      </c>
      <c r="K12" s="51"/>
      <c r="L12" s="52">
        <v>380.0</v>
      </c>
      <c r="M12" s="63"/>
      <c r="N12" s="64"/>
      <c r="O12" s="53"/>
      <c r="P12" s="232"/>
      <c r="Q12" s="233"/>
      <c r="R12" s="234"/>
      <c r="S12" s="54"/>
      <c r="T12" s="65"/>
      <c r="U12" s="57">
        <v>150.0</v>
      </c>
      <c r="X12" s="7"/>
      <c r="Y12" s="7"/>
      <c r="Z12" s="7"/>
      <c r="AA12" s="7"/>
      <c r="AB12" s="7"/>
      <c r="AC12" s="7"/>
      <c r="AD12" s="7"/>
    </row>
    <row r="13">
      <c r="A13" s="44" t="s">
        <v>36</v>
      </c>
      <c r="B13" s="44" t="s">
        <v>37</v>
      </c>
      <c r="C13" s="45"/>
      <c r="D13" s="46"/>
      <c r="E13" s="47" t="s">
        <v>70</v>
      </c>
      <c r="F13" s="44" t="s">
        <v>40</v>
      </c>
      <c r="G13" s="246" t="s">
        <v>807</v>
      </c>
      <c r="H13" s="60" t="s">
        <v>80</v>
      </c>
      <c r="I13" s="50" t="s">
        <v>808</v>
      </c>
      <c r="J13" s="44" t="s">
        <v>32</v>
      </c>
      <c r="K13" s="51"/>
      <c r="L13" s="52"/>
      <c r="M13" s="63"/>
      <c r="N13" s="64"/>
      <c r="O13" s="53"/>
      <c r="P13" s="232"/>
      <c r="Q13" s="233">
        <v>350.0</v>
      </c>
      <c r="R13" s="234"/>
      <c r="S13" s="54"/>
      <c r="T13" s="65"/>
      <c r="U13" s="57">
        <v>50.0</v>
      </c>
      <c r="X13" s="7"/>
      <c r="Y13" s="7"/>
      <c r="Z13" s="7"/>
      <c r="AA13" s="7"/>
      <c r="AB13" s="7"/>
      <c r="AC13" s="7"/>
      <c r="AD13" s="7"/>
    </row>
    <row r="14">
      <c r="A14" s="44" t="s">
        <v>36</v>
      </c>
      <c r="B14" s="44" t="s">
        <v>57</v>
      </c>
      <c r="C14" s="70"/>
      <c r="D14" s="46" t="s">
        <v>809</v>
      </c>
      <c r="E14" s="47" t="s">
        <v>65</v>
      </c>
      <c r="F14" s="44" t="s">
        <v>810</v>
      </c>
      <c r="G14" s="231" t="s">
        <v>811</v>
      </c>
      <c r="H14" s="60" t="s">
        <v>812</v>
      </c>
      <c r="I14" s="50" t="s">
        <v>813</v>
      </c>
      <c r="J14" s="44" t="s">
        <v>56</v>
      </c>
      <c r="K14" s="51">
        <v>499.0</v>
      </c>
      <c r="L14" s="52"/>
      <c r="M14" s="37"/>
      <c r="N14" s="38"/>
      <c r="O14" s="53"/>
      <c r="P14" s="239"/>
      <c r="Q14" s="233"/>
      <c r="R14" s="234"/>
      <c r="S14" s="54"/>
      <c r="T14" s="56"/>
      <c r="U14" s="57">
        <v>250.0</v>
      </c>
      <c r="X14" s="7"/>
      <c r="Y14" s="7"/>
      <c r="Z14" s="7"/>
      <c r="AA14" s="7"/>
      <c r="AB14" s="7"/>
      <c r="AC14" s="7"/>
      <c r="AD14" s="7"/>
    </row>
    <row r="15">
      <c r="A15" s="44" t="s">
        <v>36</v>
      </c>
      <c r="B15" s="44" t="s">
        <v>37</v>
      </c>
      <c r="C15" s="70"/>
      <c r="D15" s="243" t="s">
        <v>814</v>
      </c>
      <c r="E15" s="47" t="s">
        <v>85</v>
      </c>
      <c r="F15" s="44" t="s">
        <v>40</v>
      </c>
      <c r="G15" s="240" t="s">
        <v>815</v>
      </c>
      <c r="H15" s="79" t="s">
        <v>816</v>
      </c>
      <c r="I15" s="316" t="s">
        <v>817</v>
      </c>
      <c r="J15" s="44" t="s">
        <v>32</v>
      </c>
      <c r="K15" s="51"/>
      <c r="L15" s="52"/>
      <c r="M15" s="63"/>
      <c r="N15" s="64"/>
      <c r="O15" s="53">
        <v>294.0</v>
      </c>
      <c r="P15" s="232"/>
      <c r="Q15" s="233"/>
      <c r="R15" s="234"/>
      <c r="S15" s="54"/>
      <c r="T15" s="65"/>
      <c r="U15" s="57">
        <v>50.0</v>
      </c>
      <c r="V15" s="80" t="s">
        <v>13</v>
      </c>
      <c r="W15" s="46">
        <f>SUM(O100)</f>
        <v>1440</v>
      </c>
      <c r="X15" s="7"/>
      <c r="Y15" s="7"/>
      <c r="Z15" s="7"/>
      <c r="AA15" s="7"/>
      <c r="AB15" s="7"/>
      <c r="AC15" s="7"/>
      <c r="AD15" s="7"/>
    </row>
    <row r="16">
      <c r="A16" s="44" t="s">
        <v>36</v>
      </c>
      <c r="B16" s="44" t="s">
        <v>37</v>
      </c>
      <c r="C16" s="45"/>
      <c r="D16" s="58"/>
      <c r="E16" s="47" t="s">
        <v>52</v>
      </c>
      <c r="F16" s="44" t="s">
        <v>40</v>
      </c>
      <c r="G16" s="317" t="s">
        <v>818</v>
      </c>
      <c r="H16" s="79" t="s">
        <v>819</v>
      </c>
      <c r="I16" s="79" t="s">
        <v>820</v>
      </c>
      <c r="J16" s="44" t="s">
        <v>56</v>
      </c>
      <c r="K16" s="51"/>
      <c r="L16" s="52"/>
      <c r="M16" s="63"/>
      <c r="N16" s="64">
        <v>550.0</v>
      </c>
      <c r="O16" s="53"/>
      <c r="P16" s="232"/>
      <c r="Q16" s="233"/>
      <c r="R16" s="234"/>
      <c r="S16" s="54"/>
      <c r="T16" s="65"/>
      <c r="U16" s="57">
        <v>50.0</v>
      </c>
      <c r="V16" s="242" t="s">
        <v>34</v>
      </c>
      <c r="W16" s="46">
        <f>SUM(P101)</f>
        <v>0</v>
      </c>
      <c r="X16" s="7"/>
      <c r="Y16" s="7"/>
      <c r="Z16" s="83"/>
      <c r="AA16" s="7"/>
      <c r="AB16" s="7"/>
      <c r="AC16" s="7"/>
      <c r="AD16" s="7"/>
    </row>
    <row r="17" ht="15.75" customHeight="1">
      <c r="A17" s="44" t="s">
        <v>36</v>
      </c>
      <c r="B17" s="44" t="s">
        <v>37</v>
      </c>
      <c r="C17" s="45"/>
      <c r="D17" s="46" t="s">
        <v>821</v>
      </c>
      <c r="E17" s="47" t="s">
        <v>32</v>
      </c>
      <c r="F17" s="44" t="s">
        <v>146</v>
      </c>
      <c r="G17" s="231" t="s">
        <v>822</v>
      </c>
      <c r="H17" s="60" t="s">
        <v>823</v>
      </c>
      <c r="I17" s="69" t="s">
        <v>824</v>
      </c>
      <c r="J17" s="44" t="s">
        <v>32</v>
      </c>
      <c r="K17" s="51"/>
      <c r="L17" s="84"/>
      <c r="M17" s="85"/>
      <c r="N17" s="86"/>
      <c r="O17" s="53"/>
      <c r="P17" s="232"/>
      <c r="Q17" s="233"/>
      <c r="R17" s="234"/>
      <c r="S17" s="87">
        <v>350.0</v>
      </c>
      <c r="T17" s="89"/>
      <c r="U17" s="57">
        <v>50.0</v>
      </c>
      <c r="V17" s="81" t="s">
        <v>35</v>
      </c>
      <c r="W17" s="82">
        <f>SUM(Q7:Q92)</f>
        <v>350</v>
      </c>
      <c r="X17" s="7"/>
      <c r="Y17" s="7"/>
      <c r="Z17" s="7"/>
      <c r="AA17" s="7"/>
      <c r="AB17" s="7"/>
      <c r="AC17" s="7"/>
      <c r="AD17" s="7"/>
    </row>
    <row r="18" ht="17.25" customHeight="1">
      <c r="A18" s="44" t="s">
        <v>36</v>
      </c>
      <c r="B18" s="44" t="s">
        <v>37</v>
      </c>
      <c r="C18" s="45"/>
      <c r="D18" s="46" t="s">
        <v>825</v>
      </c>
      <c r="E18" s="47" t="s">
        <v>135</v>
      </c>
      <c r="F18" s="44" t="s">
        <v>40</v>
      </c>
      <c r="G18" s="241" t="s">
        <v>826</v>
      </c>
      <c r="H18" s="79"/>
      <c r="I18" s="61" t="s">
        <v>827</v>
      </c>
      <c r="J18" s="44" t="s">
        <v>32</v>
      </c>
      <c r="K18" s="51"/>
      <c r="L18" s="84"/>
      <c r="M18" s="63"/>
      <c r="N18" s="64">
        <v>294.0</v>
      </c>
      <c r="O18" s="53"/>
      <c r="P18" s="232"/>
      <c r="Q18" s="244"/>
      <c r="R18" s="234"/>
      <c r="S18" s="87"/>
      <c r="T18" s="65"/>
      <c r="U18" s="57">
        <v>50.0</v>
      </c>
      <c r="V18" s="81" t="s">
        <v>20</v>
      </c>
      <c r="W18" s="46">
        <f>SUM(R103)</f>
        <v>294</v>
      </c>
      <c r="X18" s="7"/>
      <c r="Y18" s="7"/>
      <c r="Z18" s="7"/>
      <c r="AA18" s="7"/>
      <c r="AB18" s="7"/>
      <c r="AC18" s="7"/>
      <c r="AD18" s="7"/>
    </row>
    <row r="19">
      <c r="A19" s="44" t="s">
        <v>36</v>
      </c>
      <c r="B19" s="44" t="s">
        <v>37</v>
      </c>
      <c r="C19" s="45"/>
      <c r="D19" s="46" t="s">
        <v>828</v>
      </c>
      <c r="E19" s="47" t="s">
        <v>39</v>
      </c>
      <c r="F19" s="44" t="s">
        <v>40</v>
      </c>
      <c r="G19" s="231" t="s">
        <v>829</v>
      </c>
      <c r="H19" s="60" t="s">
        <v>830</v>
      </c>
      <c r="I19" s="50">
        <v>9.481647788E9</v>
      </c>
      <c r="J19" s="44" t="s">
        <v>44</v>
      </c>
      <c r="K19" s="51"/>
      <c r="L19" s="52"/>
      <c r="M19" s="63">
        <v>300.0</v>
      </c>
      <c r="N19" s="64"/>
      <c r="O19" s="53"/>
      <c r="P19" s="245"/>
      <c r="Q19" s="244"/>
      <c r="R19" s="234"/>
      <c r="S19" s="54"/>
      <c r="T19" s="65"/>
      <c r="U19" s="57">
        <v>100.0</v>
      </c>
      <c r="V19" s="81" t="s">
        <v>14</v>
      </c>
      <c r="W19" s="46">
        <f>SUM(S104)</f>
        <v>1349</v>
      </c>
      <c r="X19" s="7"/>
      <c r="Y19" s="7"/>
      <c r="Z19" s="7"/>
      <c r="AA19" s="7"/>
      <c r="AB19" s="7"/>
      <c r="AC19" s="7"/>
      <c r="AD19" s="7"/>
    </row>
    <row r="20">
      <c r="A20" s="44" t="s">
        <v>36</v>
      </c>
      <c r="B20" s="44" t="s">
        <v>37</v>
      </c>
      <c r="C20" s="45"/>
      <c r="D20" s="46"/>
      <c r="E20" s="59"/>
      <c r="F20" s="44" t="s">
        <v>40</v>
      </c>
      <c r="G20" s="48" t="s">
        <v>831</v>
      </c>
      <c r="H20" s="60"/>
      <c r="I20" s="69" t="s">
        <v>832</v>
      </c>
      <c r="J20" s="78"/>
      <c r="K20" s="51">
        <v>588.0</v>
      </c>
      <c r="L20" s="52"/>
      <c r="M20" s="63"/>
      <c r="N20" s="64"/>
      <c r="O20" s="53"/>
      <c r="P20" s="245"/>
      <c r="Q20" s="238"/>
      <c r="R20" s="234"/>
      <c r="S20" s="54"/>
      <c r="T20" s="65"/>
      <c r="U20" s="57">
        <v>100.0</v>
      </c>
      <c r="V20" s="90" t="s">
        <v>19</v>
      </c>
      <c r="W20" s="91">
        <f>SUM(W15:W19)</f>
        <v>3433</v>
      </c>
      <c r="X20" s="7"/>
      <c r="Y20" s="7"/>
      <c r="Z20" s="7"/>
      <c r="AA20" s="7"/>
      <c r="AB20" s="7"/>
      <c r="AC20" s="7"/>
      <c r="AD20" s="7"/>
    </row>
    <row r="21">
      <c r="A21" s="44" t="s">
        <v>36</v>
      </c>
      <c r="B21" s="44" t="s">
        <v>37</v>
      </c>
      <c r="C21" s="45"/>
      <c r="D21" s="46" t="s">
        <v>833</v>
      </c>
      <c r="E21" s="47" t="s">
        <v>52</v>
      </c>
      <c r="F21" s="44" t="s">
        <v>140</v>
      </c>
      <c r="G21" s="231" t="s">
        <v>834</v>
      </c>
      <c r="H21" s="60"/>
      <c r="I21" s="69" t="s">
        <v>835</v>
      </c>
      <c r="J21" s="44" t="s">
        <v>56</v>
      </c>
      <c r="K21" s="51">
        <v>250.0</v>
      </c>
      <c r="L21" s="52"/>
      <c r="M21" s="63"/>
      <c r="N21" s="64"/>
      <c r="O21" s="53"/>
      <c r="P21" s="239"/>
      <c r="Q21" s="233"/>
      <c r="R21" s="234"/>
      <c r="S21" s="54"/>
      <c r="T21" s="65"/>
      <c r="U21" s="57"/>
      <c r="V21" s="92"/>
      <c r="W21" s="93"/>
      <c r="X21" s="7"/>
      <c r="Y21" s="7"/>
      <c r="Z21" s="7"/>
      <c r="AA21" s="7"/>
      <c r="AB21" s="7"/>
      <c r="AC21" s="7"/>
      <c r="AD21" s="7"/>
    </row>
    <row r="22">
      <c r="A22" s="44" t="s">
        <v>36</v>
      </c>
      <c r="B22" s="44" t="s">
        <v>37</v>
      </c>
      <c r="C22" s="45"/>
      <c r="D22" s="46" t="s">
        <v>836</v>
      </c>
      <c r="E22" s="47" t="s">
        <v>52</v>
      </c>
      <c r="F22" s="44" t="s">
        <v>40</v>
      </c>
      <c r="G22" s="231" t="s">
        <v>837</v>
      </c>
      <c r="H22" s="60" t="s">
        <v>838</v>
      </c>
      <c r="I22" s="50" t="s">
        <v>839</v>
      </c>
      <c r="J22" s="44" t="s">
        <v>56</v>
      </c>
      <c r="K22" s="51"/>
      <c r="L22" s="52"/>
      <c r="M22" s="63"/>
      <c r="N22" s="64">
        <v>294.0</v>
      </c>
      <c r="O22" s="53"/>
      <c r="P22" s="232"/>
      <c r="Q22" s="238"/>
      <c r="R22" s="234"/>
      <c r="S22" s="54"/>
      <c r="T22" s="65"/>
      <c r="U22" s="57">
        <v>50.0</v>
      </c>
      <c r="X22" s="7"/>
      <c r="Y22" s="7"/>
      <c r="Z22" s="7"/>
      <c r="AA22" s="7"/>
      <c r="AB22" s="7"/>
      <c r="AC22" s="7"/>
      <c r="AD22" s="7"/>
    </row>
    <row r="23" ht="17.25" customHeight="1">
      <c r="A23" s="44" t="s">
        <v>36</v>
      </c>
      <c r="B23" s="44" t="s">
        <v>57</v>
      </c>
      <c r="C23" s="45"/>
      <c r="D23" s="101" t="s">
        <v>840</v>
      </c>
      <c r="E23" s="47" t="s">
        <v>145</v>
      </c>
      <c r="F23" s="44" t="s">
        <v>146</v>
      </c>
      <c r="G23" s="231" t="s">
        <v>841</v>
      </c>
      <c r="H23" s="60" t="s">
        <v>842</v>
      </c>
      <c r="I23" s="69" t="s">
        <v>843</v>
      </c>
      <c r="J23" s="44" t="s">
        <v>44</v>
      </c>
      <c r="K23" s="95"/>
      <c r="L23" s="52"/>
      <c r="M23" s="63">
        <v>300.0</v>
      </c>
      <c r="N23" s="64"/>
      <c r="O23" s="53"/>
      <c r="P23" s="239"/>
      <c r="Q23" s="238"/>
      <c r="R23" s="234"/>
      <c r="S23" s="54"/>
      <c r="T23" s="65"/>
      <c r="U23" s="283">
        <v>300.0</v>
      </c>
      <c r="X23" s="7"/>
      <c r="Y23" s="7"/>
      <c r="Z23" s="7"/>
      <c r="AA23" s="7"/>
      <c r="AB23" s="7"/>
      <c r="AC23" s="7"/>
      <c r="AD23" s="7"/>
    </row>
    <row r="24" ht="15.75" customHeight="1">
      <c r="A24" s="44" t="s">
        <v>36</v>
      </c>
      <c r="B24" s="44" t="s">
        <v>57</v>
      </c>
      <c r="C24" s="45"/>
      <c r="D24" s="101" t="s">
        <v>844</v>
      </c>
      <c r="E24" s="47" t="s">
        <v>52</v>
      </c>
      <c r="F24" s="44" t="s">
        <v>40</v>
      </c>
      <c r="G24" s="231" t="s">
        <v>845</v>
      </c>
      <c r="H24" s="60" t="s">
        <v>846</v>
      </c>
      <c r="I24" s="50" t="s">
        <v>847</v>
      </c>
      <c r="J24" s="44" t="s">
        <v>56</v>
      </c>
      <c r="K24" s="51"/>
      <c r="L24" s="72"/>
      <c r="M24" s="63">
        <v>588.0</v>
      </c>
      <c r="N24" s="64"/>
      <c r="O24" s="53"/>
      <c r="P24" s="239"/>
      <c r="Q24" s="238"/>
      <c r="R24" s="234"/>
      <c r="S24" s="73"/>
      <c r="T24" s="65"/>
      <c r="U24" s="283">
        <v>588.0</v>
      </c>
      <c r="X24" s="7"/>
      <c r="Y24" s="7"/>
      <c r="Z24" s="7"/>
      <c r="AA24" s="7"/>
      <c r="AB24" s="7"/>
      <c r="AC24" s="7"/>
      <c r="AD24" s="7"/>
    </row>
    <row r="25">
      <c r="A25" s="44" t="s">
        <v>36</v>
      </c>
      <c r="B25" s="44" t="s">
        <v>45</v>
      </c>
      <c r="C25" s="70"/>
      <c r="D25" s="46" t="s">
        <v>46</v>
      </c>
      <c r="E25" s="47" t="s">
        <v>522</v>
      </c>
      <c r="F25" s="44" t="s">
        <v>40</v>
      </c>
      <c r="G25" s="241" t="s">
        <v>848</v>
      </c>
      <c r="H25" s="79" t="s">
        <v>849</v>
      </c>
      <c r="I25" s="61">
        <v>1.1983338877E10</v>
      </c>
      <c r="J25" s="44" t="s">
        <v>32</v>
      </c>
      <c r="K25" s="62"/>
      <c r="L25" s="52"/>
      <c r="M25" s="63"/>
      <c r="N25" s="86"/>
      <c r="O25" s="53"/>
      <c r="P25" s="232" t="s">
        <v>764</v>
      </c>
      <c r="Q25" s="233"/>
      <c r="R25" s="234"/>
      <c r="S25" s="97"/>
      <c r="T25" s="89"/>
      <c r="U25" s="57" t="s">
        <v>46</v>
      </c>
      <c r="V25" s="43"/>
      <c r="W25" s="43"/>
      <c r="X25" s="7"/>
      <c r="Y25" s="7"/>
      <c r="Z25" s="7"/>
      <c r="AA25" s="7"/>
      <c r="AB25" s="7"/>
      <c r="AC25" s="7"/>
      <c r="AD25" s="7"/>
    </row>
    <row r="26">
      <c r="A26" s="44" t="s">
        <v>36</v>
      </c>
      <c r="B26" s="44" t="s">
        <v>45</v>
      </c>
      <c r="C26" s="70"/>
      <c r="D26" s="46" t="s">
        <v>46</v>
      </c>
      <c r="E26" s="47" t="s">
        <v>522</v>
      </c>
      <c r="F26" s="44" t="s">
        <v>40</v>
      </c>
      <c r="G26" s="241" t="s">
        <v>850</v>
      </c>
      <c r="H26" s="79" t="s">
        <v>849</v>
      </c>
      <c r="I26" s="61">
        <v>1.1983338877E10</v>
      </c>
      <c r="J26" s="44" t="s">
        <v>32</v>
      </c>
      <c r="K26" s="99"/>
      <c r="L26" s="84"/>
      <c r="M26" s="63"/>
      <c r="N26" s="64"/>
      <c r="O26" s="53"/>
      <c r="P26" s="232" t="s">
        <v>764</v>
      </c>
      <c r="Q26" s="244"/>
      <c r="R26" s="234"/>
      <c r="S26" s="87"/>
      <c r="T26" s="65"/>
      <c r="U26" s="57" t="s">
        <v>46</v>
      </c>
      <c r="V26" s="247" t="s">
        <v>16</v>
      </c>
      <c r="W26" s="248">
        <f>SUM(T105)</f>
        <v>0</v>
      </c>
      <c r="X26" s="7"/>
      <c r="Y26" s="7"/>
      <c r="Z26" s="7"/>
      <c r="AA26" s="7"/>
      <c r="AB26" s="7"/>
      <c r="AC26" s="7"/>
      <c r="AD26" s="7"/>
    </row>
    <row r="27">
      <c r="A27" s="44" t="s">
        <v>36</v>
      </c>
      <c r="B27" s="44" t="s">
        <v>45</v>
      </c>
      <c r="C27" s="70"/>
      <c r="D27" s="46" t="s">
        <v>46</v>
      </c>
      <c r="E27" s="47" t="s">
        <v>522</v>
      </c>
      <c r="F27" s="44" t="s">
        <v>40</v>
      </c>
      <c r="G27" s="241" t="s">
        <v>851</v>
      </c>
      <c r="H27" s="79" t="s">
        <v>849</v>
      </c>
      <c r="I27" s="61">
        <v>1.1983338877E10</v>
      </c>
      <c r="J27" s="44" t="s">
        <v>32</v>
      </c>
      <c r="K27" s="99"/>
      <c r="L27" s="52"/>
      <c r="M27" s="63"/>
      <c r="N27" s="64"/>
      <c r="O27" s="53"/>
      <c r="P27" s="245" t="s">
        <v>764</v>
      </c>
      <c r="Q27" s="233"/>
      <c r="R27" s="234"/>
      <c r="S27" s="54"/>
      <c r="T27" s="65"/>
      <c r="U27" s="57" t="s">
        <v>46</v>
      </c>
      <c r="V27" s="249" t="s">
        <v>129</v>
      </c>
      <c r="W27" s="250">
        <f>SUM(W26)</f>
        <v>0</v>
      </c>
      <c r="X27" s="7"/>
      <c r="Y27" s="7"/>
      <c r="Z27" s="7"/>
      <c r="AA27" s="7"/>
      <c r="AB27" s="7"/>
      <c r="AC27" s="7"/>
      <c r="AD27" s="7"/>
    </row>
    <row r="28">
      <c r="A28" s="44" t="s">
        <v>36</v>
      </c>
      <c r="B28" s="44" t="s">
        <v>37</v>
      </c>
      <c r="C28" s="70"/>
      <c r="D28" s="100"/>
      <c r="E28" s="47"/>
      <c r="F28" s="44" t="s">
        <v>40</v>
      </c>
      <c r="G28" s="48" t="s">
        <v>852</v>
      </c>
      <c r="H28" s="60"/>
      <c r="I28" s="61" t="s">
        <v>853</v>
      </c>
      <c r="J28" s="44"/>
      <c r="K28" s="51">
        <v>294.0</v>
      </c>
      <c r="L28" s="52"/>
      <c r="M28" s="63"/>
      <c r="N28" s="64"/>
      <c r="O28" s="53"/>
      <c r="P28" s="232"/>
      <c r="Q28" s="233"/>
      <c r="R28" s="234"/>
      <c r="S28" s="54"/>
      <c r="T28" s="65"/>
      <c r="U28" s="57">
        <v>50.0</v>
      </c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4" t="s">
        <v>36</v>
      </c>
      <c r="B29" s="44" t="s">
        <v>37</v>
      </c>
      <c r="C29" s="45"/>
      <c r="D29" s="100" t="s">
        <v>854</v>
      </c>
      <c r="E29" s="47" t="s">
        <v>135</v>
      </c>
      <c r="F29" s="44" t="s">
        <v>40</v>
      </c>
      <c r="G29" s="231" t="s">
        <v>855</v>
      </c>
      <c r="H29" s="60" t="s">
        <v>856</v>
      </c>
      <c r="I29" s="48" t="s">
        <v>857</v>
      </c>
      <c r="J29" s="44" t="s">
        <v>32</v>
      </c>
      <c r="K29" s="51"/>
      <c r="L29" s="52"/>
      <c r="M29" s="63"/>
      <c r="N29" s="64"/>
      <c r="O29" s="53">
        <v>294.0</v>
      </c>
      <c r="P29" s="232"/>
      <c r="Q29" s="238"/>
      <c r="R29" s="234"/>
      <c r="S29" s="54"/>
      <c r="T29" s="65"/>
      <c r="U29" s="57">
        <v>50.0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4" t="s">
        <v>36</v>
      </c>
      <c r="B30" s="44" t="s">
        <v>57</v>
      </c>
      <c r="C30" s="101"/>
      <c r="D30" s="100" t="s">
        <v>858</v>
      </c>
      <c r="E30" s="47"/>
      <c r="F30" s="44" t="s">
        <v>40</v>
      </c>
      <c r="G30" s="282" t="s">
        <v>859</v>
      </c>
      <c r="H30" s="60" t="s">
        <v>860</v>
      </c>
      <c r="I30" s="48" t="s">
        <v>861</v>
      </c>
      <c r="J30" s="44" t="s">
        <v>56</v>
      </c>
      <c r="K30" s="51"/>
      <c r="L30" s="52"/>
      <c r="M30" s="37"/>
      <c r="N30" s="38"/>
      <c r="O30" s="53"/>
      <c r="P30" s="239"/>
      <c r="Q30" s="233"/>
      <c r="R30" s="234"/>
      <c r="S30" s="54">
        <v>999.0</v>
      </c>
      <c r="T30" s="56"/>
      <c r="U30" s="283">
        <v>999.0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4" t="s">
        <v>36</v>
      </c>
      <c r="B31" s="44" t="s">
        <v>37</v>
      </c>
      <c r="C31" s="45"/>
      <c r="D31" s="100" t="s">
        <v>862</v>
      </c>
      <c r="E31" s="47" t="s">
        <v>135</v>
      </c>
      <c r="F31" s="44" t="s">
        <v>40</v>
      </c>
      <c r="G31" s="252" t="s">
        <v>863</v>
      </c>
      <c r="H31" s="103" t="s">
        <v>864</v>
      </c>
      <c r="I31" s="48" t="s">
        <v>865</v>
      </c>
      <c r="J31" s="44" t="s">
        <v>32</v>
      </c>
      <c r="K31" s="51"/>
      <c r="L31" s="104"/>
      <c r="M31" s="63"/>
      <c r="N31" s="64"/>
      <c r="O31" s="53">
        <v>294.0</v>
      </c>
      <c r="P31" s="232"/>
      <c r="Q31" s="233"/>
      <c r="R31" s="234"/>
      <c r="S31" s="105"/>
      <c r="T31" s="65"/>
      <c r="U31" s="57">
        <v>100.0</v>
      </c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4" t="s">
        <v>36</v>
      </c>
      <c r="B32" s="44" t="s">
        <v>37</v>
      </c>
      <c r="C32" s="108"/>
      <c r="D32" s="46" t="s">
        <v>866</v>
      </c>
      <c r="E32" s="47" t="s">
        <v>135</v>
      </c>
      <c r="F32" s="44" t="s">
        <v>40</v>
      </c>
      <c r="G32" s="231" t="s">
        <v>867</v>
      </c>
      <c r="H32" s="60" t="s">
        <v>868</v>
      </c>
      <c r="I32" s="48" t="s">
        <v>869</v>
      </c>
      <c r="J32" s="44" t="s">
        <v>32</v>
      </c>
      <c r="K32" s="51"/>
      <c r="L32" s="104"/>
      <c r="M32" s="63">
        <v>250.0</v>
      </c>
      <c r="N32" s="64"/>
      <c r="O32" s="53"/>
      <c r="P32" s="232"/>
      <c r="Q32" s="233"/>
      <c r="R32" s="234"/>
      <c r="S32" s="105"/>
      <c r="T32" s="65"/>
      <c r="U32" s="47">
        <v>50.0</v>
      </c>
      <c r="V32" s="90" t="s">
        <v>23</v>
      </c>
      <c r="W32" s="107">
        <f>SUM(W11,W20,W27)</f>
        <v>11835</v>
      </c>
      <c r="X32" s="7"/>
      <c r="Y32" s="7"/>
      <c r="Z32" s="7"/>
      <c r="AA32" s="7"/>
      <c r="AB32" s="7"/>
      <c r="AC32" s="7"/>
      <c r="AD32" s="7"/>
    </row>
    <row r="33">
      <c r="A33" s="44" t="s">
        <v>36</v>
      </c>
      <c r="B33" s="44" t="s">
        <v>37</v>
      </c>
      <c r="C33" s="45"/>
      <c r="D33" s="122" t="s">
        <v>870</v>
      </c>
      <c r="E33" s="47" t="s">
        <v>522</v>
      </c>
      <c r="F33" s="44" t="s">
        <v>40</v>
      </c>
      <c r="G33" s="231" t="s">
        <v>871</v>
      </c>
      <c r="H33" s="60" t="s">
        <v>454</v>
      </c>
      <c r="I33" s="48" t="s">
        <v>872</v>
      </c>
      <c r="J33" s="44" t="s">
        <v>44</v>
      </c>
      <c r="K33" s="51"/>
      <c r="L33" s="84"/>
      <c r="M33" s="85"/>
      <c r="N33" s="86"/>
      <c r="O33" s="53">
        <v>558.0</v>
      </c>
      <c r="P33" s="232"/>
      <c r="Q33" s="233"/>
      <c r="R33" s="234"/>
      <c r="S33" s="87"/>
      <c r="T33" s="89"/>
      <c r="U33" s="57">
        <v>100.0</v>
      </c>
      <c r="X33" s="7"/>
      <c r="Y33" s="7"/>
      <c r="Z33" s="7"/>
      <c r="AA33" s="7"/>
      <c r="AB33" s="7"/>
      <c r="AC33" s="7"/>
      <c r="AD33" s="7"/>
    </row>
    <row r="34">
      <c r="A34" s="44" t="s">
        <v>36</v>
      </c>
      <c r="B34" s="44" t="s">
        <v>37</v>
      </c>
      <c r="C34" s="45"/>
      <c r="D34" s="122" t="s">
        <v>873</v>
      </c>
      <c r="E34" s="47" t="s">
        <v>78</v>
      </c>
      <c r="F34" s="44" t="s">
        <v>40</v>
      </c>
      <c r="G34" s="231" t="s">
        <v>874</v>
      </c>
      <c r="H34" s="60" t="s">
        <v>875</v>
      </c>
      <c r="I34" s="60" t="s">
        <v>876</v>
      </c>
      <c r="J34" s="44" t="s">
        <v>44</v>
      </c>
      <c r="K34" s="51"/>
      <c r="L34" s="72"/>
      <c r="M34" s="37">
        <v>350.0</v>
      </c>
      <c r="N34" s="38"/>
      <c r="O34" s="53"/>
      <c r="P34" s="232"/>
      <c r="Q34" s="233"/>
      <c r="R34" s="234"/>
      <c r="S34" s="73"/>
      <c r="T34" s="56"/>
      <c r="U34" s="47">
        <v>50.0</v>
      </c>
      <c r="X34" s="7"/>
      <c r="Y34" s="7"/>
      <c r="Z34" s="7"/>
      <c r="AA34" s="7"/>
      <c r="AB34" s="7"/>
      <c r="AC34" s="7"/>
      <c r="AD34" s="7"/>
    </row>
    <row r="35">
      <c r="A35" s="44" t="s">
        <v>36</v>
      </c>
      <c r="B35" s="44" t="s">
        <v>37</v>
      </c>
      <c r="C35" s="70"/>
      <c r="D35" s="122" t="s">
        <v>877</v>
      </c>
      <c r="E35" s="59"/>
      <c r="F35" s="44" t="s">
        <v>40</v>
      </c>
      <c r="G35" s="231" t="s">
        <v>878</v>
      </c>
      <c r="H35" s="60"/>
      <c r="I35" s="60" t="s">
        <v>879</v>
      </c>
      <c r="J35" s="44" t="s">
        <v>56</v>
      </c>
      <c r="K35" s="62"/>
      <c r="L35" s="52"/>
      <c r="M35" s="63"/>
      <c r="N35" s="64">
        <v>990.0</v>
      </c>
      <c r="O35" s="53"/>
      <c r="P35" s="232"/>
      <c r="Q35" s="233"/>
      <c r="R35" s="234"/>
      <c r="S35" s="54"/>
      <c r="T35" s="65"/>
      <c r="U35" s="301">
        <v>990.0</v>
      </c>
      <c r="X35" s="7"/>
      <c r="Y35" s="7"/>
      <c r="Z35" s="7"/>
      <c r="AA35" s="7"/>
      <c r="AB35" s="7"/>
      <c r="AC35" s="7"/>
      <c r="AD35" s="7"/>
    </row>
    <row r="36">
      <c r="A36" s="44" t="s">
        <v>36</v>
      </c>
      <c r="B36" s="44" t="s">
        <v>37</v>
      </c>
      <c r="C36" s="70"/>
      <c r="D36" s="100" t="s">
        <v>880</v>
      </c>
      <c r="E36" s="47" t="s">
        <v>135</v>
      </c>
      <c r="F36" s="44" t="s">
        <v>60</v>
      </c>
      <c r="G36" s="253" t="s">
        <v>881</v>
      </c>
      <c r="H36" s="49" t="s">
        <v>882</v>
      </c>
      <c r="I36" s="60" t="s">
        <v>883</v>
      </c>
      <c r="J36" s="44" t="s">
        <v>32</v>
      </c>
      <c r="K36" s="62">
        <v>200.0</v>
      </c>
      <c r="L36" s="52"/>
      <c r="M36" s="63"/>
      <c r="N36" s="64"/>
      <c r="O36" s="53"/>
      <c r="P36" s="232"/>
      <c r="Q36" s="238"/>
      <c r="R36" s="234"/>
      <c r="S36" s="54"/>
      <c r="T36" s="65"/>
      <c r="U36" s="47">
        <v>50.0</v>
      </c>
      <c r="X36" s="7"/>
      <c r="Y36" s="7"/>
      <c r="Z36" s="7"/>
      <c r="AA36" s="7"/>
      <c r="AB36" s="7"/>
      <c r="AC36" s="7"/>
      <c r="AD36" s="7"/>
    </row>
    <row r="37">
      <c r="A37" s="44" t="s">
        <v>36</v>
      </c>
      <c r="B37" s="44" t="s">
        <v>37</v>
      </c>
      <c r="C37" s="70"/>
      <c r="D37" s="100" t="s">
        <v>884</v>
      </c>
      <c r="E37" s="47" t="s">
        <v>78</v>
      </c>
      <c r="F37" s="44" t="s">
        <v>40</v>
      </c>
      <c r="G37" s="289" t="s">
        <v>885</v>
      </c>
      <c r="H37" s="114" t="s">
        <v>886</v>
      </c>
      <c r="I37" s="48" t="s">
        <v>887</v>
      </c>
      <c r="J37" s="44" t="s">
        <v>44</v>
      </c>
      <c r="K37" s="51"/>
      <c r="L37" s="52"/>
      <c r="M37" s="63">
        <v>350.0</v>
      </c>
      <c r="N37" s="86"/>
      <c r="O37" s="53"/>
      <c r="P37" s="239"/>
      <c r="Q37" s="233"/>
      <c r="R37" s="234"/>
      <c r="S37" s="54"/>
      <c r="T37" s="89"/>
      <c r="U37" s="47">
        <v>50.0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4" t="s">
        <v>36</v>
      </c>
      <c r="B38" s="44" t="s">
        <v>37</v>
      </c>
      <c r="C38" s="45"/>
      <c r="D38" s="100" t="s">
        <v>888</v>
      </c>
      <c r="E38" s="47" t="s">
        <v>39</v>
      </c>
      <c r="F38" s="44" t="s">
        <v>40</v>
      </c>
      <c r="G38" s="318" t="s">
        <v>889</v>
      </c>
      <c r="H38" s="60" t="s">
        <v>890</v>
      </c>
      <c r="I38" s="319">
        <v>1.1962763636E10</v>
      </c>
      <c r="J38" s="44" t="s">
        <v>44</v>
      </c>
      <c r="K38" s="51"/>
      <c r="L38" s="52"/>
      <c r="M38" s="115"/>
      <c r="N38" s="116"/>
      <c r="O38" s="53"/>
      <c r="P38" s="232"/>
      <c r="Q38" s="233"/>
      <c r="R38" s="234">
        <v>294.0</v>
      </c>
      <c r="S38" s="54"/>
      <c r="T38" s="117"/>
      <c r="U38" s="47">
        <v>100.0</v>
      </c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4" t="s">
        <v>36</v>
      </c>
      <c r="B39" s="44" t="s">
        <v>37</v>
      </c>
      <c r="C39" s="45"/>
      <c r="D39" s="100" t="s">
        <v>891</v>
      </c>
      <c r="E39" s="47"/>
      <c r="F39" s="44" t="s">
        <v>40</v>
      </c>
      <c r="G39" s="282" t="s">
        <v>892</v>
      </c>
      <c r="H39" s="60"/>
      <c r="I39" s="320">
        <v>6.5981141363E10</v>
      </c>
      <c r="J39" s="44" t="s">
        <v>32</v>
      </c>
      <c r="K39" s="99"/>
      <c r="L39" s="52">
        <v>990.0</v>
      </c>
      <c r="M39" s="63"/>
      <c r="N39" s="64"/>
      <c r="O39" s="53"/>
      <c r="P39" s="232"/>
      <c r="Q39" s="254"/>
      <c r="R39" s="234"/>
      <c r="S39" s="54"/>
      <c r="T39" s="65"/>
      <c r="U39" s="321">
        <v>990.0</v>
      </c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4" t="s">
        <v>36</v>
      </c>
      <c r="B40" s="44" t="s">
        <v>45</v>
      </c>
      <c r="C40" s="45"/>
      <c r="D40" s="46" t="s">
        <v>46</v>
      </c>
      <c r="E40" s="47" t="s">
        <v>52</v>
      </c>
      <c r="F40" s="44" t="s">
        <v>40</v>
      </c>
      <c r="G40" s="231" t="s">
        <v>893</v>
      </c>
      <c r="H40" s="60" t="s">
        <v>894</v>
      </c>
      <c r="I40" s="48" t="s">
        <v>861</v>
      </c>
      <c r="J40" s="44" t="s">
        <v>56</v>
      </c>
      <c r="K40" s="51"/>
      <c r="L40" s="72"/>
      <c r="M40" s="63"/>
      <c r="N40" s="64"/>
      <c r="O40" s="53"/>
      <c r="P40" s="255"/>
      <c r="Q40" s="256"/>
      <c r="R40" s="234"/>
      <c r="S40" s="54" t="s">
        <v>286</v>
      </c>
      <c r="T40" s="65"/>
      <c r="U40" s="47" t="s">
        <v>46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4"/>
      <c r="B41" s="44"/>
      <c r="C41" s="45"/>
      <c r="D41" s="71"/>
      <c r="E41" s="47"/>
      <c r="F41" s="44"/>
      <c r="G41" s="48"/>
      <c r="H41" s="60"/>
      <c r="I41" s="48"/>
      <c r="J41" s="78"/>
      <c r="K41" s="51"/>
      <c r="L41" s="52"/>
      <c r="M41" s="63"/>
      <c r="N41" s="64"/>
      <c r="O41" s="53"/>
      <c r="P41" s="257"/>
      <c r="Q41" s="254"/>
      <c r="R41" s="234"/>
      <c r="S41" s="54"/>
      <c r="T41" s="65"/>
      <c r="U41" s="4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4"/>
      <c r="B42" s="44"/>
      <c r="C42" s="70"/>
      <c r="D42" s="118"/>
      <c r="E42" s="59"/>
      <c r="F42" s="44"/>
      <c r="G42" s="119"/>
      <c r="H42" s="120"/>
      <c r="I42" s="114"/>
      <c r="J42" s="78"/>
      <c r="K42" s="121"/>
      <c r="L42" s="52"/>
      <c r="M42" s="63"/>
      <c r="N42" s="64"/>
      <c r="O42" s="53"/>
      <c r="P42" s="255"/>
      <c r="Q42" s="258"/>
      <c r="R42" s="234"/>
      <c r="S42" s="54"/>
      <c r="T42" s="65"/>
      <c r="U42" s="4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4"/>
      <c r="B43" s="44"/>
      <c r="C43" s="70"/>
      <c r="D43" s="58"/>
      <c r="E43" s="47"/>
      <c r="F43" s="44"/>
      <c r="G43" s="48"/>
      <c r="H43" s="60"/>
      <c r="I43" s="48"/>
      <c r="J43" s="44"/>
      <c r="K43" s="51"/>
      <c r="L43" s="52"/>
      <c r="M43" s="63"/>
      <c r="N43" s="64"/>
      <c r="O43" s="53"/>
      <c r="P43" s="259"/>
      <c r="Q43" s="254"/>
      <c r="R43" s="234"/>
      <c r="S43" s="54"/>
      <c r="T43" s="65"/>
      <c r="U43" s="4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4"/>
      <c r="B44" s="44"/>
      <c r="C44" s="45"/>
      <c r="D44" s="58"/>
      <c r="E44" s="59"/>
      <c r="F44" s="44"/>
      <c r="G44" s="48"/>
      <c r="H44" s="60"/>
      <c r="I44" s="48"/>
      <c r="J44" s="44"/>
      <c r="K44" s="62"/>
      <c r="L44" s="52"/>
      <c r="M44" s="63"/>
      <c r="N44" s="64"/>
      <c r="O44" s="53"/>
      <c r="P44" s="260"/>
      <c r="Q44" s="254"/>
      <c r="R44" s="234"/>
      <c r="S44" s="54"/>
      <c r="T44" s="65"/>
      <c r="U44" s="4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4"/>
      <c r="B45" s="44"/>
      <c r="C45" s="45"/>
      <c r="D45" s="122"/>
      <c r="E45" s="59"/>
      <c r="F45" s="44"/>
      <c r="G45" s="48"/>
      <c r="H45" s="60"/>
      <c r="I45" s="48"/>
      <c r="J45" s="44"/>
      <c r="K45" s="51"/>
      <c r="L45" s="52"/>
      <c r="M45" s="63"/>
      <c r="N45" s="64"/>
      <c r="O45" s="53"/>
      <c r="P45" s="260"/>
      <c r="Q45" s="254"/>
      <c r="R45" s="234"/>
      <c r="S45" s="54"/>
      <c r="T45" s="65"/>
      <c r="U45" s="4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4"/>
      <c r="B46" s="44"/>
      <c r="C46" s="45"/>
      <c r="D46" s="71"/>
      <c r="E46" s="59"/>
      <c r="F46" s="44"/>
      <c r="G46" s="123"/>
      <c r="H46" s="124"/>
      <c r="I46" s="48"/>
      <c r="J46" s="78"/>
      <c r="K46" s="51"/>
      <c r="L46" s="104"/>
      <c r="M46" s="85"/>
      <c r="N46" s="86"/>
      <c r="O46" s="53"/>
      <c r="P46" s="260"/>
      <c r="Q46" s="254"/>
      <c r="R46" s="234"/>
      <c r="S46" s="105"/>
      <c r="T46" s="89"/>
      <c r="U46" s="4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4"/>
      <c r="B47" s="44"/>
      <c r="C47" s="70"/>
      <c r="D47" s="71"/>
      <c r="E47" s="59"/>
      <c r="F47" s="44"/>
      <c r="G47" s="48"/>
      <c r="H47" s="60"/>
      <c r="I47" s="60"/>
      <c r="J47" s="78"/>
      <c r="K47" s="51"/>
      <c r="L47" s="125"/>
      <c r="M47" s="63"/>
      <c r="N47" s="64"/>
      <c r="O47" s="53"/>
      <c r="P47" s="260"/>
      <c r="Q47" s="254"/>
      <c r="R47" s="234"/>
      <c r="S47" s="126"/>
      <c r="T47" s="65"/>
      <c r="U47" s="4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4"/>
      <c r="B48" s="44"/>
      <c r="C48" s="45"/>
      <c r="D48" s="71"/>
      <c r="E48" s="59"/>
      <c r="F48" s="44"/>
      <c r="G48" s="48"/>
      <c r="H48" s="60"/>
      <c r="I48" s="60"/>
      <c r="J48" s="78"/>
      <c r="K48" s="51"/>
      <c r="L48" s="125"/>
      <c r="M48" s="37"/>
      <c r="N48" s="38"/>
      <c r="O48" s="53"/>
      <c r="P48" s="260"/>
      <c r="Q48" s="254"/>
      <c r="R48" s="234"/>
      <c r="S48" s="126"/>
      <c r="T48" s="56"/>
      <c r="U48" s="4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4"/>
      <c r="B49" s="44"/>
      <c r="C49" s="45"/>
      <c r="D49" s="109"/>
      <c r="E49" s="47"/>
      <c r="F49" s="44"/>
      <c r="G49" s="48"/>
      <c r="H49" s="60"/>
      <c r="I49" s="128"/>
      <c r="J49" s="44"/>
      <c r="K49" s="62"/>
      <c r="L49" s="125"/>
      <c r="M49" s="85"/>
      <c r="N49" s="86"/>
      <c r="O49" s="53"/>
      <c r="P49" s="260"/>
      <c r="Q49" s="254"/>
      <c r="R49" s="234"/>
      <c r="S49" s="126"/>
      <c r="T49" s="89"/>
      <c r="U49" s="4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4"/>
      <c r="B50" s="44"/>
      <c r="C50" s="45"/>
      <c r="D50" s="129"/>
      <c r="E50" s="59"/>
      <c r="F50" s="44"/>
      <c r="G50" s="48"/>
      <c r="H50" s="60"/>
      <c r="I50" s="48"/>
      <c r="J50" s="78"/>
      <c r="K50" s="62"/>
      <c r="L50" s="130"/>
      <c r="M50" s="85"/>
      <c r="N50" s="86"/>
      <c r="O50" s="53"/>
      <c r="P50" s="260"/>
      <c r="Q50" s="258"/>
      <c r="R50" s="234"/>
      <c r="S50" s="131"/>
      <c r="T50" s="89"/>
      <c r="U50" s="4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4"/>
      <c r="B51" s="44"/>
      <c r="C51" s="45"/>
      <c r="D51" s="70"/>
      <c r="E51" s="59"/>
      <c r="F51" s="44"/>
      <c r="G51" s="48"/>
      <c r="H51" s="60"/>
      <c r="I51" s="48"/>
      <c r="J51" s="78"/>
      <c r="K51" s="51"/>
      <c r="L51" s="125"/>
      <c r="M51" s="63"/>
      <c r="N51" s="64"/>
      <c r="O51" s="53"/>
      <c r="P51" s="261"/>
      <c r="Q51" s="254"/>
      <c r="R51" s="234"/>
      <c r="S51" s="126"/>
      <c r="T51" s="65"/>
      <c r="U51" s="4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4"/>
      <c r="B52" s="44"/>
      <c r="C52" s="45"/>
      <c r="D52" s="45"/>
      <c r="E52" s="59"/>
      <c r="F52" s="44"/>
      <c r="G52" s="133"/>
      <c r="H52" s="49"/>
      <c r="I52" s="48"/>
      <c r="J52" s="78"/>
      <c r="K52" s="121"/>
      <c r="L52" s="125"/>
      <c r="M52" s="85"/>
      <c r="N52" s="86"/>
      <c r="O52" s="53"/>
      <c r="P52" s="260"/>
      <c r="Q52" s="258"/>
      <c r="R52" s="234"/>
      <c r="S52" s="126"/>
      <c r="T52" s="89"/>
      <c r="U52" s="4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4"/>
      <c r="B53" s="44"/>
      <c r="C53" s="45"/>
      <c r="D53" s="45"/>
      <c r="E53" s="134"/>
      <c r="F53" s="44"/>
      <c r="G53" s="48"/>
      <c r="H53" s="60"/>
      <c r="I53" s="48"/>
      <c r="J53" s="78"/>
      <c r="K53" s="51"/>
      <c r="L53" s="125"/>
      <c r="M53" s="63"/>
      <c r="N53" s="64"/>
      <c r="O53" s="53"/>
      <c r="P53" s="261"/>
      <c r="Q53" s="262"/>
      <c r="R53" s="234"/>
      <c r="S53" s="126"/>
      <c r="T53" s="65"/>
      <c r="U53" s="5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4"/>
      <c r="B54" s="44"/>
      <c r="C54" s="45"/>
      <c r="D54" s="45"/>
      <c r="E54" s="23"/>
      <c r="F54" s="44"/>
      <c r="G54" s="135"/>
      <c r="H54" s="136"/>
      <c r="I54" s="48"/>
      <c r="J54" s="78"/>
      <c r="K54" s="51"/>
      <c r="L54" s="125"/>
      <c r="M54" s="63"/>
      <c r="N54" s="64"/>
      <c r="O54" s="53"/>
      <c r="P54" s="263"/>
      <c r="Q54" s="254"/>
      <c r="R54" s="234"/>
      <c r="S54" s="126"/>
      <c r="T54" s="65"/>
      <c r="U54" s="4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25"/>
      <c r="M55" s="115"/>
      <c r="N55" s="116"/>
      <c r="O55" s="53"/>
      <c r="P55" s="260"/>
      <c r="Q55" s="258"/>
      <c r="R55" s="234"/>
      <c r="S55" s="126"/>
      <c r="T55" s="117"/>
      <c r="U55" s="4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8"/>
      <c r="L56" s="125"/>
      <c r="M56" s="115"/>
      <c r="N56" s="116"/>
      <c r="O56" s="53"/>
      <c r="P56" s="261"/>
      <c r="Q56" s="258"/>
      <c r="R56" s="234"/>
      <c r="S56" s="126"/>
      <c r="T56" s="117"/>
      <c r="U56" s="4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4"/>
      <c r="B57" s="44"/>
      <c r="C57" s="45"/>
      <c r="D57" s="45"/>
      <c r="E57" s="23"/>
      <c r="F57" s="44"/>
      <c r="G57" s="48"/>
      <c r="H57" s="60"/>
      <c r="I57" s="48"/>
      <c r="J57" s="78"/>
      <c r="K57" s="137"/>
      <c r="L57" s="139"/>
      <c r="M57" s="63"/>
      <c r="N57" s="64"/>
      <c r="O57" s="53"/>
      <c r="P57" s="261"/>
      <c r="Q57" s="262"/>
      <c r="R57" s="234"/>
      <c r="S57" s="140"/>
      <c r="T57" s="65"/>
      <c r="U57" s="4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4"/>
      <c r="B58" s="44"/>
      <c r="C58" s="45"/>
      <c r="D58" s="101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63"/>
      <c r="Q58" s="254"/>
      <c r="R58" s="234"/>
      <c r="S58" s="126"/>
      <c r="T58" s="89"/>
      <c r="U58" s="4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4"/>
      <c r="B59" s="44"/>
      <c r="C59" s="70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61"/>
      <c r="Q59" s="256"/>
      <c r="R59" s="234"/>
      <c r="S59" s="126"/>
      <c r="T59" s="89"/>
      <c r="U59" s="4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64"/>
      <c r="Q60" s="256"/>
      <c r="R60" s="234"/>
      <c r="S60" s="126"/>
      <c r="T60" s="89"/>
      <c r="U60" s="4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25"/>
      <c r="M61" s="85"/>
      <c r="N61" s="86"/>
      <c r="O61" s="53"/>
      <c r="P61" s="264"/>
      <c r="Q61" s="256"/>
      <c r="R61" s="234"/>
      <c r="S61" s="126"/>
      <c r="T61" s="89"/>
      <c r="U61" s="4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63"/>
      <c r="N62" s="64"/>
      <c r="O62" s="53"/>
      <c r="P62" s="264"/>
      <c r="Q62" s="256"/>
      <c r="R62" s="234"/>
      <c r="S62" s="131"/>
      <c r="T62" s="65"/>
      <c r="U62" s="4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7"/>
      <c r="L63" s="130"/>
      <c r="M63" s="85"/>
      <c r="N63" s="86"/>
      <c r="O63" s="53"/>
      <c r="P63" s="264"/>
      <c r="Q63" s="258"/>
      <c r="R63" s="265"/>
      <c r="S63" s="131"/>
      <c r="T63" s="89"/>
      <c r="U63" s="142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25"/>
      <c r="M64" s="63"/>
      <c r="N64" s="64"/>
      <c r="O64" s="53"/>
      <c r="P64" s="261"/>
      <c r="Q64" s="262"/>
      <c r="R64" s="234"/>
      <c r="S64" s="126"/>
      <c r="T64" s="65"/>
      <c r="U64" s="4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8"/>
      <c r="L65" s="130"/>
      <c r="M65" s="85"/>
      <c r="N65" s="86"/>
      <c r="O65" s="53"/>
      <c r="P65" s="263"/>
      <c r="Q65" s="254"/>
      <c r="R65" s="234"/>
      <c r="S65" s="131"/>
      <c r="T65" s="89"/>
      <c r="U65" s="4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4"/>
      <c r="B66" s="44"/>
      <c r="C66" s="45"/>
      <c r="D66" s="45"/>
      <c r="E66" s="23"/>
      <c r="F66" s="44"/>
      <c r="G66" s="48"/>
      <c r="H66" s="60"/>
      <c r="I66" s="48"/>
      <c r="J66" s="78"/>
      <c r="K66" s="137"/>
      <c r="L66" s="130"/>
      <c r="M66" s="85"/>
      <c r="N66" s="86"/>
      <c r="O66" s="53"/>
      <c r="P66" s="260"/>
      <c r="Q66" s="258"/>
      <c r="R66" s="234"/>
      <c r="S66" s="131"/>
      <c r="T66" s="89"/>
      <c r="U66" s="4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4"/>
      <c r="L67" s="125"/>
      <c r="M67" s="63"/>
      <c r="N67" s="64"/>
      <c r="O67" s="53"/>
      <c r="P67" s="261"/>
      <c r="Q67" s="258"/>
      <c r="R67" s="234"/>
      <c r="S67" s="126"/>
      <c r="T67" s="65"/>
      <c r="U67" s="4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5"/>
      <c r="L68" s="130"/>
      <c r="M68" s="85"/>
      <c r="N68" s="86"/>
      <c r="O68" s="53"/>
      <c r="P68" s="261"/>
      <c r="Q68" s="258"/>
      <c r="R68" s="234"/>
      <c r="S68" s="131"/>
      <c r="T68" s="89"/>
      <c r="U68" s="4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37"/>
      <c r="L69" s="146"/>
      <c r="M69" s="85"/>
      <c r="N69" s="86"/>
      <c r="O69" s="53"/>
      <c r="P69" s="261"/>
      <c r="Q69" s="258"/>
      <c r="R69" s="234"/>
      <c r="S69" s="147"/>
      <c r="T69" s="89"/>
      <c r="U69" s="5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4"/>
      <c r="L70" s="130"/>
      <c r="M70" s="85"/>
      <c r="N70" s="86"/>
      <c r="O70" s="53"/>
      <c r="P70" s="261"/>
      <c r="Q70" s="266"/>
      <c r="R70" s="234"/>
      <c r="S70" s="131"/>
      <c r="T70" s="89"/>
      <c r="U70" s="4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4"/>
      <c r="B71" s="44"/>
      <c r="C71" s="149"/>
      <c r="D71" s="150"/>
      <c r="E71" s="143"/>
      <c r="F71" s="44"/>
      <c r="G71" s="48"/>
      <c r="H71" s="60"/>
      <c r="I71" s="48"/>
      <c r="J71" s="78"/>
      <c r="K71" s="151"/>
      <c r="L71" s="152"/>
      <c r="M71" s="85"/>
      <c r="N71" s="86"/>
      <c r="O71" s="53"/>
      <c r="P71" s="267"/>
      <c r="Q71" s="266"/>
      <c r="R71" s="234"/>
      <c r="S71" s="153"/>
      <c r="T71" s="89"/>
      <c r="U71" s="4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4"/>
      <c r="B72" s="44"/>
      <c r="C72" s="149"/>
      <c r="D72" s="45"/>
      <c r="E72" s="143"/>
      <c r="F72" s="44"/>
      <c r="G72" s="48"/>
      <c r="H72" s="60"/>
      <c r="I72" s="48"/>
      <c r="J72" s="78"/>
      <c r="K72" s="155"/>
      <c r="L72" s="152"/>
      <c r="M72" s="115"/>
      <c r="N72" s="116"/>
      <c r="O72" s="53"/>
      <c r="P72" s="267"/>
      <c r="Q72" s="266"/>
      <c r="R72" s="265"/>
      <c r="S72" s="153"/>
      <c r="T72" s="117"/>
      <c r="U72" s="142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4"/>
      <c r="B73" s="44"/>
      <c r="C73" s="149"/>
      <c r="D73" s="58"/>
      <c r="E73" s="143"/>
      <c r="F73" s="44"/>
      <c r="G73" s="48"/>
      <c r="H73" s="60"/>
      <c r="I73" s="60"/>
      <c r="J73" s="78"/>
      <c r="K73" s="151"/>
      <c r="L73" s="156"/>
      <c r="M73" s="85"/>
      <c r="N73" s="86"/>
      <c r="O73" s="53"/>
      <c r="P73" s="267"/>
      <c r="Q73" s="266"/>
      <c r="R73" s="265"/>
      <c r="S73" s="157"/>
      <c r="T73" s="89"/>
      <c r="U73" s="142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1"/>
      <c r="L74" s="152"/>
      <c r="M74" s="85"/>
      <c r="N74" s="86"/>
      <c r="O74" s="53"/>
      <c r="P74" s="267"/>
      <c r="Q74" s="266"/>
      <c r="R74" s="265"/>
      <c r="S74" s="153"/>
      <c r="T74" s="89"/>
      <c r="U74" s="142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4"/>
      <c r="B75" s="44"/>
      <c r="C75" s="149"/>
      <c r="D75" s="45"/>
      <c r="E75" s="14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7"/>
      <c r="Q75" s="266"/>
      <c r="R75" s="265"/>
      <c r="S75" s="153"/>
      <c r="T75" s="89"/>
      <c r="U75" s="142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7"/>
      <c r="Q76" s="266"/>
      <c r="R76" s="265"/>
      <c r="S76" s="153"/>
      <c r="T76" s="89"/>
      <c r="U76" s="159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267"/>
      <c r="Q77" s="266"/>
      <c r="R77" s="265"/>
      <c r="S77" s="153"/>
      <c r="T77" s="89"/>
      <c r="U77" s="142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7"/>
      <c r="Q78" s="266"/>
      <c r="R78" s="268"/>
      <c r="S78" s="153"/>
      <c r="T78" s="89"/>
      <c r="U78" s="162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7"/>
      <c r="Q79" s="266"/>
      <c r="R79" s="268"/>
      <c r="S79" s="153"/>
      <c r="T79" s="89"/>
      <c r="U79" s="163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267"/>
      <c r="Q80" s="269"/>
      <c r="R80" s="268"/>
      <c r="S80" s="153"/>
      <c r="T80" s="89"/>
      <c r="U80" s="163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0"/>
      <c r="Q81" s="269"/>
      <c r="R81" s="268"/>
      <c r="S81" s="168"/>
      <c r="T81" s="170"/>
      <c r="U81" s="163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70"/>
      <c r="Q82" s="269"/>
      <c r="R82" s="268"/>
      <c r="S82" s="168"/>
      <c r="T82" s="170"/>
      <c r="U82" s="163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270"/>
      <c r="Q83" s="271"/>
      <c r="R83" s="268"/>
      <c r="S83" s="168"/>
      <c r="T83" s="170"/>
      <c r="U83" s="163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272"/>
      <c r="Q84" s="273"/>
      <c r="R84" s="274"/>
      <c r="S84" s="175"/>
      <c r="T84" s="177"/>
      <c r="U84" s="163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0"/>
      <c r="Q85" s="273"/>
      <c r="R85" s="275"/>
      <c r="S85" s="168"/>
      <c r="T85" s="180"/>
      <c r="U85" s="163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0"/>
      <c r="Q86" s="273"/>
      <c r="R86" s="275"/>
      <c r="S86" s="168"/>
      <c r="T86" s="180"/>
      <c r="U86" s="163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0"/>
      <c r="Q87" s="273"/>
      <c r="R87" s="275"/>
      <c r="S87" s="168"/>
      <c r="T87" s="180"/>
      <c r="U87" s="163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0"/>
      <c r="Q88" s="273"/>
      <c r="R88" s="275"/>
      <c r="S88" s="168"/>
      <c r="T88" s="180"/>
      <c r="U88" s="163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0"/>
      <c r="Q89" s="273"/>
      <c r="R89" s="275"/>
      <c r="S89" s="168"/>
      <c r="T89" s="180"/>
      <c r="U89" s="163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0"/>
      <c r="Q90" s="273"/>
      <c r="R90" s="275"/>
      <c r="S90" s="168"/>
      <c r="T90" s="180"/>
      <c r="U90" s="163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0"/>
      <c r="Q91" s="273"/>
      <c r="R91" s="275"/>
      <c r="S91" s="168"/>
      <c r="T91" s="180"/>
      <c r="U91" s="163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270"/>
      <c r="Q92" s="273"/>
      <c r="R92" s="275"/>
      <c r="S92" s="168"/>
      <c r="T92" s="180"/>
      <c r="U92" s="163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7"/>
      <c r="S93" s="187"/>
      <c r="T93" s="188"/>
      <c r="U93" s="189">
        <f>SUM(U7:U92)</f>
        <v>5677.5</v>
      </c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6"/>
      <c r="S94" s="196"/>
      <c r="T94" s="19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2272</v>
      </c>
      <c r="L95" s="201" t="s">
        <v>24</v>
      </c>
      <c r="O95" s="202" t="s">
        <v>25</v>
      </c>
      <c r="S95" s="202"/>
      <c r="T95" s="203" t="s">
        <v>26</v>
      </c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SUM(K95*2%)</f>
        <v>45.44</v>
      </c>
      <c r="L96" s="36" t="s">
        <v>10</v>
      </c>
      <c r="M96" s="204"/>
      <c r="N96" s="204"/>
      <c r="O96" s="205"/>
      <c r="P96" s="206"/>
      <c r="Q96" s="206"/>
      <c r="R96" s="206"/>
      <c r="S96" s="206"/>
      <c r="T96" s="20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1370</v>
      </c>
      <c r="M97" s="37" t="s">
        <v>11</v>
      </c>
      <c r="N97" s="204"/>
      <c r="O97" s="205"/>
      <c r="P97" s="205"/>
      <c r="Q97" s="205"/>
      <c r="R97" s="205"/>
      <c r="S97" s="205"/>
      <c r="T97" s="20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8402</v>
      </c>
      <c r="I98" s="5"/>
      <c r="J98" s="2"/>
      <c r="K98" s="7"/>
      <c r="L98" s="58">
        <f>SUM(L97*1%)</f>
        <v>13.7</v>
      </c>
      <c r="M98" s="16">
        <f>SUM(M6:M91)</f>
        <v>2138</v>
      </c>
      <c r="N98" s="38" t="s">
        <v>12</v>
      </c>
      <c r="O98" s="205"/>
      <c r="P98" s="205"/>
      <c r="Q98" s="205"/>
      <c r="R98" s="205"/>
      <c r="S98" s="205"/>
      <c r="T98" s="188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12"/>
      <c r="G99" s="213" t="s">
        <v>28</v>
      </c>
      <c r="H99" s="211">
        <f>SUM(O100,P101,Q102,R103,S104)</f>
        <v>3433</v>
      </c>
      <c r="I99" s="5"/>
      <c r="J99" s="2"/>
      <c r="K99" s="7"/>
      <c r="L99" s="17"/>
      <c r="M99" s="58">
        <f>SUM(M98*2%)</f>
        <v>42.76</v>
      </c>
      <c r="N99" s="16">
        <f>SUM(N6:N92)</f>
        <v>2622</v>
      </c>
      <c r="O99" s="39" t="s">
        <v>13</v>
      </c>
      <c r="P99" s="205"/>
      <c r="Q99" s="205"/>
      <c r="R99" s="205"/>
      <c r="S99" s="205"/>
      <c r="T99" s="214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SUM(T105)</f>
        <v>0</v>
      </c>
      <c r="I100" s="5"/>
      <c r="J100" s="2"/>
      <c r="K100" s="7"/>
      <c r="L100" s="2"/>
      <c r="M100" s="2"/>
      <c r="N100" s="58">
        <f>SUM(N99*2%)</f>
        <v>52.44</v>
      </c>
      <c r="O100" s="16">
        <f>SUM(O6:O93)</f>
        <v>1440</v>
      </c>
      <c r="P100" s="229" t="s">
        <v>34</v>
      </c>
      <c r="Q100" s="205"/>
      <c r="R100" s="205"/>
      <c r="S100" s="205"/>
      <c r="T100" s="214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SUM(O100*1%)</f>
        <v>14.4</v>
      </c>
      <c r="P101" s="16">
        <f>SUM(P6:P94)</f>
        <v>0</v>
      </c>
      <c r="Q101" s="230" t="s">
        <v>35</v>
      </c>
      <c r="R101" s="205"/>
      <c r="S101" s="205"/>
      <c r="T101" s="214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58">
        <f>SUM(P101*1%)</f>
        <v>0</v>
      </c>
      <c r="Q102" s="16">
        <f>SUM(Q6:Q95)</f>
        <v>350</v>
      </c>
      <c r="R102" s="41" t="s">
        <v>15</v>
      </c>
      <c r="S102" s="205"/>
      <c r="T102" s="214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>
        <f>SUM(N7,K10,M19,M23,O33,M34,M37,R38)</f>
        <v>2740</v>
      </c>
      <c r="I103" s="278">
        <f>SUM(N7)</f>
        <v>294</v>
      </c>
      <c r="J103" s="2"/>
      <c r="K103" s="7"/>
      <c r="L103" s="2"/>
      <c r="M103" s="2"/>
      <c r="N103" s="2"/>
      <c r="O103" s="2"/>
      <c r="P103" s="2"/>
      <c r="Q103" s="58">
        <f>SUM(Q102*1%)</f>
        <v>3.5</v>
      </c>
      <c r="R103" s="16">
        <f>SUM(R6:R91)</f>
        <v>294</v>
      </c>
      <c r="S103" s="40" t="s">
        <v>14</v>
      </c>
      <c r="T103" s="214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77">
        <f>SUM(N9,L12,K14,N16,K21,N22,M24,N35,S30)</f>
        <v>4750</v>
      </c>
      <c r="I104" s="278">
        <f>SUM(N16)</f>
        <v>550</v>
      </c>
      <c r="J104" s="2"/>
      <c r="K104" s="7"/>
      <c r="L104" s="2"/>
      <c r="M104" s="2"/>
      <c r="N104" s="2"/>
      <c r="O104" s="2"/>
      <c r="P104" s="2"/>
      <c r="Q104" s="2"/>
      <c r="R104" s="58">
        <f>SUM(R103*1%)</f>
        <v>2.94</v>
      </c>
      <c r="S104" s="16">
        <f>SUM(S6:S91)</f>
        <v>1349</v>
      </c>
      <c r="T104" s="222" t="s">
        <v>16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77">
        <f>SUM(K8,Q13,O15,S17,N18,O29,O31,M32,K36,L39)</f>
        <v>3463</v>
      </c>
      <c r="I105" s="302">
        <f>SUM(Q13,O15)</f>
        <v>644</v>
      </c>
      <c r="J105" s="2"/>
      <c r="K105" s="7"/>
      <c r="L105" s="2"/>
      <c r="M105" s="2"/>
      <c r="N105" s="2"/>
      <c r="O105" s="2"/>
      <c r="P105" s="2"/>
      <c r="Q105" s="2"/>
      <c r="R105" s="2"/>
      <c r="S105" s="58">
        <f>SUM(S104*1%)</f>
        <v>13.49</v>
      </c>
      <c r="T105" s="150">
        <f>SUM(T7:T93)</f>
        <v>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150">
        <f>SUM(T105*2%)</f>
        <v>0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281">
        <f>SUM(N7,Q13,O15,N16)</f>
        <v>1488</v>
      </c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16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2"/>
      <c r="U999" s="7"/>
      <c r="X999" s="7"/>
      <c r="Y999" s="7"/>
      <c r="Z999" s="7"/>
      <c r="AA999" s="7"/>
      <c r="AB999" s="7"/>
      <c r="AC999" s="7"/>
      <c r="AD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2"/>
      <c r="U1000" s="7"/>
      <c r="X1000" s="7"/>
      <c r="AA1000" s="7"/>
      <c r="AB1000" s="7"/>
      <c r="AC1000" s="7"/>
      <c r="AD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  <c r="S1001" s="227"/>
      <c r="T1001" s="227"/>
    </row>
  </sheetData>
  <mergeCells count="5">
    <mergeCell ref="A2:J2"/>
    <mergeCell ref="A3:J3"/>
    <mergeCell ref="K3:T3"/>
    <mergeCell ref="L95:N95"/>
    <mergeCell ref="O95:R95"/>
  </mergeCells>
  <dataValidations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Influencer,Mascote,3D com Jingle"</formula1>
    </dataValidation>
    <dataValidation type="list" allowBlank="1" showErrorMessage="1" sqref="B7:B92">
      <formula1>"Pix,Cartão,Pacote ,Pago "</formula1>
    </dataValidation>
    <dataValidation type="list" allowBlank="1" showErrorMessage="1" sqref="A7:A92">
      <formula1>"Nobre,Publicidade"</formula1>
    </dataValidation>
    <dataValidation type="list" allowBlank="1" showErrorMessage="1" sqref="E7:E92 E209:F1000">
      <formula1>"Vinicius,Kaua,Caio,Julia,Thiago,Jhonatas,Diogo,Caio Ferreira,Pamelah,Caio Alves,Camila,Wiliam ,Gabriel ,Fernanda,Kaua novo,Alisson"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20"/>
      <c r="V4" s="21"/>
      <c r="W4" s="22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8"/>
      <c r="T5" s="24"/>
      <c r="U5" s="30"/>
      <c r="V5" s="7"/>
      <c r="W5" s="7"/>
      <c r="X5" s="7"/>
      <c r="Y5" s="7"/>
      <c r="Z5" s="7"/>
      <c r="AA5" s="7"/>
      <c r="AB5" s="7"/>
      <c r="AC5" s="7"/>
      <c r="AD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29" t="s">
        <v>34</v>
      </c>
      <c r="Q6" s="230" t="s">
        <v>35</v>
      </c>
      <c r="R6" s="41" t="s">
        <v>15</v>
      </c>
      <c r="S6" s="40" t="s">
        <v>14</v>
      </c>
      <c r="T6" s="42" t="s">
        <v>16</v>
      </c>
      <c r="U6" s="36" t="s">
        <v>17</v>
      </c>
      <c r="V6" s="7"/>
      <c r="W6" s="7"/>
      <c r="X6" s="43"/>
      <c r="AA6" s="7"/>
      <c r="AB6" s="7"/>
      <c r="AC6" s="7"/>
      <c r="AD6" s="7"/>
    </row>
    <row r="7">
      <c r="A7" s="44" t="s">
        <v>36</v>
      </c>
      <c r="B7" s="44" t="s">
        <v>37</v>
      </c>
      <c r="C7" s="45"/>
      <c r="D7" s="46" t="s">
        <v>895</v>
      </c>
      <c r="E7" s="47" t="s">
        <v>32</v>
      </c>
      <c r="F7" s="44" t="s">
        <v>146</v>
      </c>
      <c r="G7" s="231" t="s">
        <v>896</v>
      </c>
      <c r="H7" s="49"/>
      <c r="I7" s="50" t="s">
        <v>897</v>
      </c>
      <c r="J7" s="44" t="s">
        <v>32</v>
      </c>
      <c r="K7" s="51"/>
      <c r="L7" s="52"/>
      <c r="M7" s="37"/>
      <c r="N7" s="38"/>
      <c r="O7" s="53"/>
      <c r="P7" s="232">
        <v>300.0</v>
      </c>
      <c r="Q7" s="233"/>
      <c r="R7" s="234"/>
      <c r="S7" s="54"/>
      <c r="T7" s="56"/>
      <c r="U7" s="57">
        <v>150.0</v>
      </c>
      <c r="V7" s="235" t="s">
        <v>9</v>
      </c>
      <c r="W7" s="236">
        <f>SUM(K93)</f>
        <v>1476</v>
      </c>
      <c r="X7" s="7"/>
      <c r="AA7" s="7"/>
      <c r="AB7" s="7"/>
      <c r="AC7" s="7"/>
      <c r="AD7" s="7"/>
    </row>
    <row r="8">
      <c r="A8" s="44" t="s">
        <v>36</v>
      </c>
      <c r="B8" s="44" t="s">
        <v>37</v>
      </c>
      <c r="C8" s="45"/>
      <c r="D8" s="46" t="s">
        <v>898</v>
      </c>
      <c r="E8" s="47" t="s">
        <v>522</v>
      </c>
      <c r="F8" s="44" t="s">
        <v>40</v>
      </c>
      <c r="G8" s="322" t="s">
        <v>899</v>
      </c>
      <c r="H8" s="60" t="s">
        <v>900</v>
      </c>
      <c r="I8" s="61" t="s">
        <v>901</v>
      </c>
      <c r="J8" s="44" t="s">
        <v>44</v>
      </c>
      <c r="K8" s="62"/>
      <c r="L8" s="52"/>
      <c r="M8" s="63"/>
      <c r="N8" s="64"/>
      <c r="O8" s="53">
        <v>250.0</v>
      </c>
      <c r="P8" s="232"/>
      <c r="Q8" s="233"/>
      <c r="R8" s="234"/>
      <c r="S8" s="54"/>
      <c r="T8" s="65"/>
      <c r="U8" s="57">
        <v>50.0</v>
      </c>
      <c r="V8" s="66" t="s">
        <v>10</v>
      </c>
      <c r="W8" s="67">
        <f>SUM(L95)</f>
        <v>750</v>
      </c>
      <c r="X8" s="7"/>
      <c r="AA8" s="7"/>
      <c r="AB8" s="7"/>
      <c r="AC8" s="7"/>
      <c r="AD8" s="7"/>
    </row>
    <row r="9">
      <c r="A9" s="44" t="s">
        <v>36</v>
      </c>
      <c r="B9" s="44" t="s">
        <v>37</v>
      </c>
      <c r="C9" s="68"/>
      <c r="D9" s="46" t="s">
        <v>902</v>
      </c>
      <c r="E9" s="47" t="s">
        <v>32</v>
      </c>
      <c r="F9" s="44" t="s">
        <v>40</v>
      </c>
      <c r="G9" s="231" t="s">
        <v>903</v>
      </c>
      <c r="H9" s="60" t="s">
        <v>904</v>
      </c>
      <c r="I9" s="69" t="s">
        <v>905</v>
      </c>
      <c r="J9" s="44" t="s">
        <v>32</v>
      </c>
      <c r="K9" s="62"/>
      <c r="L9" s="52"/>
      <c r="M9" s="63"/>
      <c r="N9" s="64"/>
      <c r="O9" s="53">
        <v>294.0</v>
      </c>
      <c r="P9" s="237"/>
      <c r="Q9" s="233"/>
      <c r="R9" s="234"/>
      <c r="S9" s="54"/>
      <c r="T9" s="65"/>
      <c r="U9" s="57">
        <v>50.0</v>
      </c>
      <c r="V9" s="66" t="s">
        <v>11</v>
      </c>
      <c r="W9" s="67">
        <f>SUM(M96)</f>
        <v>594</v>
      </c>
      <c r="X9" s="7"/>
      <c r="AA9" s="7"/>
      <c r="AB9" s="7"/>
      <c r="AC9" s="7"/>
      <c r="AD9" s="7"/>
    </row>
    <row r="10" ht="16.5" customHeight="1">
      <c r="A10" s="44" t="s">
        <v>36</v>
      </c>
      <c r="B10" s="44" t="s">
        <v>37</v>
      </c>
      <c r="C10" s="70"/>
      <c r="D10" s="100" t="s">
        <v>906</v>
      </c>
      <c r="E10" s="47" t="s">
        <v>32</v>
      </c>
      <c r="F10" s="44" t="s">
        <v>146</v>
      </c>
      <c r="G10" s="231" t="s">
        <v>907</v>
      </c>
      <c r="H10" s="49" t="s">
        <v>908</v>
      </c>
      <c r="I10" s="50" t="s">
        <v>909</v>
      </c>
      <c r="J10" s="44" t="s">
        <v>32</v>
      </c>
      <c r="K10" s="51"/>
      <c r="L10" s="72"/>
      <c r="M10" s="37"/>
      <c r="N10" s="38"/>
      <c r="O10" s="53"/>
      <c r="P10" s="232"/>
      <c r="Q10" s="233"/>
      <c r="R10" s="234"/>
      <c r="S10" s="54">
        <v>300.0</v>
      </c>
      <c r="T10" s="56"/>
      <c r="U10" s="57">
        <v>50.0</v>
      </c>
      <c r="V10" s="75" t="s">
        <v>12</v>
      </c>
      <c r="W10" s="67">
        <f>SUM(N97)</f>
        <v>294</v>
      </c>
      <c r="X10" s="7"/>
      <c r="Y10" s="7"/>
      <c r="Z10" s="7"/>
      <c r="AA10" s="7"/>
      <c r="AB10" s="7"/>
      <c r="AC10" s="7"/>
      <c r="AD10" s="7"/>
    </row>
    <row r="11">
      <c r="A11" s="44" t="s">
        <v>36</v>
      </c>
      <c r="B11" s="44" t="s">
        <v>37</v>
      </c>
      <c r="C11" s="45"/>
      <c r="D11" s="46" t="s">
        <v>910</v>
      </c>
      <c r="E11" s="47" t="s">
        <v>135</v>
      </c>
      <c r="F11" s="44" t="s">
        <v>60</v>
      </c>
      <c r="G11" s="231" t="s">
        <v>911</v>
      </c>
      <c r="H11" s="49" t="s">
        <v>912</v>
      </c>
      <c r="I11" s="61" t="s">
        <v>913</v>
      </c>
      <c r="J11" s="44" t="s">
        <v>32</v>
      </c>
      <c r="K11" s="51">
        <v>250.0</v>
      </c>
      <c r="L11" s="52"/>
      <c r="M11" s="37"/>
      <c r="N11" s="38"/>
      <c r="O11" s="53"/>
      <c r="P11" s="232"/>
      <c r="Q11" s="233"/>
      <c r="R11" s="234"/>
      <c r="S11" s="54"/>
      <c r="T11" s="56"/>
      <c r="U11" s="46">
        <v>50.0</v>
      </c>
      <c r="V11" s="76" t="s">
        <v>18</v>
      </c>
      <c r="W11" s="77">
        <f>SUM(W7:W10)</f>
        <v>3114</v>
      </c>
      <c r="X11" s="7"/>
      <c r="AA11" s="7"/>
      <c r="AB11" s="7"/>
      <c r="AC11" s="7"/>
      <c r="AD11" s="7"/>
    </row>
    <row r="12">
      <c r="A12" s="44" t="s">
        <v>36</v>
      </c>
      <c r="B12" s="44" t="s">
        <v>37</v>
      </c>
      <c r="C12" s="45"/>
      <c r="D12" s="46" t="s">
        <v>914</v>
      </c>
      <c r="E12" s="47" t="s">
        <v>85</v>
      </c>
      <c r="F12" s="44" t="s">
        <v>40</v>
      </c>
      <c r="G12" s="231" t="s">
        <v>915</v>
      </c>
      <c r="H12" s="60"/>
      <c r="I12" s="50" t="s">
        <v>916</v>
      </c>
      <c r="J12" s="44" t="s">
        <v>32</v>
      </c>
      <c r="K12" s="51"/>
      <c r="L12" s="52"/>
      <c r="M12" s="63"/>
      <c r="N12" s="64">
        <v>294.0</v>
      </c>
      <c r="O12" s="53"/>
      <c r="P12" s="232"/>
      <c r="Q12" s="238"/>
      <c r="R12" s="234"/>
      <c r="S12" s="54"/>
      <c r="T12" s="65"/>
      <c r="U12" s="57">
        <v>50.0</v>
      </c>
      <c r="X12" s="7"/>
      <c r="Y12" s="7"/>
      <c r="Z12" s="7"/>
      <c r="AA12" s="7"/>
      <c r="AB12" s="7"/>
      <c r="AC12" s="7"/>
      <c r="AD12" s="7"/>
    </row>
    <row r="13">
      <c r="A13" s="44" t="s">
        <v>36</v>
      </c>
      <c r="B13" s="44" t="s">
        <v>37</v>
      </c>
      <c r="C13" s="70"/>
      <c r="D13" s="46" t="s">
        <v>917</v>
      </c>
      <c r="E13" s="47" t="s">
        <v>52</v>
      </c>
      <c r="F13" s="44" t="s">
        <v>40</v>
      </c>
      <c r="G13" s="231" t="s">
        <v>918</v>
      </c>
      <c r="H13" s="60" t="s">
        <v>919</v>
      </c>
      <c r="I13" s="50" t="s">
        <v>920</v>
      </c>
      <c r="J13" s="44" t="s">
        <v>56</v>
      </c>
      <c r="K13" s="51"/>
      <c r="L13" s="52"/>
      <c r="M13" s="37"/>
      <c r="N13" s="38"/>
      <c r="O13" s="53">
        <v>350.0</v>
      </c>
      <c r="P13" s="239"/>
      <c r="Q13" s="233"/>
      <c r="R13" s="234"/>
      <c r="S13" s="54"/>
      <c r="T13" s="56"/>
      <c r="U13" s="57">
        <v>50.0</v>
      </c>
      <c r="X13" s="7"/>
      <c r="Y13" s="7"/>
      <c r="Z13" s="7"/>
      <c r="AA13" s="7"/>
      <c r="AB13" s="7"/>
      <c r="AC13" s="7"/>
      <c r="AD13" s="7"/>
    </row>
    <row r="14">
      <c r="A14" s="44" t="s">
        <v>36</v>
      </c>
      <c r="B14" s="44" t="s">
        <v>57</v>
      </c>
      <c r="C14" s="70"/>
      <c r="D14" s="46" t="s">
        <v>921</v>
      </c>
      <c r="E14" s="59"/>
      <c r="F14" s="44" t="s">
        <v>387</v>
      </c>
      <c r="G14" s="323" t="s">
        <v>922</v>
      </c>
      <c r="H14" s="79" t="s">
        <v>923</v>
      </c>
      <c r="I14" s="297">
        <v>7.781596347E9</v>
      </c>
      <c r="J14" s="44" t="s">
        <v>56</v>
      </c>
      <c r="K14" s="51"/>
      <c r="L14" s="52"/>
      <c r="M14" s="63"/>
      <c r="N14" s="64"/>
      <c r="O14" s="53"/>
      <c r="P14" s="232"/>
      <c r="Q14" s="233"/>
      <c r="R14" s="234"/>
      <c r="S14" s="54">
        <v>550.0</v>
      </c>
      <c r="T14" s="65"/>
      <c r="U14" s="283">
        <v>550.0</v>
      </c>
      <c r="V14" s="80" t="s">
        <v>13</v>
      </c>
      <c r="W14" s="46">
        <f>SUM(O98)</f>
        <v>2188</v>
      </c>
      <c r="X14" s="7"/>
      <c r="Y14" s="7"/>
      <c r="Z14" s="7"/>
      <c r="AA14" s="7"/>
      <c r="AB14" s="7"/>
      <c r="AC14" s="7"/>
      <c r="AD14" s="7"/>
    </row>
    <row r="15">
      <c r="A15" s="44" t="s">
        <v>36</v>
      </c>
      <c r="B15" s="44" t="s">
        <v>37</v>
      </c>
      <c r="C15" s="45"/>
      <c r="D15" s="46" t="s">
        <v>924</v>
      </c>
      <c r="E15" s="47" t="s">
        <v>135</v>
      </c>
      <c r="F15" s="44" t="s">
        <v>60</v>
      </c>
      <c r="G15" s="241" t="s">
        <v>925</v>
      </c>
      <c r="H15" s="79"/>
      <c r="I15" s="61" t="s">
        <v>926</v>
      </c>
      <c r="J15" s="44" t="s">
        <v>32</v>
      </c>
      <c r="K15" s="51">
        <v>147.0</v>
      </c>
      <c r="L15" s="52"/>
      <c r="M15" s="63"/>
      <c r="N15" s="64"/>
      <c r="O15" s="53"/>
      <c r="P15" s="232"/>
      <c r="Q15" s="233"/>
      <c r="R15" s="234"/>
      <c r="S15" s="54"/>
      <c r="T15" s="65"/>
      <c r="U15" s="57">
        <v>50.0</v>
      </c>
      <c r="V15" s="242" t="s">
        <v>34</v>
      </c>
      <c r="W15" s="46">
        <f>SUM(P99)</f>
        <v>900</v>
      </c>
      <c r="X15" s="7"/>
      <c r="Y15" s="7"/>
      <c r="Z15" s="83"/>
      <c r="AA15" s="7"/>
      <c r="AB15" s="7"/>
      <c r="AC15" s="7"/>
      <c r="AD15" s="7"/>
    </row>
    <row r="16" ht="15.75" customHeight="1">
      <c r="A16" s="44" t="s">
        <v>36</v>
      </c>
      <c r="B16" s="44" t="s">
        <v>37</v>
      </c>
      <c r="C16" s="45"/>
      <c r="D16" s="46" t="s">
        <v>927</v>
      </c>
      <c r="E16" s="47" t="s">
        <v>178</v>
      </c>
      <c r="F16" s="44" t="s">
        <v>40</v>
      </c>
      <c r="G16" s="231" t="s">
        <v>928</v>
      </c>
      <c r="H16" s="60" t="s">
        <v>676</v>
      </c>
      <c r="I16" s="69" t="s">
        <v>929</v>
      </c>
      <c r="J16" s="44" t="s">
        <v>56</v>
      </c>
      <c r="K16" s="51"/>
      <c r="L16" s="84"/>
      <c r="M16" s="85"/>
      <c r="N16" s="86"/>
      <c r="O16" s="53">
        <v>350.0</v>
      </c>
      <c r="P16" s="232"/>
      <c r="Q16" s="233"/>
      <c r="R16" s="234"/>
      <c r="S16" s="87"/>
      <c r="T16" s="89"/>
      <c r="U16" s="57">
        <v>50.0</v>
      </c>
      <c r="V16" s="81" t="s">
        <v>35</v>
      </c>
      <c r="W16" s="46">
        <f>SUM(Q101)</f>
        <v>0</v>
      </c>
      <c r="X16" s="7"/>
      <c r="Y16" s="7"/>
      <c r="Z16" s="7"/>
      <c r="AA16" s="7"/>
      <c r="AB16" s="7"/>
      <c r="AC16" s="7"/>
      <c r="AD16" s="7"/>
    </row>
    <row r="17" ht="17.25" customHeight="1">
      <c r="A17" s="44" t="s">
        <v>36</v>
      </c>
      <c r="B17" s="44" t="s">
        <v>37</v>
      </c>
      <c r="C17" s="45"/>
      <c r="D17" s="46" t="s">
        <v>930</v>
      </c>
      <c r="E17" s="47" t="s">
        <v>135</v>
      </c>
      <c r="F17" s="44" t="s">
        <v>60</v>
      </c>
      <c r="G17" s="241" t="s">
        <v>931</v>
      </c>
      <c r="H17" s="79" t="s">
        <v>932</v>
      </c>
      <c r="I17" s="61" t="s">
        <v>933</v>
      </c>
      <c r="J17" s="44" t="s">
        <v>32</v>
      </c>
      <c r="K17" s="51"/>
      <c r="L17" s="84">
        <v>750.0</v>
      </c>
      <c r="M17" s="63"/>
      <c r="N17" s="64"/>
      <c r="O17" s="53"/>
      <c r="P17" s="232"/>
      <c r="Q17" s="244"/>
      <c r="R17" s="234"/>
      <c r="S17" s="87"/>
      <c r="T17" s="65"/>
      <c r="U17" s="57">
        <v>375.0</v>
      </c>
      <c r="V17" s="81" t="s">
        <v>20</v>
      </c>
      <c r="W17" s="46">
        <f>SUM(R101)</f>
        <v>0</v>
      </c>
      <c r="X17" s="7"/>
      <c r="Y17" s="7"/>
      <c r="Z17" s="7"/>
      <c r="AA17" s="7"/>
      <c r="AB17" s="7"/>
      <c r="AC17" s="7"/>
      <c r="AD17" s="7"/>
    </row>
    <row r="18">
      <c r="A18" s="44" t="s">
        <v>36</v>
      </c>
      <c r="B18" s="44" t="s">
        <v>37</v>
      </c>
      <c r="C18" s="45"/>
      <c r="D18" s="46" t="s">
        <v>934</v>
      </c>
      <c r="E18" s="47" t="s">
        <v>178</v>
      </c>
      <c r="F18" s="44" t="s">
        <v>60</v>
      </c>
      <c r="G18" s="231" t="s">
        <v>935</v>
      </c>
      <c r="H18" s="60"/>
      <c r="I18" s="50" t="s">
        <v>936</v>
      </c>
      <c r="J18" s="44" t="s">
        <v>44</v>
      </c>
      <c r="K18" s="51">
        <v>197.0</v>
      </c>
      <c r="L18" s="52"/>
      <c r="M18" s="63"/>
      <c r="N18" s="64"/>
      <c r="O18" s="53"/>
      <c r="P18" s="245"/>
      <c r="Q18" s="244"/>
      <c r="R18" s="234"/>
      <c r="S18" s="54"/>
      <c r="T18" s="65"/>
      <c r="U18" s="57">
        <v>50.0</v>
      </c>
      <c r="V18" s="81" t="s">
        <v>14</v>
      </c>
      <c r="W18" s="46">
        <f>SUM(S102)</f>
        <v>1732</v>
      </c>
      <c r="X18" s="7"/>
      <c r="Y18" s="7"/>
      <c r="Z18" s="7"/>
      <c r="AA18" s="7"/>
      <c r="AB18" s="7"/>
      <c r="AC18" s="7"/>
      <c r="AD18" s="7"/>
    </row>
    <row r="19">
      <c r="A19" s="44" t="s">
        <v>36</v>
      </c>
      <c r="B19" s="44" t="s">
        <v>37</v>
      </c>
      <c r="C19" s="45"/>
      <c r="D19" s="46" t="s">
        <v>937</v>
      </c>
      <c r="E19" s="47" t="s">
        <v>32</v>
      </c>
      <c r="F19" s="44" t="s">
        <v>146</v>
      </c>
      <c r="G19" s="231" t="s">
        <v>938</v>
      </c>
      <c r="H19" s="60"/>
      <c r="I19" s="69" t="s">
        <v>939</v>
      </c>
      <c r="J19" s="44" t="s">
        <v>32</v>
      </c>
      <c r="K19" s="51"/>
      <c r="L19" s="52"/>
      <c r="M19" s="63"/>
      <c r="N19" s="64"/>
      <c r="O19" s="53"/>
      <c r="P19" s="245">
        <v>300.0</v>
      </c>
      <c r="Q19" s="238"/>
      <c r="R19" s="234"/>
      <c r="S19" s="54"/>
      <c r="T19" s="65"/>
      <c r="U19" s="57">
        <v>150.0</v>
      </c>
      <c r="V19" s="90" t="s">
        <v>19</v>
      </c>
      <c r="W19" s="91">
        <f>SUM(W14:W18)</f>
        <v>4820</v>
      </c>
      <c r="X19" s="7"/>
      <c r="Y19" s="7"/>
      <c r="Z19" s="7"/>
      <c r="AA19" s="7"/>
      <c r="AB19" s="7"/>
      <c r="AC19" s="7"/>
      <c r="AD19" s="7"/>
    </row>
    <row r="20">
      <c r="A20" s="44" t="s">
        <v>36</v>
      </c>
      <c r="B20" s="44" t="s">
        <v>37</v>
      </c>
      <c r="C20" s="45"/>
      <c r="D20" s="46" t="s">
        <v>940</v>
      </c>
      <c r="E20" s="47" t="s">
        <v>70</v>
      </c>
      <c r="F20" s="44" t="s">
        <v>40</v>
      </c>
      <c r="G20" s="324" t="s">
        <v>941</v>
      </c>
      <c r="H20" s="60"/>
      <c r="I20" s="69" t="s">
        <v>942</v>
      </c>
      <c r="J20" s="44" t="s">
        <v>32</v>
      </c>
      <c r="K20" s="51">
        <v>294.0</v>
      </c>
      <c r="L20" s="52"/>
      <c r="M20" s="63"/>
      <c r="N20" s="64"/>
      <c r="O20" s="53"/>
      <c r="P20" s="239"/>
      <c r="Q20" s="233"/>
      <c r="R20" s="234"/>
      <c r="S20" s="54"/>
      <c r="T20" s="65"/>
      <c r="U20" s="57">
        <v>50.0</v>
      </c>
      <c r="V20" s="92"/>
      <c r="W20" s="93"/>
      <c r="X20" s="7"/>
      <c r="Y20" s="7"/>
      <c r="Z20" s="7"/>
      <c r="AA20" s="7"/>
      <c r="AB20" s="7"/>
      <c r="AC20" s="7"/>
      <c r="AD20" s="7"/>
    </row>
    <row r="21">
      <c r="A21" s="44" t="s">
        <v>36</v>
      </c>
      <c r="B21" s="44" t="s">
        <v>37</v>
      </c>
      <c r="C21" s="45"/>
      <c r="D21" s="46" t="s">
        <v>943</v>
      </c>
      <c r="E21" s="47" t="s">
        <v>178</v>
      </c>
      <c r="F21" s="44" t="s">
        <v>40</v>
      </c>
      <c r="G21" s="231" t="s">
        <v>944</v>
      </c>
      <c r="H21" s="60"/>
      <c r="I21" s="50" t="s">
        <v>945</v>
      </c>
      <c r="J21" s="44" t="s">
        <v>56</v>
      </c>
      <c r="K21" s="51">
        <v>294.0</v>
      </c>
      <c r="L21" s="52"/>
      <c r="M21" s="63"/>
      <c r="N21" s="64"/>
      <c r="O21" s="53"/>
      <c r="P21" s="232"/>
      <c r="Q21" s="238"/>
      <c r="R21" s="234"/>
      <c r="S21" s="54"/>
      <c r="T21" s="65"/>
      <c r="U21" s="57">
        <v>50.0</v>
      </c>
      <c r="V21" s="325"/>
      <c r="X21" s="7"/>
      <c r="Y21" s="7"/>
      <c r="Z21" s="7"/>
      <c r="AA21" s="7"/>
      <c r="AB21" s="7"/>
      <c r="AC21" s="7"/>
      <c r="AD21" s="7"/>
    </row>
    <row r="22" ht="17.25" customHeight="1">
      <c r="A22" s="44" t="s">
        <v>36</v>
      </c>
      <c r="B22" s="44" t="s">
        <v>37</v>
      </c>
      <c r="C22" s="45"/>
      <c r="D22" s="70"/>
      <c r="E22" s="47"/>
      <c r="F22" s="44" t="s">
        <v>40</v>
      </c>
      <c r="G22" s="326" t="s">
        <v>946</v>
      </c>
      <c r="H22" s="60"/>
      <c r="I22" s="69" t="s">
        <v>947</v>
      </c>
      <c r="J22" s="44"/>
      <c r="K22" s="62">
        <v>294.0</v>
      </c>
      <c r="L22" s="52"/>
      <c r="M22" s="63"/>
      <c r="N22" s="64"/>
      <c r="O22" s="53"/>
      <c r="P22" s="239"/>
      <c r="Q22" s="238"/>
      <c r="R22" s="234"/>
      <c r="S22" s="54"/>
      <c r="T22" s="65"/>
      <c r="U22" s="57"/>
      <c r="X22" s="7"/>
      <c r="Y22" s="7"/>
      <c r="Z22" s="7"/>
      <c r="AA22" s="7"/>
      <c r="AB22" s="7"/>
      <c r="AC22" s="7"/>
      <c r="AD22" s="7"/>
    </row>
    <row r="23" ht="15.75" customHeight="1">
      <c r="A23" s="44" t="s">
        <v>36</v>
      </c>
      <c r="B23" s="44" t="s">
        <v>37</v>
      </c>
      <c r="C23" s="45"/>
      <c r="D23" s="101" t="s">
        <v>948</v>
      </c>
      <c r="E23" s="47" t="s">
        <v>78</v>
      </c>
      <c r="F23" s="44" t="s">
        <v>40</v>
      </c>
      <c r="G23" s="231" t="s">
        <v>949</v>
      </c>
      <c r="H23" s="60" t="s">
        <v>950</v>
      </c>
      <c r="I23" s="50" t="s">
        <v>951</v>
      </c>
      <c r="J23" s="44" t="s">
        <v>44</v>
      </c>
      <c r="K23" s="51"/>
      <c r="L23" s="72"/>
      <c r="M23" s="63"/>
      <c r="N23" s="64"/>
      <c r="O23" s="53">
        <v>350.0</v>
      </c>
      <c r="P23" s="239"/>
      <c r="Q23" s="238"/>
      <c r="R23" s="234"/>
      <c r="S23" s="73"/>
      <c r="T23" s="65"/>
      <c r="U23" s="57">
        <v>50.0</v>
      </c>
      <c r="X23" s="7"/>
      <c r="Y23" s="7"/>
      <c r="Z23" s="7"/>
      <c r="AA23" s="7"/>
      <c r="AB23" s="7"/>
      <c r="AC23" s="7"/>
      <c r="AD23" s="7"/>
    </row>
    <row r="24">
      <c r="A24" s="44" t="s">
        <v>36</v>
      </c>
      <c r="B24" s="44" t="s">
        <v>37</v>
      </c>
      <c r="C24" s="70"/>
      <c r="D24" s="46" t="s">
        <v>952</v>
      </c>
      <c r="E24" s="47" t="s">
        <v>78</v>
      </c>
      <c r="F24" s="44" t="s">
        <v>40</v>
      </c>
      <c r="G24" s="231" t="s">
        <v>953</v>
      </c>
      <c r="H24" s="60" t="s">
        <v>954</v>
      </c>
      <c r="I24" s="48" t="s">
        <v>955</v>
      </c>
      <c r="J24" s="44" t="s">
        <v>44</v>
      </c>
      <c r="K24" s="99"/>
      <c r="L24" s="84"/>
      <c r="M24" s="63"/>
      <c r="N24" s="64"/>
      <c r="O24" s="53">
        <v>294.0</v>
      </c>
      <c r="P24" s="232"/>
      <c r="Q24" s="244"/>
      <c r="R24" s="234"/>
      <c r="S24" s="87"/>
      <c r="T24" s="65"/>
      <c r="U24" s="57">
        <v>50.0</v>
      </c>
      <c r="V24" s="247" t="s">
        <v>16</v>
      </c>
      <c r="W24" s="248">
        <f>SUM(T103)</f>
        <v>0</v>
      </c>
      <c r="X24" s="7"/>
      <c r="Y24" s="7"/>
      <c r="Z24" s="7"/>
      <c r="AA24" s="7"/>
      <c r="AB24" s="7"/>
      <c r="AC24" s="7"/>
      <c r="AD24" s="7"/>
    </row>
    <row r="25">
      <c r="A25" s="44" t="s">
        <v>36</v>
      </c>
      <c r="B25" s="44" t="s">
        <v>45</v>
      </c>
      <c r="C25" s="70"/>
      <c r="D25" s="46" t="s">
        <v>46</v>
      </c>
      <c r="E25" s="47" t="s">
        <v>135</v>
      </c>
      <c r="F25" s="44" t="s">
        <v>60</v>
      </c>
      <c r="G25" s="327" t="s">
        <v>956</v>
      </c>
      <c r="H25" s="60" t="s">
        <v>957</v>
      </c>
      <c r="I25" s="328" t="s">
        <v>958</v>
      </c>
      <c r="J25" s="44" t="s">
        <v>32</v>
      </c>
      <c r="K25" s="99"/>
      <c r="L25" s="52"/>
      <c r="M25" s="63"/>
      <c r="N25" s="64"/>
      <c r="O25" s="53"/>
      <c r="P25" s="245"/>
      <c r="Q25" s="233"/>
      <c r="R25" s="234"/>
      <c r="S25" s="54"/>
      <c r="T25" s="65" t="s">
        <v>286</v>
      </c>
      <c r="U25" s="57" t="s">
        <v>46</v>
      </c>
      <c r="V25" s="249" t="s">
        <v>129</v>
      </c>
      <c r="W25" s="250">
        <f>SUM(W24)</f>
        <v>0</v>
      </c>
      <c r="X25" s="7"/>
      <c r="Y25" s="7"/>
      <c r="Z25" s="7"/>
      <c r="AA25" s="7"/>
      <c r="AB25" s="7"/>
      <c r="AC25" s="7"/>
      <c r="AD25" s="7"/>
    </row>
    <row r="26">
      <c r="A26" s="44" t="s">
        <v>36</v>
      </c>
      <c r="B26" s="44" t="s">
        <v>37</v>
      </c>
      <c r="C26" s="70"/>
      <c r="D26" s="100" t="s">
        <v>959</v>
      </c>
      <c r="E26" s="47" t="s">
        <v>90</v>
      </c>
      <c r="F26" s="44" t="s">
        <v>40</v>
      </c>
      <c r="G26" s="231" t="s">
        <v>960</v>
      </c>
      <c r="H26" s="60" t="s">
        <v>961</v>
      </c>
      <c r="I26" s="61" t="s">
        <v>962</v>
      </c>
      <c r="J26" s="44" t="s">
        <v>44</v>
      </c>
      <c r="K26" s="51"/>
      <c r="L26" s="52"/>
      <c r="M26" s="63"/>
      <c r="N26" s="64"/>
      <c r="O26" s="53"/>
      <c r="P26" s="232"/>
      <c r="Q26" s="233"/>
      <c r="R26" s="234"/>
      <c r="S26" s="54">
        <v>294.0</v>
      </c>
      <c r="T26" s="65"/>
      <c r="U26" s="57">
        <v>50.0</v>
      </c>
      <c r="V26" s="7"/>
      <c r="W26" s="7"/>
      <c r="X26" s="7"/>
      <c r="Y26" s="7"/>
      <c r="Z26" s="7"/>
      <c r="AA26" s="7"/>
      <c r="AB26" s="7"/>
      <c r="AC26" s="7"/>
      <c r="AD26" s="7"/>
    </row>
    <row r="27">
      <c r="A27" s="44" t="s">
        <v>36</v>
      </c>
      <c r="B27" s="44" t="s">
        <v>45</v>
      </c>
      <c r="C27" s="45"/>
      <c r="D27" s="100" t="s">
        <v>46</v>
      </c>
      <c r="E27" s="47" t="s">
        <v>135</v>
      </c>
      <c r="F27" s="44" t="s">
        <v>60</v>
      </c>
      <c r="G27" s="231" t="s">
        <v>963</v>
      </c>
      <c r="H27" s="60"/>
      <c r="I27" s="48" t="s">
        <v>964</v>
      </c>
      <c r="J27" s="44" t="s">
        <v>44</v>
      </c>
      <c r="K27" s="51"/>
      <c r="L27" s="52"/>
      <c r="M27" s="63"/>
      <c r="N27" s="64"/>
      <c r="O27" s="53"/>
      <c r="P27" s="232"/>
      <c r="Q27" s="238"/>
      <c r="R27" s="234"/>
      <c r="S27" s="54" t="s">
        <v>286</v>
      </c>
      <c r="T27" s="65"/>
      <c r="U27" s="57" t="s">
        <v>46</v>
      </c>
      <c r="V27" s="7"/>
      <c r="W27" s="7"/>
      <c r="X27" s="7"/>
      <c r="Y27" s="7"/>
      <c r="Z27" s="7"/>
      <c r="AA27" s="7"/>
      <c r="AB27" s="7"/>
      <c r="AC27" s="7"/>
      <c r="AD27" s="7"/>
    </row>
    <row r="28">
      <c r="A28" s="44" t="s">
        <v>36</v>
      </c>
      <c r="B28" s="44" t="s">
        <v>45</v>
      </c>
      <c r="C28" s="101"/>
      <c r="D28" s="100" t="s">
        <v>46</v>
      </c>
      <c r="E28" s="47" t="s">
        <v>70</v>
      </c>
      <c r="F28" s="44" t="s">
        <v>60</v>
      </c>
      <c r="G28" s="231" t="s">
        <v>965</v>
      </c>
      <c r="H28" s="60"/>
      <c r="I28" s="48" t="s">
        <v>964</v>
      </c>
      <c r="J28" s="44" t="s">
        <v>44</v>
      </c>
      <c r="K28" s="51"/>
      <c r="L28" s="52"/>
      <c r="M28" s="37"/>
      <c r="N28" s="38"/>
      <c r="O28" s="53"/>
      <c r="P28" s="239"/>
      <c r="Q28" s="233"/>
      <c r="R28" s="234"/>
      <c r="S28" s="54" t="s">
        <v>286</v>
      </c>
      <c r="T28" s="56"/>
      <c r="U28" s="57" t="s">
        <v>46</v>
      </c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4" t="s">
        <v>36</v>
      </c>
      <c r="B29" s="44" t="s">
        <v>37</v>
      </c>
      <c r="C29" s="45"/>
      <c r="D29" s="100" t="s">
        <v>966</v>
      </c>
      <c r="E29" s="47" t="s">
        <v>135</v>
      </c>
      <c r="F29" s="44" t="s">
        <v>40</v>
      </c>
      <c r="G29" s="252" t="s">
        <v>967</v>
      </c>
      <c r="H29" s="103" t="s">
        <v>968</v>
      </c>
      <c r="I29" s="48" t="s">
        <v>969</v>
      </c>
      <c r="J29" s="44" t="s">
        <v>32</v>
      </c>
      <c r="K29" s="51"/>
      <c r="L29" s="104"/>
      <c r="M29" s="63"/>
      <c r="N29" s="64"/>
      <c r="O29" s="53"/>
      <c r="P29" s="232"/>
      <c r="Q29" s="233"/>
      <c r="R29" s="234"/>
      <c r="S29" s="87">
        <v>294.0</v>
      </c>
      <c r="T29" s="65"/>
      <c r="U29" s="57">
        <v>50.0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4"/>
      <c r="B30" s="44" t="s">
        <v>45</v>
      </c>
      <c r="C30" s="108"/>
      <c r="D30" s="46" t="s">
        <v>46</v>
      </c>
      <c r="E30" s="47" t="s">
        <v>85</v>
      </c>
      <c r="F30" s="44" t="s">
        <v>40</v>
      </c>
      <c r="G30" s="231" t="s">
        <v>970</v>
      </c>
      <c r="H30" s="60"/>
      <c r="I30" s="48" t="s">
        <v>971</v>
      </c>
      <c r="J30" s="44" t="s">
        <v>32</v>
      </c>
      <c r="K30" s="51"/>
      <c r="L30" s="104"/>
      <c r="M30" s="63"/>
      <c r="N30" s="64"/>
      <c r="O30" s="53" t="s">
        <v>764</v>
      </c>
      <c r="P30" s="232"/>
      <c r="Q30" s="233"/>
      <c r="R30" s="234"/>
      <c r="S30" s="105"/>
      <c r="T30" s="65"/>
      <c r="U30" s="47" t="s">
        <v>46</v>
      </c>
      <c r="V30" s="90" t="s">
        <v>23</v>
      </c>
      <c r="W30" s="107">
        <f>SUM(W11,W19,W25)</f>
        <v>7934</v>
      </c>
      <c r="X30" s="7"/>
      <c r="Y30" s="7"/>
      <c r="Z30" s="7"/>
      <c r="AA30" s="7"/>
      <c r="AB30" s="7"/>
      <c r="AC30" s="7"/>
      <c r="AD30" s="7"/>
    </row>
    <row r="31">
      <c r="A31" s="44" t="s">
        <v>36</v>
      </c>
      <c r="B31" s="44" t="s">
        <v>37</v>
      </c>
      <c r="C31" s="45"/>
      <c r="D31" s="122" t="s">
        <v>972</v>
      </c>
      <c r="E31" s="47" t="s">
        <v>135</v>
      </c>
      <c r="F31" s="44" t="s">
        <v>40</v>
      </c>
      <c r="G31" s="231" t="s">
        <v>973</v>
      </c>
      <c r="H31" s="60"/>
      <c r="I31" s="48" t="s">
        <v>974</v>
      </c>
      <c r="J31" s="44" t="s">
        <v>32</v>
      </c>
      <c r="K31" s="51"/>
      <c r="L31" s="84"/>
      <c r="M31" s="85"/>
      <c r="N31" s="86"/>
      <c r="O31" s="53">
        <v>300.0</v>
      </c>
      <c r="P31" s="232"/>
      <c r="Q31" s="233"/>
      <c r="R31" s="234"/>
      <c r="S31" s="87"/>
      <c r="T31" s="89"/>
      <c r="U31" s="47">
        <v>50.0</v>
      </c>
      <c r="X31" s="7"/>
      <c r="Y31" s="7"/>
      <c r="Z31" s="7"/>
      <c r="AA31" s="7"/>
      <c r="AB31" s="7"/>
      <c r="AC31" s="7"/>
      <c r="AD31" s="7"/>
    </row>
    <row r="32">
      <c r="A32" s="44" t="s">
        <v>36</v>
      </c>
      <c r="B32" s="44" t="s">
        <v>37</v>
      </c>
      <c r="C32" s="45"/>
      <c r="D32" s="122" t="s">
        <v>975</v>
      </c>
      <c r="E32" s="59"/>
      <c r="F32" s="44" t="s">
        <v>40</v>
      </c>
      <c r="G32" s="48" t="s">
        <v>976</v>
      </c>
      <c r="H32" s="60" t="s">
        <v>977</v>
      </c>
      <c r="I32" s="60" t="s">
        <v>978</v>
      </c>
      <c r="J32" s="78"/>
      <c r="K32" s="51"/>
      <c r="L32" s="72"/>
      <c r="M32" s="37">
        <v>294.0</v>
      </c>
      <c r="N32" s="38"/>
      <c r="O32" s="53"/>
      <c r="P32" s="232"/>
      <c r="Q32" s="233"/>
      <c r="R32" s="234"/>
      <c r="S32" s="73"/>
      <c r="T32" s="56"/>
      <c r="U32" s="47">
        <v>50.0</v>
      </c>
      <c r="X32" s="7"/>
      <c r="Y32" s="7"/>
      <c r="Z32" s="7"/>
      <c r="AA32" s="7"/>
      <c r="AB32" s="7"/>
      <c r="AC32" s="7"/>
      <c r="AD32" s="7"/>
    </row>
    <row r="33">
      <c r="A33" s="44" t="s">
        <v>36</v>
      </c>
      <c r="B33" s="44" t="s">
        <v>37</v>
      </c>
      <c r="C33" s="70"/>
      <c r="D33" s="122" t="s">
        <v>979</v>
      </c>
      <c r="E33" s="47" t="s">
        <v>78</v>
      </c>
      <c r="F33" s="44" t="s">
        <v>40</v>
      </c>
      <c r="G33" s="231" t="s">
        <v>980</v>
      </c>
      <c r="H33" s="60" t="s">
        <v>981</v>
      </c>
      <c r="I33" s="297">
        <v>7.998392373E9</v>
      </c>
      <c r="J33" s="44" t="s">
        <v>44</v>
      </c>
      <c r="K33" s="62"/>
      <c r="L33" s="52"/>
      <c r="M33" s="63"/>
      <c r="N33" s="64"/>
      <c r="O33" s="53"/>
      <c r="P33" s="232"/>
      <c r="Q33" s="233"/>
      <c r="R33" s="234"/>
      <c r="S33" s="54">
        <v>294.0</v>
      </c>
      <c r="T33" s="65"/>
      <c r="U33" s="47">
        <v>50.0</v>
      </c>
      <c r="X33" s="7"/>
      <c r="Y33" s="7"/>
      <c r="Z33" s="7"/>
      <c r="AA33" s="7"/>
      <c r="AB33" s="7"/>
      <c r="AC33" s="7"/>
      <c r="AD33" s="7"/>
    </row>
    <row r="34">
      <c r="A34" s="44" t="s">
        <v>36</v>
      </c>
      <c r="B34" s="44" t="s">
        <v>57</v>
      </c>
      <c r="C34" s="70"/>
      <c r="D34" s="71"/>
      <c r="E34" s="47"/>
      <c r="F34" s="44" t="s">
        <v>146</v>
      </c>
      <c r="G34" s="133" t="s">
        <v>982</v>
      </c>
      <c r="H34" s="49" t="s">
        <v>982</v>
      </c>
      <c r="I34" s="60" t="s">
        <v>983</v>
      </c>
      <c r="J34" s="78"/>
      <c r="K34" s="62"/>
      <c r="L34" s="52"/>
      <c r="M34" s="63"/>
      <c r="N34" s="64"/>
      <c r="O34" s="53"/>
      <c r="P34" s="232">
        <v>300.0</v>
      </c>
      <c r="Q34" s="238"/>
      <c r="R34" s="234"/>
      <c r="S34" s="54"/>
      <c r="T34" s="65"/>
      <c r="U34" s="301">
        <v>300.0</v>
      </c>
      <c r="X34" s="7"/>
      <c r="Y34" s="7"/>
      <c r="Z34" s="7"/>
      <c r="AA34" s="7"/>
      <c r="AB34" s="7"/>
      <c r="AC34" s="7"/>
      <c r="AD34" s="7"/>
    </row>
    <row r="35">
      <c r="A35" s="44" t="s">
        <v>36</v>
      </c>
      <c r="B35" s="44" t="s">
        <v>37</v>
      </c>
      <c r="C35" s="70"/>
      <c r="D35" s="100" t="s">
        <v>258</v>
      </c>
      <c r="E35" s="47"/>
      <c r="F35" s="44" t="s">
        <v>40</v>
      </c>
      <c r="G35" s="48" t="s">
        <v>984</v>
      </c>
      <c r="H35" s="329" t="s">
        <v>985</v>
      </c>
      <c r="I35" s="69" t="s">
        <v>986</v>
      </c>
      <c r="J35" s="44"/>
      <c r="K35" s="51"/>
      <c r="L35" s="52"/>
      <c r="M35" s="63">
        <v>300.0</v>
      </c>
      <c r="N35" s="86"/>
      <c r="O35" s="53"/>
      <c r="P35" s="239"/>
      <c r="Q35" s="233"/>
      <c r="R35" s="234"/>
      <c r="S35" s="54"/>
      <c r="T35" s="89"/>
      <c r="U35" s="47">
        <v>50.0</v>
      </c>
      <c r="V35" s="7"/>
      <c r="W35" s="7"/>
      <c r="X35" s="7"/>
      <c r="Y35" s="7"/>
      <c r="Z35" s="7"/>
      <c r="AA35" s="7"/>
      <c r="AB35" s="7"/>
      <c r="AC35" s="7"/>
      <c r="AD35" s="7"/>
    </row>
    <row r="36">
      <c r="A36" s="44"/>
      <c r="B36" s="44"/>
      <c r="C36" s="45"/>
      <c r="D36" s="100"/>
      <c r="E36" s="47"/>
      <c r="F36" s="44"/>
      <c r="G36" s="48"/>
      <c r="H36" s="60"/>
      <c r="I36" s="297"/>
      <c r="J36" s="78"/>
      <c r="K36" s="51"/>
      <c r="L36" s="52"/>
      <c r="M36" s="115"/>
      <c r="N36" s="116"/>
      <c r="O36" s="53"/>
      <c r="P36" s="232"/>
      <c r="Q36" s="233"/>
      <c r="R36" s="234"/>
      <c r="S36" s="54"/>
      <c r="T36" s="117"/>
      <c r="U36" s="4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44"/>
      <c r="B37" s="44"/>
      <c r="C37" s="45"/>
      <c r="D37" s="71"/>
      <c r="E37" s="47"/>
      <c r="F37" s="44"/>
      <c r="G37" s="48"/>
      <c r="H37" s="60"/>
      <c r="I37" s="47"/>
      <c r="J37" s="78"/>
      <c r="K37" s="99"/>
      <c r="L37" s="52"/>
      <c r="M37" s="63"/>
      <c r="N37" s="64"/>
      <c r="O37" s="53"/>
      <c r="P37" s="232"/>
      <c r="Q37" s="254"/>
      <c r="R37" s="234"/>
      <c r="S37" s="54"/>
      <c r="T37" s="65"/>
      <c r="U37" s="4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4"/>
      <c r="B38" s="44"/>
      <c r="C38" s="45"/>
      <c r="D38" s="58"/>
      <c r="E38" s="59"/>
      <c r="F38" s="44"/>
      <c r="G38" s="48"/>
      <c r="H38" s="60"/>
      <c r="I38" s="48"/>
      <c r="J38" s="78"/>
      <c r="K38" s="51"/>
      <c r="L38" s="72"/>
      <c r="M38" s="63"/>
      <c r="N38" s="64"/>
      <c r="O38" s="53"/>
      <c r="P38" s="255"/>
      <c r="Q38" s="256"/>
      <c r="R38" s="234"/>
      <c r="S38" s="73"/>
      <c r="T38" s="65"/>
      <c r="U38" s="4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4"/>
      <c r="B39" s="44"/>
      <c r="C39" s="45"/>
      <c r="D39" s="71"/>
      <c r="E39" s="47"/>
      <c r="F39" s="44"/>
      <c r="G39" s="48"/>
      <c r="H39" s="60"/>
      <c r="I39" s="48"/>
      <c r="J39" s="78"/>
      <c r="K39" s="51"/>
      <c r="L39" s="52"/>
      <c r="M39" s="63"/>
      <c r="N39" s="64"/>
      <c r="O39" s="53"/>
      <c r="P39" s="257"/>
      <c r="Q39" s="254"/>
      <c r="R39" s="234"/>
      <c r="S39" s="54"/>
      <c r="T39" s="65"/>
      <c r="U39" s="4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4"/>
      <c r="B40" s="44"/>
      <c r="C40" s="70"/>
      <c r="D40" s="118"/>
      <c r="E40" s="59"/>
      <c r="F40" s="44"/>
      <c r="G40" s="119"/>
      <c r="H40" s="120"/>
      <c r="I40" s="114"/>
      <c r="J40" s="78"/>
      <c r="K40" s="121"/>
      <c r="L40" s="52"/>
      <c r="M40" s="63"/>
      <c r="N40" s="64"/>
      <c r="O40" s="53"/>
      <c r="P40" s="255"/>
      <c r="Q40" s="258"/>
      <c r="R40" s="234"/>
      <c r="S40" s="54"/>
      <c r="T40" s="65"/>
      <c r="U40" s="4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4"/>
      <c r="B41" s="44"/>
      <c r="C41" s="70"/>
      <c r="D41" s="58"/>
      <c r="E41" s="47"/>
      <c r="F41" s="44"/>
      <c r="G41" s="48"/>
      <c r="H41" s="60"/>
      <c r="I41" s="48"/>
      <c r="J41" s="44"/>
      <c r="K41" s="51"/>
      <c r="L41" s="52"/>
      <c r="M41" s="63"/>
      <c r="N41" s="64"/>
      <c r="O41" s="53"/>
      <c r="P41" s="259"/>
      <c r="Q41" s="254"/>
      <c r="R41" s="234"/>
      <c r="S41" s="54"/>
      <c r="T41" s="65"/>
      <c r="U41" s="4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4"/>
      <c r="B42" s="44"/>
      <c r="C42" s="45"/>
      <c r="D42" s="58"/>
      <c r="E42" s="59"/>
      <c r="F42" s="44"/>
      <c r="G42" s="48"/>
      <c r="H42" s="60"/>
      <c r="I42" s="48"/>
      <c r="J42" s="44"/>
      <c r="K42" s="62"/>
      <c r="L42" s="52"/>
      <c r="M42" s="63"/>
      <c r="N42" s="64"/>
      <c r="O42" s="53"/>
      <c r="P42" s="260"/>
      <c r="Q42" s="254"/>
      <c r="R42" s="234"/>
      <c r="S42" s="54"/>
      <c r="T42" s="65"/>
      <c r="U42" s="4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4"/>
      <c r="B43" s="44"/>
      <c r="C43" s="45"/>
      <c r="D43" s="122"/>
      <c r="E43" s="59"/>
      <c r="F43" s="44"/>
      <c r="G43" s="48"/>
      <c r="H43" s="60"/>
      <c r="I43" s="48"/>
      <c r="J43" s="44"/>
      <c r="K43" s="51"/>
      <c r="L43" s="52"/>
      <c r="M43" s="63"/>
      <c r="N43" s="64"/>
      <c r="O43" s="53"/>
      <c r="P43" s="260"/>
      <c r="Q43" s="254"/>
      <c r="R43" s="234"/>
      <c r="S43" s="54"/>
      <c r="T43" s="65"/>
      <c r="U43" s="4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4"/>
      <c r="B44" s="44"/>
      <c r="C44" s="45"/>
      <c r="D44" s="71"/>
      <c r="E44" s="59"/>
      <c r="F44" s="44"/>
      <c r="G44" s="123"/>
      <c r="H44" s="124"/>
      <c r="I44" s="48"/>
      <c r="J44" s="78"/>
      <c r="K44" s="51"/>
      <c r="L44" s="104"/>
      <c r="M44" s="85"/>
      <c r="N44" s="86"/>
      <c r="O44" s="53"/>
      <c r="P44" s="260"/>
      <c r="Q44" s="254"/>
      <c r="R44" s="234"/>
      <c r="S44" s="105"/>
      <c r="T44" s="89"/>
      <c r="U44" s="4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4"/>
      <c r="B45" s="44"/>
      <c r="C45" s="70"/>
      <c r="D45" s="71"/>
      <c r="E45" s="59"/>
      <c r="F45" s="44"/>
      <c r="G45" s="48"/>
      <c r="H45" s="60"/>
      <c r="I45" s="60"/>
      <c r="J45" s="78"/>
      <c r="K45" s="51"/>
      <c r="L45" s="125"/>
      <c r="M45" s="63"/>
      <c r="N45" s="64"/>
      <c r="O45" s="53"/>
      <c r="P45" s="260"/>
      <c r="Q45" s="254"/>
      <c r="R45" s="234"/>
      <c r="S45" s="126"/>
      <c r="T45" s="65"/>
      <c r="U45" s="4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4"/>
      <c r="B46" s="44"/>
      <c r="C46" s="45"/>
      <c r="D46" s="71"/>
      <c r="E46" s="59"/>
      <c r="F46" s="44"/>
      <c r="G46" s="48"/>
      <c r="H46" s="60"/>
      <c r="I46" s="60"/>
      <c r="J46" s="78"/>
      <c r="K46" s="51"/>
      <c r="L46" s="125"/>
      <c r="M46" s="37"/>
      <c r="N46" s="38"/>
      <c r="O46" s="53"/>
      <c r="P46" s="260"/>
      <c r="Q46" s="254"/>
      <c r="R46" s="234"/>
      <c r="S46" s="126"/>
      <c r="T46" s="56"/>
      <c r="U46" s="4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4"/>
      <c r="B47" s="44"/>
      <c r="C47" s="45"/>
      <c r="D47" s="109"/>
      <c r="E47" s="47"/>
      <c r="F47" s="44"/>
      <c r="G47" s="48"/>
      <c r="H47" s="60"/>
      <c r="I47" s="128"/>
      <c r="J47" s="44"/>
      <c r="K47" s="62"/>
      <c r="L47" s="125"/>
      <c r="M47" s="85"/>
      <c r="N47" s="86"/>
      <c r="O47" s="53"/>
      <c r="P47" s="260"/>
      <c r="Q47" s="254"/>
      <c r="R47" s="234"/>
      <c r="S47" s="126"/>
      <c r="T47" s="89"/>
      <c r="U47" s="4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4"/>
      <c r="B48" s="44"/>
      <c r="C48" s="45"/>
      <c r="D48" s="129"/>
      <c r="E48" s="59"/>
      <c r="F48" s="44"/>
      <c r="G48" s="48"/>
      <c r="H48" s="60"/>
      <c r="I48" s="48"/>
      <c r="J48" s="78"/>
      <c r="K48" s="62"/>
      <c r="L48" s="130"/>
      <c r="M48" s="85"/>
      <c r="N48" s="86"/>
      <c r="O48" s="53"/>
      <c r="P48" s="260"/>
      <c r="Q48" s="258"/>
      <c r="R48" s="234"/>
      <c r="S48" s="131"/>
      <c r="T48" s="89"/>
      <c r="U48" s="4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4"/>
      <c r="B49" s="44"/>
      <c r="C49" s="45"/>
      <c r="D49" s="70"/>
      <c r="E49" s="59"/>
      <c r="F49" s="44"/>
      <c r="G49" s="48"/>
      <c r="H49" s="60"/>
      <c r="I49" s="48"/>
      <c r="J49" s="78"/>
      <c r="K49" s="51"/>
      <c r="L49" s="125"/>
      <c r="M49" s="63"/>
      <c r="N49" s="64"/>
      <c r="O49" s="53"/>
      <c r="P49" s="261"/>
      <c r="Q49" s="254"/>
      <c r="R49" s="234"/>
      <c r="S49" s="126"/>
      <c r="T49" s="65"/>
      <c r="U49" s="4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4"/>
      <c r="B50" s="44"/>
      <c r="C50" s="45"/>
      <c r="D50" s="45"/>
      <c r="E50" s="59"/>
      <c r="F50" s="44"/>
      <c r="G50" s="133"/>
      <c r="H50" s="49"/>
      <c r="I50" s="48"/>
      <c r="J50" s="78"/>
      <c r="K50" s="121"/>
      <c r="L50" s="125"/>
      <c r="M50" s="85"/>
      <c r="N50" s="86"/>
      <c r="O50" s="53"/>
      <c r="P50" s="260"/>
      <c r="Q50" s="258"/>
      <c r="R50" s="234"/>
      <c r="S50" s="126"/>
      <c r="T50" s="89"/>
      <c r="U50" s="4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4"/>
      <c r="B51" s="44"/>
      <c r="C51" s="45"/>
      <c r="D51" s="45"/>
      <c r="E51" s="134"/>
      <c r="F51" s="44"/>
      <c r="G51" s="48"/>
      <c r="H51" s="60"/>
      <c r="I51" s="48"/>
      <c r="J51" s="78"/>
      <c r="K51" s="51"/>
      <c r="L51" s="125"/>
      <c r="M51" s="63"/>
      <c r="N51" s="64"/>
      <c r="O51" s="53"/>
      <c r="P51" s="261"/>
      <c r="Q51" s="262"/>
      <c r="R51" s="234"/>
      <c r="S51" s="126"/>
      <c r="T51" s="65"/>
      <c r="U51" s="5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4"/>
      <c r="B52" s="44"/>
      <c r="C52" s="45"/>
      <c r="D52" s="45"/>
      <c r="E52" s="23"/>
      <c r="F52" s="44"/>
      <c r="G52" s="135"/>
      <c r="H52" s="136"/>
      <c r="I52" s="48"/>
      <c r="J52" s="78"/>
      <c r="K52" s="51"/>
      <c r="L52" s="125"/>
      <c r="M52" s="63"/>
      <c r="N52" s="64"/>
      <c r="O52" s="53"/>
      <c r="P52" s="263"/>
      <c r="Q52" s="254"/>
      <c r="R52" s="234"/>
      <c r="S52" s="126"/>
      <c r="T52" s="65"/>
      <c r="U52" s="4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4"/>
      <c r="B53" s="44"/>
      <c r="C53" s="45"/>
      <c r="D53" s="45"/>
      <c r="E53" s="23"/>
      <c r="F53" s="44"/>
      <c r="G53" s="48"/>
      <c r="H53" s="60"/>
      <c r="I53" s="48"/>
      <c r="J53" s="78"/>
      <c r="K53" s="137"/>
      <c r="L53" s="125"/>
      <c r="M53" s="115"/>
      <c r="N53" s="116"/>
      <c r="O53" s="53"/>
      <c r="P53" s="260"/>
      <c r="Q53" s="258"/>
      <c r="R53" s="234"/>
      <c r="S53" s="126"/>
      <c r="T53" s="117"/>
      <c r="U53" s="4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4"/>
      <c r="B54" s="44"/>
      <c r="C54" s="45"/>
      <c r="D54" s="45"/>
      <c r="E54" s="23"/>
      <c r="F54" s="44"/>
      <c r="G54" s="48"/>
      <c r="H54" s="60"/>
      <c r="I54" s="48"/>
      <c r="J54" s="78"/>
      <c r="K54" s="138"/>
      <c r="L54" s="125"/>
      <c r="M54" s="115"/>
      <c r="N54" s="116"/>
      <c r="O54" s="53"/>
      <c r="P54" s="261"/>
      <c r="Q54" s="258"/>
      <c r="R54" s="234"/>
      <c r="S54" s="126"/>
      <c r="T54" s="117"/>
      <c r="U54" s="4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39"/>
      <c r="M55" s="63"/>
      <c r="N55" s="64"/>
      <c r="O55" s="53"/>
      <c r="P55" s="261"/>
      <c r="Q55" s="262"/>
      <c r="R55" s="234"/>
      <c r="S55" s="140"/>
      <c r="T55" s="65"/>
      <c r="U55" s="4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4"/>
      <c r="B56" s="44"/>
      <c r="C56" s="45"/>
      <c r="D56" s="101"/>
      <c r="E56" s="23"/>
      <c r="F56" s="44"/>
      <c r="G56" s="48"/>
      <c r="H56" s="60"/>
      <c r="I56" s="48"/>
      <c r="J56" s="78"/>
      <c r="K56" s="137"/>
      <c r="L56" s="125"/>
      <c r="M56" s="85"/>
      <c r="N56" s="86"/>
      <c r="O56" s="53"/>
      <c r="P56" s="263"/>
      <c r="Q56" s="254"/>
      <c r="R56" s="234"/>
      <c r="S56" s="126"/>
      <c r="T56" s="89"/>
      <c r="U56" s="4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4"/>
      <c r="B57" s="44"/>
      <c r="C57" s="70"/>
      <c r="D57" s="45"/>
      <c r="E57" s="23"/>
      <c r="F57" s="44"/>
      <c r="G57" s="48"/>
      <c r="H57" s="60"/>
      <c r="I57" s="48"/>
      <c r="J57" s="78"/>
      <c r="K57" s="137"/>
      <c r="L57" s="125"/>
      <c r="M57" s="85"/>
      <c r="N57" s="86"/>
      <c r="O57" s="53"/>
      <c r="P57" s="261"/>
      <c r="Q57" s="256"/>
      <c r="R57" s="234"/>
      <c r="S57" s="126"/>
      <c r="T57" s="89"/>
      <c r="U57" s="4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4"/>
      <c r="B58" s="44"/>
      <c r="C58" s="45"/>
      <c r="D58" s="45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64"/>
      <c r="Q58" s="256"/>
      <c r="R58" s="234"/>
      <c r="S58" s="126"/>
      <c r="T58" s="89"/>
      <c r="U58" s="4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4"/>
      <c r="B59" s="44"/>
      <c r="C59" s="45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64"/>
      <c r="Q59" s="256"/>
      <c r="R59" s="234"/>
      <c r="S59" s="126"/>
      <c r="T59" s="89"/>
      <c r="U59" s="4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30"/>
      <c r="M60" s="63"/>
      <c r="N60" s="64"/>
      <c r="O60" s="53"/>
      <c r="P60" s="264"/>
      <c r="Q60" s="256"/>
      <c r="R60" s="234"/>
      <c r="S60" s="131"/>
      <c r="T60" s="65"/>
      <c r="U60" s="4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30"/>
      <c r="M61" s="85"/>
      <c r="N61" s="86"/>
      <c r="O61" s="53"/>
      <c r="P61" s="264"/>
      <c r="Q61" s="258"/>
      <c r="R61" s="265"/>
      <c r="S61" s="131"/>
      <c r="T61" s="89"/>
      <c r="U61" s="142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8"/>
      <c r="L62" s="125"/>
      <c r="M62" s="63"/>
      <c r="N62" s="64"/>
      <c r="O62" s="53"/>
      <c r="P62" s="261"/>
      <c r="Q62" s="262"/>
      <c r="R62" s="234"/>
      <c r="S62" s="126"/>
      <c r="T62" s="65"/>
      <c r="U62" s="4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8"/>
      <c r="L63" s="130"/>
      <c r="M63" s="85"/>
      <c r="N63" s="86"/>
      <c r="O63" s="53"/>
      <c r="P63" s="263"/>
      <c r="Q63" s="254"/>
      <c r="R63" s="234"/>
      <c r="S63" s="131"/>
      <c r="T63" s="89"/>
      <c r="U63" s="4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7"/>
      <c r="L64" s="130"/>
      <c r="M64" s="85"/>
      <c r="N64" s="86"/>
      <c r="O64" s="53"/>
      <c r="P64" s="260"/>
      <c r="Q64" s="258"/>
      <c r="R64" s="234"/>
      <c r="S64" s="131"/>
      <c r="T64" s="89"/>
      <c r="U64" s="4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4"/>
      <c r="B65" s="44"/>
      <c r="C65" s="45"/>
      <c r="D65" s="45"/>
      <c r="E65" s="143"/>
      <c r="F65" s="44"/>
      <c r="G65" s="48"/>
      <c r="H65" s="60"/>
      <c r="I65" s="48"/>
      <c r="J65" s="78"/>
      <c r="K65" s="144"/>
      <c r="L65" s="125"/>
      <c r="M65" s="63"/>
      <c r="N65" s="64"/>
      <c r="O65" s="53"/>
      <c r="P65" s="261"/>
      <c r="Q65" s="258"/>
      <c r="R65" s="234"/>
      <c r="S65" s="126"/>
      <c r="T65" s="65"/>
      <c r="U65" s="4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4"/>
      <c r="B66" s="44"/>
      <c r="C66" s="45"/>
      <c r="D66" s="45"/>
      <c r="E66" s="143"/>
      <c r="F66" s="44"/>
      <c r="G66" s="48"/>
      <c r="H66" s="60"/>
      <c r="I66" s="48"/>
      <c r="J66" s="78"/>
      <c r="K66" s="145"/>
      <c r="L66" s="130"/>
      <c r="M66" s="85"/>
      <c r="N66" s="86"/>
      <c r="O66" s="53"/>
      <c r="P66" s="261"/>
      <c r="Q66" s="258"/>
      <c r="R66" s="234"/>
      <c r="S66" s="131"/>
      <c r="T66" s="89"/>
      <c r="U66" s="4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37"/>
      <c r="L67" s="146"/>
      <c r="M67" s="85"/>
      <c r="N67" s="86"/>
      <c r="O67" s="53"/>
      <c r="P67" s="261"/>
      <c r="Q67" s="258"/>
      <c r="R67" s="234"/>
      <c r="S67" s="147"/>
      <c r="T67" s="89"/>
      <c r="U67" s="5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4"/>
      <c r="L68" s="130"/>
      <c r="M68" s="85"/>
      <c r="N68" s="86"/>
      <c r="O68" s="53"/>
      <c r="P68" s="261"/>
      <c r="Q68" s="266"/>
      <c r="R68" s="234"/>
      <c r="S68" s="131"/>
      <c r="T68" s="89"/>
      <c r="U68" s="4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4"/>
      <c r="B69" s="44"/>
      <c r="C69" s="149"/>
      <c r="D69" s="150"/>
      <c r="E69" s="143"/>
      <c r="F69" s="44"/>
      <c r="G69" s="48"/>
      <c r="H69" s="60"/>
      <c r="I69" s="48"/>
      <c r="J69" s="78"/>
      <c r="K69" s="151"/>
      <c r="L69" s="152"/>
      <c r="M69" s="85"/>
      <c r="N69" s="86"/>
      <c r="O69" s="53"/>
      <c r="P69" s="267"/>
      <c r="Q69" s="266"/>
      <c r="R69" s="234"/>
      <c r="S69" s="153"/>
      <c r="T69" s="89"/>
      <c r="U69" s="4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4"/>
      <c r="B70" s="44"/>
      <c r="C70" s="149"/>
      <c r="D70" s="45"/>
      <c r="E70" s="143"/>
      <c r="F70" s="44"/>
      <c r="G70" s="48"/>
      <c r="H70" s="60"/>
      <c r="I70" s="48"/>
      <c r="J70" s="78"/>
      <c r="K70" s="155"/>
      <c r="L70" s="152"/>
      <c r="M70" s="115"/>
      <c r="N70" s="116"/>
      <c r="O70" s="53"/>
      <c r="P70" s="267"/>
      <c r="Q70" s="266"/>
      <c r="R70" s="265"/>
      <c r="S70" s="153"/>
      <c r="T70" s="117"/>
      <c r="U70" s="142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4"/>
      <c r="B71" s="44"/>
      <c r="C71" s="149"/>
      <c r="D71" s="58"/>
      <c r="E71" s="143"/>
      <c r="F71" s="44"/>
      <c r="G71" s="48"/>
      <c r="H71" s="60"/>
      <c r="I71" s="60"/>
      <c r="J71" s="78"/>
      <c r="K71" s="151"/>
      <c r="L71" s="156"/>
      <c r="M71" s="85"/>
      <c r="N71" s="86"/>
      <c r="O71" s="53"/>
      <c r="P71" s="267"/>
      <c r="Q71" s="266"/>
      <c r="R71" s="265"/>
      <c r="S71" s="157"/>
      <c r="T71" s="89"/>
      <c r="U71" s="142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4"/>
      <c r="B72" s="44"/>
      <c r="C72" s="149"/>
      <c r="D72" s="45"/>
      <c r="E72" s="143"/>
      <c r="F72" s="44"/>
      <c r="G72" s="48"/>
      <c r="H72" s="60"/>
      <c r="I72" s="60"/>
      <c r="J72" s="78"/>
      <c r="K72" s="151"/>
      <c r="L72" s="152"/>
      <c r="M72" s="85"/>
      <c r="N72" s="86"/>
      <c r="O72" s="53"/>
      <c r="P72" s="267"/>
      <c r="Q72" s="266"/>
      <c r="R72" s="265"/>
      <c r="S72" s="153"/>
      <c r="T72" s="89"/>
      <c r="U72" s="142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4"/>
      <c r="B73" s="44"/>
      <c r="C73" s="149"/>
      <c r="D73" s="45"/>
      <c r="E73" s="143"/>
      <c r="F73" s="44"/>
      <c r="G73" s="48"/>
      <c r="H73" s="60"/>
      <c r="I73" s="60"/>
      <c r="J73" s="78"/>
      <c r="K73" s="155"/>
      <c r="L73" s="152"/>
      <c r="M73" s="85"/>
      <c r="N73" s="86"/>
      <c r="O73" s="53"/>
      <c r="P73" s="267"/>
      <c r="Q73" s="266"/>
      <c r="R73" s="265"/>
      <c r="S73" s="153"/>
      <c r="T73" s="89"/>
      <c r="U73" s="142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4"/>
      <c r="B74" s="44"/>
      <c r="C74" s="149"/>
      <c r="D74" s="45"/>
      <c r="E74" s="23"/>
      <c r="F74" s="44"/>
      <c r="G74" s="48"/>
      <c r="H74" s="60"/>
      <c r="I74" s="60"/>
      <c r="J74" s="78"/>
      <c r="K74" s="155"/>
      <c r="L74" s="152"/>
      <c r="M74" s="85"/>
      <c r="N74" s="86"/>
      <c r="O74" s="53"/>
      <c r="P74" s="267"/>
      <c r="Q74" s="266"/>
      <c r="R74" s="265"/>
      <c r="S74" s="153"/>
      <c r="T74" s="89"/>
      <c r="U74" s="159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4"/>
      <c r="B75" s="44"/>
      <c r="C75" s="149"/>
      <c r="D75" s="45"/>
      <c r="E75" s="2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7"/>
      <c r="Q75" s="266"/>
      <c r="R75" s="265"/>
      <c r="S75" s="153"/>
      <c r="T75" s="89"/>
      <c r="U75" s="142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78"/>
      <c r="B76" s="44"/>
      <c r="C76" s="149"/>
      <c r="D76" s="45"/>
      <c r="E76" s="23"/>
      <c r="F76" s="44"/>
      <c r="G76" s="160"/>
      <c r="H76" s="161"/>
      <c r="I76" s="161"/>
      <c r="J76" s="78"/>
      <c r="K76" s="151"/>
      <c r="L76" s="152"/>
      <c r="M76" s="85"/>
      <c r="N76" s="86"/>
      <c r="O76" s="53"/>
      <c r="P76" s="267"/>
      <c r="Q76" s="266"/>
      <c r="R76" s="268"/>
      <c r="S76" s="153"/>
      <c r="T76" s="89"/>
      <c r="U76" s="162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8"/>
      <c r="B77" s="44"/>
      <c r="C77" s="149"/>
      <c r="D77" s="45"/>
      <c r="E77" s="23"/>
      <c r="F77" s="44"/>
      <c r="G77" s="160"/>
      <c r="H77" s="161"/>
      <c r="I77" s="161"/>
      <c r="J77" s="78"/>
      <c r="K77" s="151"/>
      <c r="L77" s="152"/>
      <c r="M77" s="85"/>
      <c r="N77" s="86"/>
      <c r="O77" s="53"/>
      <c r="P77" s="267"/>
      <c r="Q77" s="266"/>
      <c r="R77" s="268"/>
      <c r="S77" s="153"/>
      <c r="T77" s="89"/>
      <c r="U77" s="163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7"/>
      <c r="Q78" s="269"/>
      <c r="R78" s="268"/>
      <c r="S78" s="153"/>
      <c r="T78" s="89"/>
      <c r="U78" s="163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64"/>
      <c r="L79" s="165"/>
      <c r="M79" s="166"/>
      <c r="N79" s="167"/>
      <c r="O79" s="53"/>
      <c r="P79" s="270"/>
      <c r="Q79" s="269"/>
      <c r="R79" s="268"/>
      <c r="S79" s="168"/>
      <c r="T79" s="170"/>
      <c r="U79" s="163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64"/>
      <c r="L80" s="165"/>
      <c r="M80" s="166"/>
      <c r="N80" s="167"/>
      <c r="O80" s="53"/>
      <c r="P80" s="270"/>
      <c r="Q80" s="269"/>
      <c r="R80" s="268"/>
      <c r="S80" s="168"/>
      <c r="T80" s="170"/>
      <c r="U80" s="163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0"/>
      <c r="Q81" s="271"/>
      <c r="R81" s="268"/>
      <c r="S81" s="168"/>
      <c r="T81" s="170"/>
      <c r="U81" s="163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71"/>
      <c r="L82" s="172"/>
      <c r="M82" s="173"/>
      <c r="N82" s="174"/>
      <c r="O82" s="53"/>
      <c r="P82" s="272"/>
      <c r="Q82" s="273"/>
      <c r="R82" s="274"/>
      <c r="S82" s="175"/>
      <c r="T82" s="177"/>
      <c r="U82" s="163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8"/>
      <c r="B83" s="44"/>
      <c r="C83" s="149"/>
      <c r="D83" s="45"/>
      <c r="E83" s="143"/>
      <c r="F83" s="44"/>
      <c r="G83" s="160"/>
      <c r="H83" s="161"/>
      <c r="I83" s="161"/>
      <c r="J83" s="78"/>
      <c r="K83" s="164"/>
      <c r="L83" s="165"/>
      <c r="M83" s="178"/>
      <c r="N83" s="179"/>
      <c r="O83" s="53"/>
      <c r="P83" s="270"/>
      <c r="Q83" s="273"/>
      <c r="R83" s="275"/>
      <c r="S83" s="168"/>
      <c r="T83" s="180"/>
      <c r="U83" s="163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8"/>
      <c r="B84" s="44"/>
      <c r="C84" s="149"/>
      <c r="D84" s="45"/>
      <c r="E84" s="143"/>
      <c r="F84" s="44"/>
      <c r="G84" s="160"/>
      <c r="H84" s="161"/>
      <c r="I84" s="161"/>
      <c r="J84" s="78"/>
      <c r="K84" s="164"/>
      <c r="L84" s="165"/>
      <c r="M84" s="178"/>
      <c r="N84" s="179"/>
      <c r="O84" s="53"/>
      <c r="P84" s="270"/>
      <c r="Q84" s="273"/>
      <c r="R84" s="275"/>
      <c r="S84" s="168"/>
      <c r="T84" s="180"/>
      <c r="U84" s="163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0"/>
      <c r="Q85" s="273"/>
      <c r="R85" s="275"/>
      <c r="S85" s="168"/>
      <c r="T85" s="180"/>
      <c r="U85" s="163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0"/>
      <c r="Q86" s="273"/>
      <c r="R86" s="275"/>
      <c r="S86" s="168"/>
      <c r="T86" s="180"/>
      <c r="U86" s="163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0"/>
      <c r="Q87" s="273"/>
      <c r="R87" s="275"/>
      <c r="S87" s="168"/>
      <c r="T87" s="180"/>
      <c r="U87" s="163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0"/>
      <c r="Q88" s="273"/>
      <c r="R88" s="275"/>
      <c r="S88" s="168"/>
      <c r="T88" s="180"/>
      <c r="U88" s="163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0"/>
      <c r="Q89" s="273"/>
      <c r="R89" s="275"/>
      <c r="S89" s="168"/>
      <c r="T89" s="180"/>
      <c r="U89" s="163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0"/>
      <c r="Q90" s="273"/>
      <c r="R90" s="275"/>
      <c r="S90" s="168"/>
      <c r="T90" s="180"/>
      <c r="U90" s="163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4"/>
      <c r="B91" s="4"/>
      <c r="C91" s="3"/>
      <c r="D91" s="181"/>
      <c r="E91" s="182"/>
      <c r="F91" s="4"/>
      <c r="G91" s="183"/>
      <c r="H91" s="184"/>
      <c r="I91" s="185"/>
      <c r="J91" s="4"/>
      <c r="K91" s="186"/>
      <c r="L91" s="186"/>
      <c r="M91" s="186"/>
      <c r="N91" s="186"/>
      <c r="O91" s="187"/>
      <c r="P91" s="187"/>
      <c r="Q91" s="187"/>
      <c r="R91" s="187"/>
      <c r="S91" s="187"/>
      <c r="T91" s="188"/>
      <c r="U91" s="189">
        <f>SUM(U7:U90)</f>
        <v>2475</v>
      </c>
      <c r="V91" s="7"/>
      <c r="W91" s="7"/>
      <c r="X91" s="7"/>
      <c r="Y91" s="7"/>
      <c r="Z91" s="7"/>
      <c r="AA91" s="7"/>
      <c r="AB91" s="7"/>
      <c r="AC91" s="7"/>
      <c r="AD91" s="7"/>
    </row>
    <row r="92">
      <c r="A92" s="4"/>
      <c r="B92" s="4"/>
      <c r="C92" s="3"/>
      <c r="D92" s="190"/>
      <c r="E92" s="191"/>
      <c r="F92" s="2"/>
      <c r="G92" s="192"/>
      <c r="H92" s="193"/>
      <c r="I92" s="194"/>
      <c r="J92" s="2"/>
      <c r="K92" s="35" t="s">
        <v>9</v>
      </c>
      <c r="L92" s="195"/>
      <c r="M92" s="195"/>
      <c r="N92" s="195"/>
      <c r="O92" s="196"/>
      <c r="P92" s="196"/>
      <c r="Q92" s="196"/>
      <c r="R92" s="196"/>
      <c r="S92" s="196"/>
      <c r="T92" s="19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198"/>
      <c r="D93" s="16"/>
      <c r="E93" s="199"/>
      <c r="F93" s="200"/>
      <c r="G93" s="183"/>
      <c r="H93" s="5"/>
      <c r="I93" s="5"/>
      <c r="J93" s="2"/>
      <c r="K93" s="150">
        <f>SUM(K7:K90)</f>
        <v>1476</v>
      </c>
      <c r="L93" s="201" t="s">
        <v>24</v>
      </c>
      <c r="O93" s="202" t="s">
        <v>25</v>
      </c>
      <c r="S93" s="202"/>
      <c r="T93" s="203" t="s">
        <v>26</v>
      </c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2"/>
      <c r="B94" s="2"/>
      <c r="C94" s="3"/>
      <c r="D94" s="16"/>
      <c r="E94" s="2"/>
      <c r="F94" s="2"/>
      <c r="G94" s="183"/>
      <c r="H94" s="5"/>
      <c r="I94" s="5"/>
      <c r="J94" s="2"/>
      <c r="K94" s="150">
        <f>SUM(K93*1%)</f>
        <v>14.76</v>
      </c>
      <c r="L94" s="36" t="s">
        <v>10</v>
      </c>
      <c r="M94" s="204"/>
      <c r="N94" s="204"/>
      <c r="O94" s="205"/>
      <c r="P94" s="206"/>
      <c r="Q94" s="206"/>
      <c r="R94" s="206"/>
      <c r="S94" s="206"/>
      <c r="T94" s="20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2"/>
      <c r="B95" s="2"/>
      <c r="C95" s="3"/>
      <c r="D95" s="16"/>
      <c r="E95" s="2"/>
      <c r="F95" s="2"/>
      <c r="G95" s="4"/>
      <c r="H95" s="5"/>
      <c r="I95" s="5"/>
      <c r="J95" s="2"/>
      <c r="K95" s="208"/>
      <c r="L95" s="209">
        <f>SUM(L6:L89)</f>
        <v>750</v>
      </c>
      <c r="M95" s="37" t="s">
        <v>11</v>
      </c>
      <c r="N95" s="204"/>
      <c r="O95" s="205"/>
      <c r="P95" s="205"/>
      <c r="Q95" s="205"/>
      <c r="R95" s="205"/>
      <c r="S95" s="205"/>
      <c r="T95" s="20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210" t="s">
        <v>27</v>
      </c>
      <c r="H96" s="211">
        <f>SUM(K93,L95,M96,N97)</f>
        <v>3114</v>
      </c>
      <c r="I96" s="5"/>
      <c r="J96" s="2"/>
      <c r="K96" s="7"/>
      <c r="L96" s="58">
        <f>SUM(L95*1%)</f>
        <v>7.5</v>
      </c>
      <c r="M96" s="16">
        <f>SUM(M6:M89)</f>
        <v>594</v>
      </c>
      <c r="N96" s="38" t="s">
        <v>12</v>
      </c>
      <c r="O96" s="205"/>
      <c r="P96" s="205"/>
      <c r="Q96" s="205"/>
      <c r="R96" s="205"/>
      <c r="S96" s="205"/>
      <c r="T96" s="188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12"/>
      <c r="G97" s="213" t="s">
        <v>28</v>
      </c>
      <c r="H97" s="211">
        <f>SUM(O98,P99,Q100,R101,S102)</f>
        <v>4820</v>
      </c>
      <c r="I97" s="5"/>
      <c r="J97" s="2"/>
      <c r="K97" s="7"/>
      <c r="L97" s="17"/>
      <c r="M97" s="58">
        <f>SUM(M96*1%)</f>
        <v>5.94</v>
      </c>
      <c r="N97" s="16">
        <f>SUM(N6:N90)</f>
        <v>294</v>
      </c>
      <c r="O97" s="39" t="s">
        <v>13</v>
      </c>
      <c r="P97" s="205"/>
      <c r="Q97" s="205"/>
      <c r="R97" s="205"/>
      <c r="S97" s="205"/>
      <c r="T97" s="214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12"/>
      <c r="G98" s="215" t="s">
        <v>29</v>
      </c>
      <c r="H98" s="211">
        <f>SUM(T103)</f>
        <v>0</v>
      </c>
      <c r="I98" s="5"/>
      <c r="J98" s="2"/>
      <c r="K98" s="7"/>
      <c r="L98" s="2"/>
      <c r="M98" s="2"/>
      <c r="N98" s="58">
        <f>SUM(N97*1%)</f>
        <v>2.94</v>
      </c>
      <c r="O98" s="16">
        <f>SUM(O6:O91)</f>
        <v>2188</v>
      </c>
      <c r="P98" s="229" t="s">
        <v>34</v>
      </c>
      <c r="Q98" s="205"/>
      <c r="R98" s="205"/>
      <c r="S98" s="205"/>
      <c r="T98" s="214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"/>
      <c r="G99" s="43"/>
      <c r="H99" s="216"/>
      <c r="I99" s="5"/>
      <c r="J99" s="2"/>
      <c r="K99" s="7"/>
      <c r="L99" s="2"/>
      <c r="M99" s="2"/>
      <c r="N99" s="2"/>
      <c r="O99" s="58">
        <f>SUM(O98*2%)</f>
        <v>43.76</v>
      </c>
      <c r="P99" s="16">
        <f>SUM(P6:P92)</f>
        <v>900</v>
      </c>
      <c r="Q99" s="230" t="s">
        <v>35</v>
      </c>
      <c r="R99" s="205"/>
      <c r="S99" s="205"/>
      <c r="T99" s="214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"/>
      <c r="G100" s="4"/>
      <c r="H100" s="5"/>
      <c r="I100" s="5"/>
      <c r="J100" s="2"/>
      <c r="K100" s="7"/>
      <c r="L100" s="2"/>
      <c r="M100" s="2"/>
      <c r="N100" s="2"/>
      <c r="O100" s="2"/>
      <c r="P100" s="58">
        <f>SUM(P99*1%)</f>
        <v>9</v>
      </c>
      <c r="Q100" s="16">
        <f>SUM(Q6:Q93)</f>
        <v>0</v>
      </c>
      <c r="R100" s="41" t="s">
        <v>15</v>
      </c>
      <c r="S100" s="205"/>
      <c r="T100" s="214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217" t="s">
        <v>30</v>
      </c>
      <c r="H101" s="218">
        <f>SUM(O8,K18,O23,O24,S26,S33)</f>
        <v>1679</v>
      </c>
      <c r="I101" s="280">
        <v>0.0</v>
      </c>
      <c r="J101" s="2"/>
      <c r="K101" s="7"/>
      <c r="L101" s="2"/>
      <c r="M101" s="2"/>
      <c r="N101" s="2"/>
      <c r="O101" s="2"/>
      <c r="P101" s="2"/>
      <c r="Q101" s="58">
        <f>SUM(Q100*1%)</f>
        <v>0</v>
      </c>
      <c r="R101" s="16">
        <f>SUM(R6:R89)</f>
        <v>0</v>
      </c>
      <c r="S101" s="40" t="s">
        <v>14</v>
      </c>
      <c r="T101" s="214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220" t="s">
        <v>31</v>
      </c>
      <c r="H102" s="279">
        <f>SUM(O13,S14,O16,K21)</f>
        <v>1544</v>
      </c>
      <c r="I102" s="219"/>
      <c r="J102" s="2"/>
      <c r="K102" s="7"/>
      <c r="L102" s="2"/>
      <c r="M102" s="2"/>
      <c r="N102" s="2"/>
      <c r="O102" s="2"/>
      <c r="P102" s="2"/>
      <c r="Q102" s="2"/>
      <c r="R102" s="58">
        <f>SUM(R101*1%)</f>
        <v>0</v>
      </c>
      <c r="S102" s="16">
        <f>SUM(S6:S89)</f>
        <v>1732</v>
      </c>
      <c r="T102" s="222" t="s">
        <v>16</v>
      </c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23" t="s">
        <v>32</v>
      </c>
      <c r="H103" s="279">
        <f>SUM(P7,O9,S10,K11,N12,K15,L17,P19,K20,S29,O31)</f>
        <v>3523</v>
      </c>
      <c r="I103" s="314"/>
      <c r="J103" s="2"/>
      <c r="K103" s="7"/>
      <c r="L103" s="2"/>
      <c r="M103" s="2"/>
      <c r="N103" s="2"/>
      <c r="O103" s="2"/>
      <c r="P103" s="2"/>
      <c r="Q103" s="2"/>
      <c r="R103" s="2"/>
      <c r="S103" s="58">
        <f>SUM(S102*1%)</f>
        <v>17.32</v>
      </c>
      <c r="T103" s="150">
        <f>SUM(T7:T91)</f>
        <v>0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108"/>
      <c r="D104" s="16"/>
      <c r="E104" s="2"/>
      <c r="F104" s="2"/>
      <c r="G104" s="4"/>
      <c r="H104" s="5"/>
      <c r="I104" s="5"/>
      <c r="J104" s="2"/>
      <c r="K104" s="7"/>
      <c r="L104" s="2"/>
      <c r="M104" s="2"/>
      <c r="N104" s="2"/>
      <c r="O104" s="2"/>
      <c r="P104" s="2"/>
      <c r="Q104" s="2"/>
      <c r="R104" s="2"/>
      <c r="S104" s="2"/>
      <c r="T104" s="150">
        <f>SUM(T103*2%)</f>
        <v>0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108"/>
      <c r="D105" s="16"/>
      <c r="E105" s="2"/>
      <c r="F105" s="2"/>
      <c r="G105" s="224" t="s">
        <v>33</v>
      </c>
      <c r="H105" s="315"/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2"/>
      <c r="T105" s="16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08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226"/>
      <c r="D224" s="22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226"/>
      <c r="D225" s="22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7"/>
      <c r="X998" s="7"/>
      <c r="AA998" s="7"/>
      <c r="AB998" s="7"/>
      <c r="AC998" s="7"/>
      <c r="AD998" s="7"/>
    </row>
    <row r="999">
      <c r="G999" s="227"/>
      <c r="L999" s="227"/>
      <c r="M999" s="227"/>
      <c r="N999" s="227"/>
      <c r="O999" s="227"/>
      <c r="P999" s="227"/>
      <c r="Q999" s="227"/>
      <c r="R999" s="227"/>
      <c r="S999" s="227"/>
      <c r="T999" s="227"/>
    </row>
  </sheetData>
  <mergeCells count="5">
    <mergeCell ref="A2:J2"/>
    <mergeCell ref="A3:J3"/>
    <mergeCell ref="K3:T3"/>
    <mergeCell ref="L93:N93"/>
    <mergeCell ref="O93:R93"/>
  </mergeCells>
  <dataValidations>
    <dataValidation type="list" allowBlank="1" showErrorMessage="1" sqref="B7:B90">
      <formula1>"Pix,Cartão,Pacote ,Pago "</formula1>
    </dataValidation>
    <dataValidation type="list" allowBlank="1" showErrorMessage="1" sqref="E7:E90 E207:F998">
      <formula1>"Vinicius,Kaua,Caio,Julia,Thiago,Jhonatas,Diogo,Caio Ferreira,Pamelah,Caio Alves,Camila,Wiliam ,Gabriel ,Fernanda,Kaua novo,Marco "</formula1>
    </dataValidation>
    <dataValidation type="list" allowBlank="1" showErrorMessage="1" sqref="A7:A90">
      <formula1>"Nobre,Publicidade"</formula1>
    </dataValidation>
    <dataValidation type="list" allowBlank="1" showErrorMessage="1" sqref="F7:F90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0">
      <formula1>"Mel,Drieli,Fernanda"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5.5"/>
    <col customWidth="1" min="8" max="8" width="24.38"/>
    <col customWidth="1" min="9" max="9" width="14.0"/>
    <col customWidth="1" min="10" max="10" width="13.75"/>
    <col customWidth="1" min="13" max="13" width="15.63"/>
    <col customWidth="1" min="14" max="14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20"/>
      <c r="V4" s="21"/>
      <c r="W4" s="22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8"/>
      <c r="T5" s="24"/>
      <c r="U5" s="30"/>
      <c r="V5" s="7"/>
      <c r="W5" s="7"/>
      <c r="X5" s="7"/>
      <c r="Y5" s="7"/>
      <c r="Z5" s="7"/>
      <c r="AA5" s="7"/>
      <c r="AB5" s="7"/>
      <c r="AC5" s="7"/>
      <c r="AD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29" t="s">
        <v>34</v>
      </c>
      <c r="Q6" s="230" t="s">
        <v>35</v>
      </c>
      <c r="R6" s="41" t="s">
        <v>15</v>
      </c>
      <c r="S6" s="40" t="s">
        <v>14</v>
      </c>
      <c r="T6" s="42" t="s">
        <v>16</v>
      </c>
      <c r="U6" s="36" t="s">
        <v>17</v>
      </c>
      <c r="V6" s="235" t="s">
        <v>987</v>
      </c>
      <c r="W6" s="236">
        <f>SUM(K7:K90)</f>
        <v>1820</v>
      </c>
      <c r="X6" s="43"/>
      <c r="AA6" s="7"/>
      <c r="AB6" s="7"/>
      <c r="AC6" s="7"/>
      <c r="AD6" s="7"/>
    </row>
    <row r="7">
      <c r="A7" s="44" t="s">
        <v>36</v>
      </c>
      <c r="B7" s="44" t="s">
        <v>37</v>
      </c>
      <c r="C7" s="45"/>
      <c r="D7" s="46" t="s">
        <v>988</v>
      </c>
      <c r="E7" s="47" t="s">
        <v>798</v>
      </c>
      <c r="F7" s="44" t="s">
        <v>40</v>
      </c>
      <c r="G7" s="231" t="s">
        <v>989</v>
      </c>
      <c r="H7" s="49" t="s">
        <v>990</v>
      </c>
      <c r="I7" s="50" t="s">
        <v>991</v>
      </c>
      <c r="J7" s="44" t="s">
        <v>44</v>
      </c>
      <c r="K7" s="51"/>
      <c r="L7" s="52"/>
      <c r="M7" s="37">
        <v>350.0</v>
      </c>
      <c r="N7" s="38"/>
      <c r="O7" s="53"/>
      <c r="P7" s="232"/>
      <c r="Q7" s="233"/>
      <c r="R7" s="234"/>
      <c r="S7" s="54"/>
      <c r="T7" s="56"/>
      <c r="U7" s="57">
        <v>50.0</v>
      </c>
      <c r="V7" s="235" t="s">
        <v>992</v>
      </c>
      <c r="W7" s="236">
        <f>SUM(M7:M90)</f>
        <v>1742</v>
      </c>
      <c r="X7" s="7"/>
      <c r="AA7" s="7"/>
      <c r="AB7" s="7"/>
      <c r="AC7" s="7"/>
      <c r="AD7" s="7"/>
    </row>
    <row r="8">
      <c r="A8" s="44" t="s">
        <v>36</v>
      </c>
      <c r="B8" s="44" t="s">
        <v>37</v>
      </c>
      <c r="C8" s="45"/>
      <c r="D8" s="46" t="s">
        <v>993</v>
      </c>
      <c r="E8" s="47" t="s">
        <v>85</v>
      </c>
      <c r="F8" s="44" t="s">
        <v>40</v>
      </c>
      <c r="G8" s="231" t="s">
        <v>994</v>
      </c>
      <c r="H8" s="60" t="s">
        <v>995</v>
      </c>
      <c r="I8" s="61">
        <v>7.599861759E9</v>
      </c>
      <c r="J8" s="44" t="s">
        <v>32</v>
      </c>
      <c r="K8" s="62"/>
      <c r="L8" s="52"/>
      <c r="M8" s="63">
        <v>374.0</v>
      </c>
      <c r="N8" s="64"/>
      <c r="O8" s="53"/>
      <c r="P8" s="232"/>
      <c r="Q8" s="233"/>
      <c r="R8" s="234"/>
      <c r="S8" s="54"/>
      <c r="T8" s="65"/>
      <c r="U8" s="57">
        <v>50.0</v>
      </c>
      <c r="V8" s="66" t="s">
        <v>10</v>
      </c>
      <c r="W8" s="67">
        <f>SUM(L95)</f>
        <v>444</v>
      </c>
      <c r="X8" s="7"/>
      <c r="AA8" s="7"/>
      <c r="AB8" s="7"/>
      <c r="AC8" s="7"/>
      <c r="AD8" s="7"/>
    </row>
    <row r="9" ht="16.5" customHeight="1">
      <c r="A9" s="44" t="s">
        <v>36</v>
      </c>
      <c r="B9" s="44" t="s">
        <v>37</v>
      </c>
      <c r="C9" s="70"/>
      <c r="D9" s="71"/>
      <c r="E9" s="47"/>
      <c r="F9" s="44" t="s">
        <v>40</v>
      </c>
      <c r="G9" s="330" t="s">
        <v>996</v>
      </c>
      <c r="H9" s="49" t="s">
        <v>997</v>
      </c>
      <c r="I9" s="50" t="s">
        <v>998</v>
      </c>
      <c r="J9" s="44"/>
      <c r="K9" s="51"/>
      <c r="L9" s="72"/>
      <c r="M9" s="37"/>
      <c r="N9" s="38">
        <v>588.0</v>
      </c>
      <c r="O9" s="53"/>
      <c r="P9" s="232"/>
      <c r="Q9" s="233"/>
      <c r="R9" s="234"/>
      <c r="S9" s="73"/>
      <c r="T9" s="56"/>
      <c r="U9" s="57">
        <v>150.0</v>
      </c>
      <c r="V9" s="75" t="s">
        <v>12</v>
      </c>
      <c r="W9" s="67">
        <f>SUM(N97)</f>
        <v>6931</v>
      </c>
      <c r="X9" s="7"/>
      <c r="Y9" s="7"/>
      <c r="Z9" s="7"/>
      <c r="AA9" s="7"/>
      <c r="AB9" s="7"/>
      <c r="AC9" s="7"/>
      <c r="AD9" s="7"/>
    </row>
    <row r="10">
      <c r="A10" s="44" t="s">
        <v>36</v>
      </c>
      <c r="B10" s="44" t="s">
        <v>37</v>
      </c>
      <c r="C10" s="45"/>
      <c r="D10" s="58"/>
      <c r="E10" s="47" t="s">
        <v>85</v>
      </c>
      <c r="F10" s="44" t="s">
        <v>40</v>
      </c>
      <c r="G10" s="246" t="s">
        <v>999</v>
      </c>
      <c r="H10" s="49" t="s">
        <v>1000</v>
      </c>
      <c r="I10" s="61" t="s">
        <v>1001</v>
      </c>
      <c r="J10" s="44" t="s">
        <v>32</v>
      </c>
      <c r="K10" s="51"/>
      <c r="L10" s="52"/>
      <c r="M10" s="37"/>
      <c r="N10" s="38">
        <v>350.0</v>
      </c>
      <c r="O10" s="53"/>
      <c r="P10" s="232"/>
      <c r="Q10" s="233"/>
      <c r="R10" s="234"/>
      <c r="S10" s="54"/>
      <c r="T10" s="56"/>
      <c r="U10" s="57">
        <v>50.0</v>
      </c>
      <c r="V10" s="76" t="s">
        <v>18</v>
      </c>
      <c r="W10" s="77">
        <f>SUM(W6:W9)</f>
        <v>10937</v>
      </c>
      <c r="X10" s="7"/>
      <c r="AA10" s="7"/>
      <c r="AB10" s="7"/>
      <c r="AC10" s="7"/>
      <c r="AD10" s="7"/>
    </row>
    <row r="11">
      <c r="A11" s="44" t="s">
        <v>36</v>
      </c>
      <c r="B11" s="44" t="s">
        <v>37</v>
      </c>
      <c r="C11" s="45"/>
      <c r="D11" s="46" t="s">
        <v>1002</v>
      </c>
      <c r="E11" s="47" t="s">
        <v>522</v>
      </c>
      <c r="F11" s="44" t="s">
        <v>40</v>
      </c>
      <c r="G11" s="231" t="s">
        <v>1003</v>
      </c>
      <c r="H11" s="49" t="s">
        <v>1004</v>
      </c>
      <c r="I11" s="69" t="s">
        <v>1005</v>
      </c>
      <c r="J11" s="44" t="s">
        <v>44</v>
      </c>
      <c r="K11" s="51"/>
      <c r="L11" s="52"/>
      <c r="M11" s="63"/>
      <c r="N11" s="64">
        <v>294.0</v>
      </c>
      <c r="O11" s="53"/>
      <c r="P11" s="232"/>
      <c r="Q11" s="233"/>
      <c r="R11" s="234"/>
      <c r="S11" s="54"/>
      <c r="T11" s="65"/>
      <c r="U11" s="57">
        <v>50.0</v>
      </c>
      <c r="X11" s="7"/>
      <c r="Y11" s="7"/>
      <c r="Z11" s="7"/>
      <c r="AA11" s="7"/>
      <c r="AB11" s="7"/>
      <c r="AC11" s="7"/>
      <c r="AD11" s="7"/>
    </row>
    <row r="12">
      <c r="A12" s="44" t="s">
        <v>36</v>
      </c>
      <c r="B12" s="44" t="s">
        <v>37</v>
      </c>
      <c r="C12" s="45"/>
      <c r="D12" s="46" t="s">
        <v>1006</v>
      </c>
      <c r="E12" s="47" t="s">
        <v>78</v>
      </c>
      <c r="F12" s="44" t="s">
        <v>40</v>
      </c>
      <c r="G12" s="231" t="s">
        <v>1007</v>
      </c>
      <c r="H12" s="60"/>
      <c r="I12" s="50" t="s">
        <v>1008</v>
      </c>
      <c r="J12" s="44" t="s">
        <v>44</v>
      </c>
      <c r="K12" s="51"/>
      <c r="L12" s="52"/>
      <c r="M12" s="63"/>
      <c r="N12" s="64">
        <v>294.0</v>
      </c>
      <c r="O12" s="53"/>
      <c r="P12" s="232"/>
      <c r="Q12" s="238"/>
      <c r="R12" s="234"/>
      <c r="S12" s="54"/>
      <c r="T12" s="65"/>
      <c r="U12" s="57">
        <v>50.0</v>
      </c>
      <c r="X12" s="7"/>
      <c r="Y12" s="7"/>
      <c r="Z12" s="7"/>
      <c r="AA12" s="7"/>
      <c r="AB12" s="7"/>
      <c r="AC12" s="7"/>
      <c r="AD12" s="7"/>
    </row>
    <row r="13">
      <c r="A13" s="44" t="s">
        <v>36</v>
      </c>
      <c r="B13" s="44" t="s">
        <v>37</v>
      </c>
      <c r="C13" s="70"/>
      <c r="D13" s="46" t="s">
        <v>1009</v>
      </c>
      <c r="E13" s="47" t="s">
        <v>522</v>
      </c>
      <c r="F13" s="44" t="s">
        <v>40</v>
      </c>
      <c r="G13" s="231" t="s">
        <v>1010</v>
      </c>
      <c r="H13" s="60"/>
      <c r="I13" s="50" t="s">
        <v>1011</v>
      </c>
      <c r="J13" s="44" t="s">
        <v>44</v>
      </c>
      <c r="K13" s="51"/>
      <c r="L13" s="52"/>
      <c r="M13" s="37"/>
      <c r="N13" s="38">
        <v>294.0</v>
      </c>
      <c r="O13" s="53"/>
      <c r="P13" s="239"/>
      <c r="Q13" s="233"/>
      <c r="R13" s="234"/>
      <c r="S13" s="54"/>
      <c r="T13" s="56"/>
      <c r="U13" s="57">
        <v>50.0</v>
      </c>
      <c r="X13" s="7"/>
      <c r="Y13" s="7"/>
      <c r="Z13" s="7"/>
      <c r="AA13" s="7"/>
      <c r="AB13" s="7"/>
      <c r="AC13" s="7"/>
      <c r="AD13" s="7"/>
    </row>
    <row r="14">
      <c r="A14" s="44" t="s">
        <v>36</v>
      </c>
      <c r="B14" s="44" t="s">
        <v>37</v>
      </c>
      <c r="C14" s="70"/>
      <c r="D14" s="46" t="s">
        <v>46</v>
      </c>
      <c r="E14" s="47" t="s">
        <v>135</v>
      </c>
      <c r="F14" s="44" t="s">
        <v>60</v>
      </c>
      <c r="G14" s="241" t="s">
        <v>1012</v>
      </c>
      <c r="H14" s="79"/>
      <c r="I14" s="61" t="s">
        <v>1013</v>
      </c>
      <c r="J14" s="44" t="s">
        <v>56</v>
      </c>
      <c r="K14" s="51" t="s">
        <v>50</v>
      </c>
      <c r="L14" s="52"/>
      <c r="M14" s="63"/>
      <c r="N14" s="64"/>
      <c r="O14" s="53"/>
      <c r="P14" s="232"/>
      <c r="Q14" s="233"/>
      <c r="R14" s="234"/>
      <c r="S14" s="54"/>
      <c r="T14" s="65"/>
      <c r="U14" s="57" t="s">
        <v>46</v>
      </c>
      <c r="V14" s="80" t="s">
        <v>13</v>
      </c>
      <c r="W14" s="46">
        <f>SUM(O98)</f>
        <v>2420</v>
      </c>
      <c r="X14" s="7"/>
      <c r="Y14" s="7"/>
      <c r="Z14" s="7"/>
      <c r="AA14" s="7"/>
      <c r="AB14" s="7"/>
      <c r="AC14" s="7"/>
      <c r="AD14" s="7"/>
    </row>
    <row r="15">
      <c r="A15" s="44" t="s">
        <v>36</v>
      </c>
      <c r="B15" s="44" t="s">
        <v>37</v>
      </c>
      <c r="C15" s="45"/>
      <c r="D15" s="46" t="s">
        <v>1014</v>
      </c>
      <c r="E15" s="47" t="s">
        <v>78</v>
      </c>
      <c r="F15" s="44" t="s">
        <v>40</v>
      </c>
      <c r="G15" s="241" t="s">
        <v>1015</v>
      </c>
      <c r="H15" s="79" t="s">
        <v>1016</v>
      </c>
      <c r="I15" s="61" t="s">
        <v>1017</v>
      </c>
      <c r="J15" s="44" t="s">
        <v>44</v>
      </c>
      <c r="K15" s="51"/>
      <c r="L15" s="52"/>
      <c r="M15" s="63"/>
      <c r="N15" s="64">
        <v>350.0</v>
      </c>
      <c r="O15" s="53"/>
      <c r="P15" s="232"/>
      <c r="Q15" s="233"/>
      <c r="R15" s="234"/>
      <c r="S15" s="54"/>
      <c r="T15" s="65"/>
      <c r="U15" s="57">
        <v>50.0</v>
      </c>
      <c r="V15" s="242" t="s">
        <v>34</v>
      </c>
      <c r="W15" s="46">
        <f>SUM(P99)</f>
        <v>0</v>
      </c>
      <c r="X15" s="7"/>
      <c r="Y15" s="7"/>
      <c r="Z15" s="83"/>
      <c r="AA15" s="7"/>
      <c r="AB15" s="7"/>
      <c r="AC15" s="7"/>
      <c r="AD15" s="7"/>
    </row>
    <row r="16" ht="15.75" customHeight="1">
      <c r="A16" s="44" t="s">
        <v>36</v>
      </c>
      <c r="B16" s="44" t="s">
        <v>37</v>
      </c>
      <c r="C16" s="45"/>
      <c r="D16" s="46" t="s">
        <v>1018</v>
      </c>
      <c r="E16" s="47" t="s">
        <v>522</v>
      </c>
      <c r="F16" s="44" t="s">
        <v>40</v>
      </c>
      <c r="G16" s="231" t="s">
        <v>1019</v>
      </c>
      <c r="H16" s="60" t="s">
        <v>1020</v>
      </c>
      <c r="I16" s="69" t="s">
        <v>1021</v>
      </c>
      <c r="J16" s="44" t="s">
        <v>44</v>
      </c>
      <c r="K16" s="51"/>
      <c r="L16" s="84"/>
      <c r="M16" s="85"/>
      <c r="N16" s="64">
        <v>294.0</v>
      </c>
      <c r="O16" s="53"/>
      <c r="P16" s="232"/>
      <c r="Q16" s="233"/>
      <c r="R16" s="234"/>
      <c r="S16" s="87"/>
      <c r="T16" s="89"/>
      <c r="U16" s="57">
        <v>50.0</v>
      </c>
      <c r="V16" s="81" t="s">
        <v>35</v>
      </c>
      <c r="W16" s="46">
        <f>SUM(Q100)</f>
        <v>588</v>
      </c>
      <c r="X16" s="7"/>
      <c r="Y16" s="7"/>
      <c r="Z16" s="7"/>
      <c r="AA16" s="7"/>
      <c r="AB16" s="7"/>
      <c r="AC16" s="7"/>
      <c r="AD16" s="7"/>
    </row>
    <row r="17" ht="17.25" customHeight="1">
      <c r="A17" s="44" t="s">
        <v>36</v>
      </c>
      <c r="B17" s="44" t="s">
        <v>37</v>
      </c>
      <c r="C17" s="45"/>
      <c r="D17" s="46" t="s">
        <v>1022</v>
      </c>
      <c r="E17" s="47" t="s">
        <v>52</v>
      </c>
      <c r="F17" s="44" t="s">
        <v>40</v>
      </c>
      <c r="G17" s="241" t="s">
        <v>1023</v>
      </c>
      <c r="H17" s="79" t="s">
        <v>1024</v>
      </c>
      <c r="I17" s="61" t="s">
        <v>1025</v>
      </c>
      <c r="J17" s="44" t="s">
        <v>56</v>
      </c>
      <c r="K17" s="51"/>
      <c r="L17" s="84"/>
      <c r="M17" s="63"/>
      <c r="N17" s="64">
        <v>294.0</v>
      </c>
      <c r="O17" s="53"/>
      <c r="P17" s="232"/>
      <c r="Q17" s="244"/>
      <c r="R17" s="234"/>
      <c r="S17" s="87"/>
      <c r="T17" s="65"/>
      <c r="U17" s="57">
        <v>50.0</v>
      </c>
      <c r="V17" s="81" t="s">
        <v>20</v>
      </c>
      <c r="W17" s="46">
        <f>SUM(R101)</f>
        <v>294</v>
      </c>
      <c r="X17" s="7"/>
      <c r="Y17" s="7"/>
      <c r="Z17" s="7"/>
      <c r="AA17" s="7"/>
      <c r="AB17" s="7"/>
      <c r="AC17" s="7"/>
      <c r="AD17" s="7"/>
    </row>
    <row r="18">
      <c r="A18" s="44" t="s">
        <v>36</v>
      </c>
      <c r="B18" s="44" t="s">
        <v>37</v>
      </c>
      <c r="C18" s="45"/>
      <c r="D18" s="46" t="s">
        <v>1026</v>
      </c>
      <c r="E18" s="47" t="s">
        <v>522</v>
      </c>
      <c r="F18" s="44" t="s">
        <v>40</v>
      </c>
      <c r="G18" s="231" t="s">
        <v>1027</v>
      </c>
      <c r="H18" s="60" t="s">
        <v>1028</v>
      </c>
      <c r="I18" s="50" t="s">
        <v>1029</v>
      </c>
      <c r="J18" s="44" t="s">
        <v>44</v>
      </c>
      <c r="K18" s="51"/>
      <c r="L18" s="52"/>
      <c r="M18" s="63"/>
      <c r="N18" s="64">
        <v>294.0</v>
      </c>
      <c r="O18" s="53"/>
      <c r="P18" s="245"/>
      <c r="Q18" s="244"/>
      <c r="R18" s="234"/>
      <c r="S18" s="54"/>
      <c r="T18" s="65"/>
      <c r="U18" s="57">
        <v>50.0</v>
      </c>
      <c r="V18" s="81" t="s">
        <v>14</v>
      </c>
      <c r="W18" s="46">
        <f>SUM(S102)</f>
        <v>1588</v>
      </c>
      <c r="X18" s="7"/>
      <c r="Y18" s="7"/>
      <c r="Z18" s="7"/>
      <c r="AA18" s="7"/>
      <c r="AB18" s="7"/>
      <c r="AC18" s="7"/>
      <c r="AD18" s="7"/>
    </row>
    <row r="19">
      <c r="A19" s="44" t="s">
        <v>36</v>
      </c>
      <c r="B19" s="44" t="s">
        <v>37</v>
      </c>
      <c r="C19" s="45"/>
      <c r="D19" s="46" t="s">
        <v>1030</v>
      </c>
      <c r="E19" s="47" t="s">
        <v>70</v>
      </c>
      <c r="F19" s="44" t="s">
        <v>40</v>
      </c>
      <c r="G19" s="231" t="s">
        <v>1031</v>
      </c>
      <c r="H19" s="60" t="s">
        <v>1032</v>
      </c>
      <c r="I19" s="69" t="s">
        <v>1033</v>
      </c>
      <c r="J19" s="44" t="s">
        <v>32</v>
      </c>
      <c r="K19" s="51"/>
      <c r="L19" s="52"/>
      <c r="M19" s="63"/>
      <c r="N19" s="64"/>
      <c r="O19" s="53">
        <v>350.0</v>
      </c>
      <c r="P19" s="245"/>
      <c r="Q19" s="238"/>
      <c r="R19" s="234"/>
      <c r="S19" s="54"/>
      <c r="T19" s="65"/>
      <c r="U19" s="57">
        <v>50.0</v>
      </c>
      <c r="V19" s="90" t="s">
        <v>19</v>
      </c>
      <c r="W19" s="91">
        <f>SUM(W14:W18)</f>
        <v>4890</v>
      </c>
      <c r="X19" s="7"/>
      <c r="Y19" s="7"/>
      <c r="Z19" s="7"/>
      <c r="AA19" s="7"/>
      <c r="AB19" s="7"/>
      <c r="AC19" s="7"/>
      <c r="AD19" s="7"/>
    </row>
    <row r="20">
      <c r="A20" s="44" t="s">
        <v>36</v>
      </c>
      <c r="B20" s="44" t="s">
        <v>37</v>
      </c>
      <c r="C20" s="45"/>
      <c r="D20" s="46" t="s">
        <v>1034</v>
      </c>
      <c r="E20" s="47" t="s">
        <v>70</v>
      </c>
      <c r="F20" s="44" t="s">
        <v>140</v>
      </c>
      <c r="G20" s="231" t="s">
        <v>1035</v>
      </c>
      <c r="H20" s="60" t="s">
        <v>1036</v>
      </c>
      <c r="I20" s="69" t="s">
        <v>1037</v>
      </c>
      <c r="J20" s="44" t="s">
        <v>32</v>
      </c>
      <c r="K20" s="51"/>
      <c r="L20" s="52"/>
      <c r="M20" s="63"/>
      <c r="N20" s="64"/>
      <c r="O20" s="53">
        <v>250.0</v>
      </c>
      <c r="P20" s="239"/>
      <c r="Q20" s="233"/>
      <c r="R20" s="234"/>
      <c r="S20" s="54"/>
      <c r="T20" s="65"/>
      <c r="U20" s="57">
        <v>50.0</v>
      </c>
      <c r="V20" s="92"/>
      <c r="W20" s="93"/>
      <c r="X20" s="7"/>
      <c r="Y20" s="7"/>
      <c r="Z20" s="7"/>
      <c r="AA20" s="7"/>
      <c r="AB20" s="7"/>
      <c r="AC20" s="7"/>
      <c r="AD20" s="7"/>
    </row>
    <row r="21">
      <c r="A21" s="44" t="s">
        <v>36</v>
      </c>
      <c r="B21" s="44" t="s">
        <v>37</v>
      </c>
      <c r="C21" s="45"/>
      <c r="D21" s="46" t="s">
        <v>1038</v>
      </c>
      <c r="E21" s="47" t="s">
        <v>32</v>
      </c>
      <c r="F21" s="44" t="s">
        <v>146</v>
      </c>
      <c r="G21" s="231" t="s">
        <v>1039</v>
      </c>
      <c r="H21" s="60"/>
      <c r="I21" s="50" t="s">
        <v>1040</v>
      </c>
      <c r="J21" s="44" t="s">
        <v>32</v>
      </c>
      <c r="K21" s="51"/>
      <c r="L21" s="52"/>
      <c r="M21" s="63"/>
      <c r="N21" s="64"/>
      <c r="O21" s="53"/>
      <c r="P21" s="232"/>
      <c r="Q21" s="238"/>
      <c r="R21" s="234"/>
      <c r="S21" s="54">
        <v>300.0</v>
      </c>
      <c r="T21" s="65"/>
      <c r="U21" s="57">
        <v>100.0</v>
      </c>
      <c r="X21" s="7"/>
      <c r="Y21" s="7"/>
      <c r="Z21" s="7"/>
      <c r="AA21" s="7"/>
      <c r="AB21" s="7"/>
      <c r="AC21" s="7"/>
      <c r="AD21" s="7"/>
    </row>
    <row r="22" ht="17.25" customHeight="1">
      <c r="A22" s="44" t="s">
        <v>36</v>
      </c>
      <c r="B22" s="44" t="s">
        <v>37</v>
      </c>
      <c r="C22" s="45"/>
      <c r="D22" s="101" t="s">
        <v>1041</v>
      </c>
      <c r="E22" s="47" t="s">
        <v>39</v>
      </c>
      <c r="F22" s="44" t="s">
        <v>40</v>
      </c>
      <c r="G22" s="231" t="s">
        <v>1042</v>
      </c>
      <c r="H22" s="60" t="s">
        <v>1043</v>
      </c>
      <c r="I22" s="69" t="s">
        <v>1044</v>
      </c>
      <c r="J22" s="44" t="s">
        <v>56</v>
      </c>
      <c r="K22" s="95"/>
      <c r="L22" s="52"/>
      <c r="M22" s="63"/>
      <c r="N22" s="64"/>
      <c r="O22" s="53"/>
      <c r="P22" s="239"/>
      <c r="Q22" s="238"/>
      <c r="R22" s="234"/>
      <c r="S22" s="54"/>
      <c r="T22" s="65">
        <v>150.0</v>
      </c>
      <c r="U22" s="283">
        <v>150.0</v>
      </c>
      <c r="X22" s="7"/>
      <c r="Y22" s="7"/>
      <c r="Z22" s="7"/>
      <c r="AA22" s="7"/>
      <c r="AB22" s="7"/>
      <c r="AC22" s="7"/>
      <c r="AD22" s="7"/>
    </row>
    <row r="23" ht="15.75" customHeight="1">
      <c r="A23" s="44" t="s">
        <v>36</v>
      </c>
      <c r="B23" s="44" t="s">
        <v>37</v>
      </c>
      <c r="C23" s="45"/>
      <c r="D23" s="70"/>
      <c r="E23" s="59"/>
      <c r="F23" s="44" t="s">
        <v>40</v>
      </c>
      <c r="G23" s="251" t="s">
        <v>1045</v>
      </c>
      <c r="H23" s="60"/>
      <c r="I23" s="50" t="s">
        <v>1046</v>
      </c>
      <c r="J23" s="44"/>
      <c r="K23" s="51"/>
      <c r="L23" s="72"/>
      <c r="M23" s="63"/>
      <c r="N23" s="64">
        <v>370.0</v>
      </c>
      <c r="O23" s="53"/>
      <c r="P23" s="239"/>
      <c r="Q23" s="238"/>
      <c r="R23" s="234"/>
      <c r="S23" s="73"/>
      <c r="T23" s="65"/>
      <c r="U23" s="57">
        <v>50.0</v>
      </c>
      <c r="X23" s="7"/>
      <c r="Y23" s="7"/>
      <c r="Z23" s="7"/>
      <c r="AA23" s="7"/>
      <c r="AB23" s="7"/>
      <c r="AC23" s="7"/>
      <c r="AD23" s="7"/>
    </row>
    <row r="24">
      <c r="A24" s="44" t="s">
        <v>36</v>
      </c>
      <c r="B24" s="44" t="s">
        <v>37</v>
      </c>
      <c r="C24" s="70"/>
      <c r="D24" s="46" t="s">
        <v>1047</v>
      </c>
      <c r="E24" s="47" t="s">
        <v>145</v>
      </c>
      <c r="F24" s="44" t="s">
        <v>146</v>
      </c>
      <c r="G24" s="231" t="s">
        <v>1048</v>
      </c>
      <c r="H24" s="288" t="s">
        <v>1049</v>
      </c>
      <c r="I24" s="48" t="s">
        <v>1050</v>
      </c>
      <c r="J24" s="44" t="s">
        <v>56</v>
      </c>
      <c r="K24" s="62"/>
      <c r="L24" s="52"/>
      <c r="M24" s="63"/>
      <c r="N24" s="86"/>
      <c r="O24" s="53"/>
      <c r="P24" s="239"/>
      <c r="Q24" s="233"/>
      <c r="R24" s="234"/>
      <c r="S24" s="97"/>
      <c r="T24" s="65">
        <v>449.0</v>
      </c>
      <c r="U24" s="283">
        <v>449.0</v>
      </c>
      <c r="V24" s="43"/>
      <c r="W24" s="43"/>
      <c r="X24" s="7"/>
      <c r="Y24" s="7"/>
      <c r="Z24" s="7"/>
      <c r="AA24" s="7"/>
      <c r="AB24" s="7"/>
      <c r="AC24" s="7"/>
      <c r="AD24" s="7"/>
    </row>
    <row r="25">
      <c r="A25" s="44" t="s">
        <v>36</v>
      </c>
      <c r="B25" s="44" t="s">
        <v>37</v>
      </c>
      <c r="C25" s="70"/>
      <c r="D25" s="46" t="s">
        <v>1051</v>
      </c>
      <c r="E25" s="47" t="s">
        <v>522</v>
      </c>
      <c r="F25" s="44" t="s">
        <v>40</v>
      </c>
      <c r="G25" s="231" t="s">
        <v>1052</v>
      </c>
      <c r="H25" s="60"/>
      <c r="I25" s="48" t="s">
        <v>1053</v>
      </c>
      <c r="J25" s="44" t="s">
        <v>44</v>
      </c>
      <c r="K25" s="51">
        <v>588.0</v>
      </c>
      <c r="L25" s="84"/>
      <c r="M25" s="63"/>
      <c r="N25" s="64"/>
      <c r="O25" s="53"/>
      <c r="P25" s="232"/>
      <c r="Q25" s="244"/>
      <c r="R25" s="234"/>
      <c r="S25" s="87"/>
      <c r="T25" s="65"/>
      <c r="U25" s="57">
        <v>100.0</v>
      </c>
      <c r="V25" s="247" t="s">
        <v>16</v>
      </c>
      <c r="W25" s="248">
        <f>SUM(T103)</f>
        <v>949</v>
      </c>
      <c r="X25" s="7"/>
      <c r="Y25" s="7"/>
      <c r="Z25" s="7"/>
      <c r="AA25" s="7"/>
      <c r="AB25" s="7"/>
      <c r="AC25" s="7"/>
      <c r="AD25" s="7"/>
    </row>
    <row r="26">
      <c r="A26" s="44" t="s">
        <v>36</v>
      </c>
      <c r="B26" s="44" t="s">
        <v>37</v>
      </c>
      <c r="C26" s="70"/>
      <c r="D26" s="46" t="s">
        <v>1054</v>
      </c>
      <c r="E26" s="47" t="s">
        <v>135</v>
      </c>
      <c r="F26" s="44" t="s">
        <v>40</v>
      </c>
      <c r="G26" s="231" t="s">
        <v>1055</v>
      </c>
      <c r="H26" s="60" t="s">
        <v>1056</v>
      </c>
      <c r="I26" s="61" t="s">
        <v>1057</v>
      </c>
      <c r="J26" s="44" t="s">
        <v>32</v>
      </c>
      <c r="K26" s="99"/>
      <c r="L26" s="52"/>
      <c r="M26" s="63">
        <v>294.0</v>
      </c>
      <c r="N26" s="64"/>
      <c r="O26" s="53"/>
      <c r="P26" s="245"/>
      <c r="Q26" s="233"/>
      <c r="R26" s="234"/>
      <c r="S26" s="54"/>
      <c r="T26" s="65"/>
      <c r="U26" s="57">
        <v>147.0</v>
      </c>
      <c r="V26" s="249" t="s">
        <v>129</v>
      </c>
      <c r="W26" s="250">
        <f>SUM(W25)</f>
        <v>949</v>
      </c>
      <c r="X26" s="7"/>
      <c r="Y26" s="7"/>
      <c r="Z26" s="7"/>
      <c r="AA26" s="7"/>
      <c r="AB26" s="7"/>
      <c r="AC26" s="7"/>
      <c r="AD26" s="7"/>
    </row>
    <row r="27">
      <c r="A27" s="44" t="s">
        <v>36</v>
      </c>
      <c r="B27" s="44" t="s">
        <v>37</v>
      </c>
      <c r="C27" s="70"/>
      <c r="D27" s="100"/>
      <c r="E27" s="47" t="s">
        <v>522</v>
      </c>
      <c r="F27" s="44" t="s">
        <v>40</v>
      </c>
      <c r="G27" s="231" t="s">
        <v>1058</v>
      </c>
      <c r="H27" s="60" t="s">
        <v>1059</v>
      </c>
      <c r="I27" s="61" t="s">
        <v>1060</v>
      </c>
      <c r="J27" s="44" t="s">
        <v>44</v>
      </c>
      <c r="K27" s="51"/>
      <c r="L27" s="52"/>
      <c r="M27" s="63"/>
      <c r="N27" s="64"/>
      <c r="O27" s="53">
        <v>588.0</v>
      </c>
      <c r="P27" s="232"/>
      <c r="Q27" s="233"/>
      <c r="R27" s="234"/>
      <c r="S27" s="54"/>
      <c r="T27" s="65"/>
      <c r="U27" s="57">
        <v>100.0</v>
      </c>
      <c r="V27" s="7"/>
      <c r="W27" s="7"/>
      <c r="X27" s="7"/>
      <c r="Y27" s="7"/>
      <c r="Z27" s="7"/>
      <c r="AA27" s="7"/>
      <c r="AB27" s="7"/>
      <c r="AC27" s="7"/>
      <c r="AD27" s="7"/>
    </row>
    <row r="28">
      <c r="A28" s="44" t="s">
        <v>36</v>
      </c>
      <c r="B28" s="44" t="s">
        <v>37</v>
      </c>
      <c r="C28" s="45"/>
      <c r="D28" s="100" t="s">
        <v>1061</v>
      </c>
      <c r="E28" s="59"/>
      <c r="F28" s="44" t="s">
        <v>40</v>
      </c>
      <c r="G28" s="48" t="s">
        <v>1062</v>
      </c>
      <c r="H28" s="60" t="s">
        <v>1059</v>
      </c>
      <c r="I28" s="48" t="s">
        <v>1060</v>
      </c>
      <c r="J28" s="78"/>
      <c r="K28" s="51"/>
      <c r="L28" s="52"/>
      <c r="M28" s="63"/>
      <c r="N28" s="64"/>
      <c r="O28" s="53">
        <v>588.0</v>
      </c>
      <c r="P28" s="232"/>
      <c r="Q28" s="238"/>
      <c r="R28" s="234"/>
      <c r="S28" s="54"/>
      <c r="T28" s="65"/>
      <c r="U28" s="57">
        <v>100.0</v>
      </c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4" t="s">
        <v>36</v>
      </c>
      <c r="B29" s="44" t="s">
        <v>37</v>
      </c>
      <c r="C29" s="45"/>
      <c r="D29" s="100" t="s">
        <v>1063</v>
      </c>
      <c r="E29" s="47" t="s">
        <v>135</v>
      </c>
      <c r="F29" s="44" t="s">
        <v>40</v>
      </c>
      <c r="G29" s="252" t="s">
        <v>1064</v>
      </c>
      <c r="H29" s="103"/>
      <c r="I29" s="48" t="s">
        <v>1065</v>
      </c>
      <c r="J29" s="44" t="s">
        <v>32</v>
      </c>
      <c r="K29" s="51"/>
      <c r="L29" s="104"/>
      <c r="M29" s="63"/>
      <c r="N29" s="64">
        <v>294.0</v>
      </c>
      <c r="O29" s="53"/>
      <c r="P29" s="232"/>
      <c r="Q29" s="233"/>
      <c r="R29" s="234"/>
      <c r="S29" s="105"/>
      <c r="T29" s="65"/>
      <c r="U29" s="57">
        <v>50.0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4" t="s">
        <v>36</v>
      </c>
      <c r="B30" s="44" t="s">
        <v>37</v>
      </c>
      <c r="C30" s="108"/>
      <c r="D30" s="46" t="s">
        <v>1066</v>
      </c>
      <c r="E30" s="47" t="s">
        <v>52</v>
      </c>
      <c r="F30" s="44" t="s">
        <v>40</v>
      </c>
      <c r="G30" s="231" t="s">
        <v>1067</v>
      </c>
      <c r="H30" s="60" t="s">
        <v>1068</v>
      </c>
      <c r="I30" s="48" t="s">
        <v>1069</v>
      </c>
      <c r="J30" s="44" t="s">
        <v>56</v>
      </c>
      <c r="K30" s="51"/>
      <c r="L30" s="104"/>
      <c r="M30" s="63"/>
      <c r="N30" s="64"/>
      <c r="O30" s="53"/>
      <c r="P30" s="232"/>
      <c r="Q30" s="233"/>
      <c r="R30" s="234"/>
      <c r="S30" s="87">
        <v>294.0</v>
      </c>
      <c r="T30" s="65"/>
      <c r="U30" s="47">
        <v>100.0</v>
      </c>
      <c r="V30" s="90" t="s">
        <v>23</v>
      </c>
      <c r="W30" s="107">
        <f>SUM(W10,W19,W26)</f>
        <v>16776</v>
      </c>
      <c r="X30" s="7"/>
      <c r="Y30" s="7"/>
      <c r="Z30" s="7"/>
      <c r="AA30" s="7"/>
      <c r="AB30" s="7"/>
      <c r="AC30" s="7"/>
      <c r="AD30" s="7"/>
    </row>
    <row r="31">
      <c r="A31" s="44" t="s">
        <v>36</v>
      </c>
      <c r="B31" s="44" t="s">
        <v>37</v>
      </c>
      <c r="C31" s="45"/>
      <c r="D31" s="109"/>
      <c r="E31" s="47" t="s">
        <v>178</v>
      </c>
      <c r="F31" s="44" t="s">
        <v>40</v>
      </c>
      <c r="G31" s="231" t="s">
        <v>1070</v>
      </c>
      <c r="H31" s="60"/>
      <c r="I31" s="48" t="s">
        <v>1071</v>
      </c>
      <c r="J31" s="44" t="s">
        <v>56</v>
      </c>
      <c r="K31" s="51">
        <v>588.0</v>
      </c>
      <c r="L31" s="84"/>
      <c r="M31" s="85"/>
      <c r="N31" s="86"/>
      <c r="O31" s="53"/>
      <c r="P31" s="232"/>
      <c r="Q31" s="233"/>
      <c r="R31" s="234"/>
      <c r="S31" s="87"/>
      <c r="T31" s="89"/>
      <c r="U31" s="47">
        <v>100.0</v>
      </c>
      <c r="X31" s="7"/>
      <c r="Y31" s="7"/>
      <c r="Z31" s="7"/>
      <c r="AA31" s="7"/>
      <c r="AB31" s="7"/>
      <c r="AC31" s="7"/>
      <c r="AD31" s="7"/>
    </row>
    <row r="32">
      <c r="A32" s="44" t="s">
        <v>36</v>
      </c>
      <c r="B32" s="44" t="s">
        <v>37</v>
      </c>
      <c r="C32" s="45"/>
      <c r="D32" s="122" t="s">
        <v>1072</v>
      </c>
      <c r="E32" s="47" t="s">
        <v>59</v>
      </c>
      <c r="F32" s="44" t="s">
        <v>40</v>
      </c>
      <c r="G32" s="231" t="s">
        <v>1073</v>
      </c>
      <c r="H32" s="60"/>
      <c r="I32" s="60" t="s">
        <v>1074</v>
      </c>
      <c r="J32" s="44" t="s">
        <v>56</v>
      </c>
      <c r="K32" s="51"/>
      <c r="L32" s="72"/>
      <c r="M32" s="37"/>
      <c r="N32" s="38">
        <v>294.0</v>
      </c>
      <c r="O32" s="53"/>
      <c r="P32" s="232"/>
      <c r="Q32" s="233"/>
      <c r="R32" s="234"/>
      <c r="S32" s="73"/>
      <c r="T32" s="56"/>
      <c r="U32" s="47">
        <v>50.0</v>
      </c>
      <c r="X32" s="7"/>
      <c r="Y32" s="7"/>
      <c r="Z32" s="7"/>
      <c r="AA32" s="7"/>
      <c r="AB32" s="7"/>
      <c r="AC32" s="7"/>
      <c r="AD32" s="7"/>
    </row>
    <row r="33">
      <c r="A33" s="44" t="s">
        <v>36</v>
      </c>
      <c r="B33" s="44" t="s">
        <v>37</v>
      </c>
      <c r="C33" s="70"/>
      <c r="D33" s="122" t="s">
        <v>1075</v>
      </c>
      <c r="E33" s="47" t="s">
        <v>135</v>
      </c>
      <c r="F33" s="44" t="s">
        <v>40</v>
      </c>
      <c r="G33" s="231" t="s">
        <v>1076</v>
      </c>
      <c r="H33" s="60" t="s">
        <v>117</v>
      </c>
      <c r="I33" s="60" t="s">
        <v>1077</v>
      </c>
      <c r="J33" s="44" t="s">
        <v>32</v>
      </c>
      <c r="K33" s="62"/>
      <c r="L33" s="52"/>
      <c r="M33" s="63">
        <v>350.0</v>
      </c>
      <c r="N33" s="64"/>
      <c r="O33" s="53"/>
      <c r="P33" s="232"/>
      <c r="Q33" s="233"/>
      <c r="R33" s="234"/>
      <c r="S33" s="54"/>
      <c r="T33" s="65"/>
      <c r="U33" s="47">
        <v>50.0</v>
      </c>
      <c r="X33" s="7"/>
      <c r="Y33" s="7"/>
      <c r="Z33" s="7"/>
      <c r="AA33" s="7"/>
      <c r="AB33" s="7"/>
      <c r="AC33" s="7"/>
      <c r="AD33" s="7"/>
    </row>
    <row r="34">
      <c r="A34" s="44" t="s">
        <v>36</v>
      </c>
      <c r="B34" s="44" t="s">
        <v>37</v>
      </c>
      <c r="C34" s="70"/>
      <c r="D34" s="100" t="s">
        <v>1078</v>
      </c>
      <c r="E34" s="47" t="s">
        <v>90</v>
      </c>
      <c r="F34" s="44" t="s">
        <v>40</v>
      </c>
      <c r="G34" s="253" t="s">
        <v>1079</v>
      </c>
      <c r="H34" s="49" t="s">
        <v>1080</v>
      </c>
      <c r="I34" s="60" t="s">
        <v>1081</v>
      </c>
      <c r="J34" s="44" t="s">
        <v>44</v>
      </c>
      <c r="K34" s="62"/>
      <c r="L34" s="52"/>
      <c r="M34" s="63"/>
      <c r="N34" s="64">
        <v>350.0</v>
      </c>
      <c r="O34" s="53"/>
      <c r="P34" s="232"/>
      <c r="Q34" s="238"/>
      <c r="R34" s="234"/>
      <c r="S34" s="54"/>
      <c r="T34" s="65"/>
      <c r="U34" s="47">
        <v>50.0</v>
      </c>
      <c r="X34" s="7"/>
      <c r="Y34" s="7"/>
      <c r="Z34" s="7"/>
      <c r="AA34" s="7"/>
      <c r="AB34" s="7"/>
      <c r="AC34" s="7"/>
      <c r="AD34" s="7"/>
    </row>
    <row r="35">
      <c r="A35" s="44" t="s">
        <v>36</v>
      </c>
      <c r="B35" s="44" t="s">
        <v>37</v>
      </c>
      <c r="C35" s="70"/>
      <c r="D35" s="100" t="s">
        <v>1082</v>
      </c>
      <c r="E35" s="47" t="s">
        <v>178</v>
      </c>
      <c r="F35" s="44" t="s">
        <v>40</v>
      </c>
      <c r="G35" s="289" t="s">
        <v>1083</v>
      </c>
      <c r="H35" s="114" t="s">
        <v>1084</v>
      </c>
      <c r="I35" s="48" t="s">
        <v>1085</v>
      </c>
      <c r="J35" s="44" t="s">
        <v>56</v>
      </c>
      <c r="K35" s="51"/>
      <c r="L35" s="52"/>
      <c r="M35" s="85"/>
      <c r="N35" s="86"/>
      <c r="O35" s="53">
        <v>350.0</v>
      </c>
      <c r="P35" s="239"/>
      <c r="Q35" s="233"/>
      <c r="R35" s="234"/>
      <c r="S35" s="54"/>
      <c r="T35" s="89"/>
      <c r="U35" s="4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44" t="s">
        <v>36</v>
      </c>
      <c r="B36" s="44" t="s">
        <v>37</v>
      </c>
      <c r="C36" s="45"/>
      <c r="D36" s="100"/>
      <c r="E36" s="47"/>
      <c r="F36" s="44" t="s">
        <v>40</v>
      </c>
      <c r="G36" s="48" t="s">
        <v>1086</v>
      </c>
      <c r="H36" s="60" t="s">
        <v>1087</v>
      </c>
      <c r="I36" s="297">
        <v>1.1960791345E10</v>
      </c>
      <c r="J36" s="78"/>
      <c r="K36" s="51"/>
      <c r="L36" s="52"/>
      <c r="M36" s="115"/>
      <c r="N36" s="116"/>
      <c r="O36" s="53"/>
      <c r="P36" s="232"/>
      <c r="Q36" s="233">
        <v>588.0</v>
      </c>
      <c r="R36" s="234"/>
      <c r="S36" s="54"/>
      <c r="T36" s="117"/>
      <c r="U36" s="47">
        <v>100.0</v>
      </c>
      <c r="V36" s="7"/>
      <c r="W36" s="7"/>
      <c r="X36" s="7"/>
      <c r="Y36" s="7"/>
      <c r="Z36" s="7"/>
      <c r="AA36" s="7"/>
      <c r="AB36" s="7"/>
      <c r="AC36" s="7"/>
      <c r="AD36" s="7"/>
    </row>
    <row r="37">
      <c r="A37" s="44" t="s">
        <v>36</v>
      </c>
      <c r="B37" s="44" t="s">
        <v>37</v>
      </c>
      <c r="C37" s="45"/>
      <c r="D37" s="71"/>
      <c r="E37" s="47" t="s">
        <v>78</v>
      </c>
      <c r="F37" s="44" t="s">
        <v>40</v>
      </c>
      <c r="G37" s="231" t="s">
        <v>1088</v>
      </c>
      <c r="H37" s="60"/>
      <c r="I37" s="47" t="s">
        <v>1089</v>
      </c>
      <c r="J37" s="44" t="s">
        <v>44</v>
      </c>
      <c r="K37" s="99"/>
      <c r="L37" s="52"/>
      <c r="M37" s="63"/>
      <c r="N37" s="64">
        <v>350.0</v>
      </c>
      <c r="O37" s="53"/>
      <c r="P37" s="232"/>
      <c r="Q37" s="254"/>
      <c r="R37" s="234"/>
      <c r="S37" s="54"/>
      <c r="T37" s="65"/>
      <c r="U37" s="47">
        <v>50.0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4" t="s">
        <v>36</v>
      </c>
      <c r="B38" s="44" t="s">
        <v>37</v>
      </c>
      <c r="C38" s="45"/>
      <c r="D38" s="46" t="s">
        <v>1090</v>
      </c>
      <c r="E38" s="47" t="s">
        <v>78</v>
      </c>
      <c r="F38" s="44" t="s">
        <v>40</v>
      </c>
      <c r="G38" s="231" t="s">
        <v>1091</v>
      </c>
      <c r="H38" s="60" t="s">
        <v>1092</v>
      </c>
      <c r="I38" s="48" t="s">
        <v>1093</v>
      </c>
      <c r="J38" s="44" t="s">
        <v>44</v>
      </c>
      <c r="K38" s="51"/>
      <c r="L38" s="72"/>
      <c r="M38" s="63"/>
      <c r="N38" s="64"/>
      <c r="O38" s="53"/>
      <c r="P38" s="255"/>
      <c r="Q38" s="256"/>
      <c r="R38" s="234"/>
      <c r="S38" s="54">
        <v>350.0</v>
      </c>
      <c r="T38" s="65"/>
      <c r="U38" s="47">
        <v>100.0</v>
      </c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4" t="s">
        <v>36</v>
      </c>
      <c r="B39" s="44" t="s">
        <v>37</v>
      </c>
      <c r="C39" s="45"/>
      <c r="D39" s="100" t="s">
        <v>1094</v>
      </c>
      <c r="E39" s="47" t="s">
        <v>85</v>
      </c>
      <c r="F39" s="44" t="s">
        <v>40</v>
      </c>
      <c r="G39" s="231" t="s">
        <v>1095</v>
      </c>
      <c r="H39" s="60" t="s">
        <v>1096</v>
      </c>
      <c r="I39" s="48" t="s">
        <v>1097</v>
      </c>
      <c r="J39" s="44" t="s">
        <v>32</v>
      </c>
      <c r="K39" s="51"/>
      <c r="L39" s="52"/>
      <c r="M39" s="63"/>
      <c r="N39" s="64"/>
      <c r="O39" s="53">
        <v>294.0</v>
      </c>
      <c r="P39" s="257"/>
      <c r="Q39" s="254"/>
      <c r="R39" s="234"/>
      <c r="S39" s="54"/>
      <c r="T39" s="65"/>
      <c r="U39" s="47">
        <v>50.0</v>
      </c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4" t="s">
        <v>36</v>
      </c>
      <c r="B40" s="44" t="s">
        <v>37</v>
      </c>
      <c r="C40" s="70"/>
      <c r="D40" s="291" t="s">
        <v>1098</v>
      </c>
      <c r="E40" s="47" t="s">
        <v>178</v>
      </c>
      <c r="F40" s="44" t="s">
        <v>40</v>
      </c>
      <c r="G40" s="292" t="s">
        <v>1099</v>
      </c>
      <c r="H40" s="120"/>
      <c r="I40" s="114" t="s">
        <v>1100</v>
      </c>
      <c r="J40" s="44" t="s">
        <v>56</v>
      </c>
      <c r="K40" s="121"/>
      <c r="L40" s="52"/>
      <c r="M40" s="63"/>
      <c r="N40" s="64">
        <v>350.0</v>
      </c>
      <c r="O40" s="53"/>
      <c r="P40" s="255"/>
      <c r="Q40" s="258"/>
      <c r="R40" s="234"/>
      <c r="S40" s="54"/>
      <c r="T40" s="65"/>
      <c r="U40" s="47">
        <v>50.0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4" t="s">
        <v>36</v>
      </c>
      <c r="B41" s="44" t="s">
        <v>37</v>
      </c>
      <c r="C41" s="70"/>
      <c r="D41" s="46" t="s">
        <v>1101</v>
      </c>
      <c r="E41" s="47" t="s">
        <v>32</v>
      </c>
      <c r="F41" s="44" t="s">
        <v>40</v>
      </c>
      <c r="G41" s="231" t="s">
        <v>1102</v>
      </c>
      <c r="H41" s="60" t="s">
        <v>1103</v>
      </c>
      <c r="I41" s="48">
        <v>7.187550332E9</v>
      </c>
      <c r="J41" s="44" t="s">
        <v>32</v>
      </c>
      <c r="K41" s="51"/>
      <c r="L41" s="52"/>
      <c r="M41" s="63">
        <v>374.0</v>
      </c>
      <c r="N41" s="64"/>
      <c r="O41" s="53"/>
      <c r="P41" s="259"/>
      <c r="Q41" s="254"/>
      <c r="R41" s="234"/>
      <c r="S41" s="54"/>
      <c r="T41" s="65"/>
      <c r="U41" s="47">
        <v>100.0</v>
      </c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4" t="s">
        <v>36</v>
      </c>
      <c r="B42" s="44" t="s">
        <v>37</v>
      </c>
      <c r="C42" s="45"/>
      <c r="D42" s="46" t="s">
        <v>1104</v>
      </c>
      <c r="E42" s="47" t="s">
        <v>178</v>
      </c>
      <c r="F42" s="44" t="s">
        <v>40</v>
      </c>
      <c r="G42" s="231" t="s">
        <v>1105</v>
      </c>
      <c r="H42" s="60"/>
      <c r="I42" s="48" t="s">
        <v>1106</v>
      </c>
      <c r="J42" s="44" t="s">
        <v>32</v>
      </c>
      <c r="K42" s="62">
        <v>294.0</v>
      </c>
      <c r="L42" s="52"/>
      <c r="M42" s="63"/>
      <c r="N42" s="64"/>
      <c r="O42" s="53"/>
      <c r="P42" s="260"/>
      <c r="Q42" s="254"/>
      <c r="R42" s="234"/>
      <c r="S42" s="54"/>
      <c r="T42" s="65"/>
      <c r="U42" s="47">
        <v>50.0</v>
      </c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4" t="s">
        <v>36</v>
      </c>
      <c r="B43" s="44" t="s">
        <v>37</v>
      </c>
      <c r="C43" s="45"/>
      <c r="D43" s="122" t="s">
        <v>1107</v>
      </c>
      <c r="E43" s="47" t="s">
        <v>70</v>
      </c>
      <c r="F43" s="44" t="s">
        <v>40</v>
      </c>
      <c r="G43" s="231" t="s">
        <v>1108</v>
      </c>
      <c r="H43" s="60" t="s">
        <v>1109</v>
      </c>
      <c r="I43" s="48" t="s">
        <v>1110</v>
      </c>
      <c r="J43" s="44" t="s">
        <v>32</v>
      </c>
      <c r="K43" s="51"/>
      <c r="L43" s="52"/>
      <c r="M43" s="63"/>
      <c r="N43" s="64">
        <v>294.0</v>
      </c>
      <c r="O43" s="53"/>
      <c r="P43" s="260"/>
      <c r="Q43" s="254"/>
      <c r="R43" s="234"/>
      <c r="S43" s="54"/>
      <c r="T43" s="65"/>
      <c r="U43" s="47">
        <v>50.0</v>
      </c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4" t="s">
        <v>36</v>
      </c>
      <c r="B44" s="44" t="s">
        <v>37</v>
      </c>
      <c r="C44" s="45"/>
      <c r="D44" s="100" t="s">
        <v>1111</v>
      </c>
      <c r="E44" s="47" t="s">
        <v>70</v>
      </c>
      <c r="F44" s="44" t="s">
        <v>40</v>
      </c>
      <c r="G44" s="293" t="s">
        <v>1112</v>
      </c>
      <c r="H44" s="124" t="s">
        <v>1113</v>
      </c>
      <c r="I44" s="297">
        <v>2.1982117949E10</v>
      </c>
      <c r="J44" s="44" t="s">
        <v>32</v>
      </c>
      <c r="K44" s="51"/>
      <c r="L44" s="104"/>
      <c r="M44" s="85"/>
      <c r="N44" s="86"/>
      <c r="O44" s="53"/>
      <c r="P44" s="260"/>
      <c r="Q44" s="254"/>
      <c r="R44" s="234"/>
      <c r="S44" s="87">
        <v>350.0</v>
      </c>
      <c r="T44" s="89"/>
      <c r="U44" s="47">
        <v>50.0</v>
      </c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4" t="s">
        <v>36</v>
      </c>
      <c r="B45" s="44" t="s">
        <v>37</v>
      </c>
      <c r="C45" s="70"/>
      <c r="D45" s="100" t="s">
        <v>1114</v>
      </c>
      <c r="E45" s="47" t="s">
        <v>32</v>
      </c>
      <c r="F45" s="44" t="s">
        <v>146</v>
      </c>
      <c r="G45" s="231" t="s">
        <v>1115</v>
      </c>
      <c r="H45" s="60" t="s">
        <v>1116</v>
      </c>
      <c r="I45" s="60" t="s">
        <v>1117</v>
      </c>
      <c r="J45" s="44" t="s">
        <v>32</v>
      </c>
      <c r="K45" s="51"/>
      <c r="L45" s="125"/>
      <c r="M45" s="63"/>
      <c r="N45" s="64"/>
      <c r="O45" s="53"/>
      <c r="P45" s="260"/>
      <c r="Q45" s="254"/>
      <c r="R45" s="234"/>
      <c r="S45" s="126"/>
      <c r="T45" s="65">
        <v>350.0</v>
      </c>
      <c r="U45" s="47">
        <v>160.0</v>
      </c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4" t="s">
        <v>36</v>
      </c>
      <c r="B46" s="44" t="s">
        <v>37</v>
      </c>
      <c r="C46" s="45"/>
      <c r="D46" s="71"/>
      <c r="E46" s="47" t="s">
        <v>135</v>
      </c>
      <c r="F46" s="44" t="s">
        <v>60</v>
      </c>
      <c r="G46" s="251" t="s">
        <v>1118</v>
      </c>
      <c r="H46" s="60" t="s">
        <v>1119</v>
      </c>
      <c r="I46" s="60" t="s">
        <v>1120</v>
      </c>
      <c r="J46" s="44" t="s">
        <v>32</v>
      </c>
      <c r="K46" s="51"/>
      <c r="L46" s="125">
        <v>150.0</v>
      </c>
      <c r="M46" s="37"/>
      <c r="N46" s="38"/>
      <c r="O46" s="53"/>
      <c r="P46" s="260"/>
      <c r="Q46" s="254"/>
      <c r="R46" s="234"/>
      <c r="S46" s="126"/>
      <c r="T46" s="56"/>
      <c r="U46" s="47">
        <v>50.0</v>
      </c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4" t="s">
        <v>36</v>
      </c>
      <c r="B47" s="44" t="s">
        <v>37</v>
      </c>
      <c r="C47" s="45"/>
      <c r="D47" s="122" t="s">
        <v>1121</v>
      </c>
      <c r="E47" s="47" t="s">
        <v>32</v>
      </c>
      <c r="F47" s="44" t="s">
        <v>40</v>
      </c>
      <c r="G47" s="231" t="s">
        <v>1122</v>
      </c>
      <c r="H47" s="60" t="s">
        <v>1123</v>
      </c>
      <c r="I47" s="128" t="s">
        <v>1124</v>
      </c>
      <c r="J47" s="44" t="s">
        <v>32</v>
      </c>
      <c r="K47" s="62"/>
      <c r="L47" s="125"/>
      <c r="M47" s="85"/>
      <c r="N47" s="64">
        <v>580.0</v>
      </c>
      <c r="O47" s="53"/>
      <c r="P47" s="260"/>
      <c r="Q47" s="254"/>
      <c r="R47" s="234"/>
      <c r="S47" s="126"/>
      <c r="T47" s="89"/>
      <c r="U47" s="47">
        <v>290.0</v>
      </c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4" t="s">
        <v>36</v>
      </c>
      <c r="B48" s="44" t="s">
        <v>45</v>
      </c>
      <c r="C48" s="45"/>
      <c r="D48" s="294" t="s">
        <v>46</v>
      </c>
      <c r="E48" s="47" t="s">
        <v>65</v>
      </c>
      <c r="F48" s="44" t="s">
        <v>387</v>
      </c>
      <c r="G48" s="231" t="s">
        <v>1125</v>
      </c>
      <c r="H48" s="60" t="s">
        <v>923</v>
      </c>
      <c r="I48" s="297">
        <v>7.781596347E9</v>
      </c>
      <c r="J48" s="44" t="s">
        <v>56</v>
      </c>
      <c r="K48" s="62"/>
      <c r="L48" s="130"/>
      <c r="M48" s="85"/>
      <c r="N48" s="86"/>
      <c r="O48" s="53"/>
      <c r="P48" s="260"/>
      <c r="Q48" s="258"/>
      <c r="R48" s="234"/>
      <c r="S48" s="126" t="s">
        <v>286</v>
      </c>
      <c r="T48" s="89"/>
      <c r="U48" s="47" t="s">
        <v>46</v>
      </c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4" t="s">
        <v>36</v>
      </c>
      <c r="B49" s="44" t="s">
        <v>37</v>
      </c>
      <c r="C49" s="45"/>
      <c r="D49" s="101" t="s">
        <v>1126</v>
      </c>
      <c r="E49" s="47" t="s">
        <v>178</v>
      </c>
      <c r="F49" s="44" t="s">
        <v>40</v>
      </c>
      <c r="G49" s="231" t="s">
        <v>1127</v>
      </c>
      <c r="H49" s="60" t="s">
        <v>1128</v>
      </c>
      <c r="I49" s="48" t="s">
        <v>1129</v>
      </c>
      <c r="J49" s="44" t="s">
        <v>56</v>
      </c>
      <c r="K49" s="51"/>
      <c r="L49" s="125"/>
      <c r="M49" s="63"/>
      <c r="N49" s="64">
        <v>350.0</v>
      </c>
      <c r="O49" s="53"/>
      <c r="P49" s="261"/>
      <c r="Q49" s="254"/>
      <c r="R49" s="234"/>
      <c r="S49" s="126"/>
      <c r="T49" s="65"/>
      <c r="U49" s="47">
        <v>50.0</v>
      </c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4" t="s">
        <v>36</v>
      </c>
      <c r="B50" s="44" t="s">
        <v>37</v>
      </c>
      <c r="C50" s="45"/>
      <c r="D50" s="101" t="s">
        <v>1130</v>
      </c>
      <c r="E50" s="47" t="s">
        <v>178</v>
      </c>
      <c r="F50" s="44" t="s">
        <v>40</v>
      </c>
      <c r="G50" s="253" t="s">
        <v>1131</v>
      </c>
      <c r="H50" s="49" t="s">
        <v>1132</v>
      </c>
      <c r="I50" s="48" t="s">
        <v>1133</v>
      </c>
      <c r="J50" s="44" t="s">
        <v>56</v>
      </c>
      <c r="K50" s="121"/>
      <c r="L50" s="125">
        <v>294.0</v>
      </c>
      <c r="M50" s="85"/>
      <c r="N50" s="86"/>
      <c r="O50" s="53"/>
      <c r="P50" s="260"/>
      <c r="Q50" s="258"/>
      <c r="R50" s="234"/>
      <c r="S50" s="126"/>
      <c r="T50" s="89"/>
      <c r="U50" s="47">
        <v>50.0</v>
      </c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4" t="s">
        <v>36</v>
      </c>
      <c r="B51" s="44" t="s">
        <v>37</v>
      </c>
      <c r="C51" s="45"/>
      <c r="D51" s="45"/>
      <c r="E51" s="134" t="s">
        <v>145</v>
      </c>
      <c r="F51" s="44" t="s">
        <v>40</v>
      </c>
      <c r="G51" s="231" t="s">
        <v>1134</v>
      </c>
      <c r="H51" s="60"/>
      <c r="I51" s="48" t="s">
        <v>1135</v>
      </c>
      <c r="J51" s="44" t="s">
        <v>44</v>
      </c>
      <c r="K51" s="51">
        <v>350.0</v>
      </c>
      <c r="L51" s="125"/>
      <c r="M51" s="63"/>
      <c r="N51" s="64"/>
      <c r="O51" s="53"/>
      <c r="P51" s="261"/>
      <c r="Q51" s="262"/>
      <c r="R51" s="234"/>
      <c r="S51" s="126"/>
      <c r="T51" s="65"/>
      <c r="U51" s="57">
        <v>50.0</v>
      </c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4"/>
      <c r="B52" s="44"/>
      <c r="C52" s="45"/>
      <c r="D52" s="101" t="s">
        <v>1136</v>
      </c>
      <c r="E52" s="134" t="s">
        <v>135</v>
      </c>
      <c r="F52" s="44" t="s">
        <v>60</v>
      </c>
      <c r="G52" s="299" t="s">
        <v>1137</v>
      </c>
      <c r="H52" s="136" t="s">
        <v>1138</v>
      </c>
      <c r="I52" s="331">
        <v>6.298001122E9</v>
      </c>
      <c r="J52" s="44" t="s">
        <v>32</v>
      </c>
      <c r="K52" s="51"/>
      <c r="L52" s="125"/>
      <c r="M52" s="63"/>
      <c r="N52" s="64"/>
      <c r="O52" s="53"/>
      <c r="P52" s="263"/>
      <c r="Q52" s="254"/>
      <c r="R52" s="234">
        <v>294.0</v>
      </c>
      <c r="S52" s="126"/>
      <c r="T52" s="65"/>
      <c r="U52" s="47">
        <v>100.0</v>
      </c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4" t="s">
        <v>36</v>
      </c>
      <c r="B53" s="44" t="s">
        <v>37</v>
      </c>
      <c r="C53" s="45"/>
      <c r="D53" s="101" t="s">
        <v>1139</v>
      </c>
      <c r="E53" s="134" t="s">
        <v>32</v>
      </c>
      <c r="F53" s="44" t="s">
        <v>40</v>
      </c>
      <c r="G53" s="231" t="s">
        <v>1140</v>
      </c>
      <c r="H53" s="60"/>
      <c r="I53" s="48" t="s">
        <v>1141</v>
      </c>
      <c r="J53" s="44" t="s">
        <v>32</v>
      </c>
      <c r="K53" s="137"/>
      <c r="L53" s="125"/>
      <c r="M53" s="115"/>
      <c r="N53" s="38">
        <v>350.0</v>
      </c>
      <c r="O53" s="53"/>
      <c r="P53" s="260"/>
      <c r="Q53" s="258"/>
      <c r="R53" s="234"/>
      <c r="S53" s="126"/>
      <c r="T53" s="117"/>
      <c r="U53" s="47">
        <v>50.0</v>
      </c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4" t="s">
        <v>36</v>
      </c>
      <c r="B54" s="44" t="s">
        <v>37</v>
      </c>
      <c r="C54" s="45"/>
      <c r="D54" s="101" t="s">
        <v>1142</v>
      </c>
      <c r="E54" s="134" t="s">
        <v>78</v>
      </c>
      <c r="F54" s="44" t="s">
        <v>40</v>
      </c>
      <c r="G54" s="231" t="s">
        <v>1143</v>
      </c>
      <c r="H54" s="60" t="s">
        <v>1144</v>
      </c>
      <c r="I54" s="48" t="s">
        <v>1145</v>
      </c>
      <c r="J54" s="44" t="s">
        <v>44</v>
      </c>
      <c r="K54" s="138"/>
      <c r="L54" s="125"/>
      <c r="M54" s="115"/>
      <c r="N54" s="38">
        <v>297.0</v>
      </c>
      <c r="O54" s="53"/>
      <c r="P54" s="261"/>
      <c r="Q54" s="258"/>
      <c r="R54" s="234"/>
      <c r="S54" s="126"/>
      <c r="T54" s="117"/>
      <c r="U54" s="47">
        <v>50.0</v>
      </c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4" t="s">
        <v>36</v>
      </c>
      <c r="B55" s="44" t="s">
        <v>37</v>
      </c>
      <c r="C55" s="45"/>
      <c r="D55" s="101" t="s">
        <v>1146</v>
      </c>
      <c r="E55" s="134" t="s">
        <v>78</v>
      </c>
      <c r="F55" s="44" t="s">
        <v>40</v>
      </c>
      <c r="G55" s="231" t="s">
        <v>1147</v>
      </c>
      <c r="H55" s="60" t="s">
        <v>1148</v>
      </c>
      <c r="I55" s="48" t="s">
        <v>1149</v>
      </c>
      <c r="J55" s="44" t="s">
        <v>44</v>
      </c>
      <c r="K55" s="137"/>
      <c r="L55" s="139"/>
      <c r="M55" s="63"/>
      <c r="N55" s="64"/>
      <c r="O55" s="53"/>
      <c r="P55" s="261"/>
      <c r="Q55" s="262"/>
      <c r="R55" s="234"/>
      <c r="S55" s="140">
        <v>294.0</v>
      </c>
      <c r="T55" s="65"/>
      <c r="U55" s="47">
        <v>50.0</v>
      </c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4" t="s">
        <v>36</v>
      </c>
      <c r="B56" s="44" t="s">
        <v>45</v>
      </c>
      <c r="C56" s="45"/>
      <c r="D56" s="101" t="s">
        <v>46</v>
      </c>
      <c r="E56" s="134" t="s">
        <v>65</v>
      </c>
      <c r="F56" s="44" t="s">
        <v>140</v>
      </c>
      <c r="G56" s="231" t="s">
        <v>1150</v>
      </c>
      <c r="H56" s="60" t="s">
        <v>42</v>
      </c>
      <c r="I56" s="297">
        <v>7.781596347E9</v>
      </c>
      <c r="J56" s="44" t="s">
        <v>56</v>
      </c>
      <c r="K56" s="137"/>
      <c r="L56" s="125"/>
      <c r="M56" s="85"/>
      <c r="N56" s="86"/>
      <c r="O56" s="53"/>
      <c r="P56" s="263"/>
      <c r="Q56" s="254"/>
      <c r="R56" s="234"/>
      <c r="S56" s="126" t="s">
        <v>639</v>
      </c>
      <c r="T56" s="89"/>
      <c r="U56" s="47" t="s">
        <v>46</v>
      </c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4"/>
      <c r="B57" s="44"/>
      <c r="C57" s="70"/>
      <c r="D57" s="45"/>
      <c r="E57" s="23"/>
      <c r="F57" s="44"/>
      <c r="G57" s="48"/>
      <c r="H57" s="60"/>
      <c r="I57" s="48"/>
      <c r="J57" s="78"/>
      <c r="K57" s="137"/>
      <c r="L57" s="125"/>
      <c r="M57" s="85"/>
      <c r="N57" s="86"/>
      <c r="O57" s="53"/>
      <c r="P57" s="261"/>
      <c r="Q57" s="256"/>
      <c r="R57" s="234"/>
      <c r="S57" s="126"/>
      <c r="T57" s="89"/>
      <c r="U57" s="4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4"/>
      <c r="B58" s="44"/>
      <c r="C58" s="45"/>
      <c r="D58" s="45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64"/>
      <c r="Q58" s="256"/>
      <c r="R58" s="234"/>
      <c r="S58" s="126"/>
      <c r="T58" s="89"/>
      <c r="U58" s="4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4"/>
      <c r="B59" s="44"/>
      <c r="C59" s="45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64"/>
      <c r="Q59" s="256"/>
      <c r="R59" s="234"/>
      <c r="S59" s="126"/>
      <c r="T59" s="89"/>
      <c r="U59" s="4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30"/>
      <c r="M60" s="63"/>
      <c r="N60" s="64"/>
      <c r="O60" s="53"/>
      <c r="P60" s="264"/>
      <c r="Q60" s="256"/>
      <c r="R60" s="234"/>
      <c r="S60" s="131"/>
      <c r="T60" s="65"/>
      <c r="U60" s="4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30"/>
      <c r="M61" s="85"/>
      <c r="N61" s="86"/>
      <c r="O61" s="53"/>
      <c r="P61" s="264"/>
      <c r="Q61" s="258"/>
      <c r="R61" s="265"/>
      <c r="S61" s="131"/>
      <c r="T61" s="89"/>
      <c r="U61" s="142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8"/>
      <c r="L62" s="125"/>
      <c r="M62" s="63"/>
      <c r="N62" s="64"/>
      <c r="O62" s="53"/>
      <c r="P62" s="261"/>
      <c r="Q62" s="262"/>
      <c r="R62" s="234"/>
      <c r="S62" s="126"/>
      <c r="T62" s="65"/>
      <c r="U62" s="4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8"/>
      <c r="L63" s="130"/>
      <c r="M63" s="85"/>
      <c r="N63" s="86"/>
      <c r="O63" s="53"/>
      <c r="P63" s="263"/>
      <c r="Q63" s="254"/>
      <c r="R63" s="234"/>
      <c r="S63" s="131"/>
      <c r="T63" s="89"/>
      <c r="U63" s="4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7"/>
      <c r="L64" s="130"/>
      <c r="M64" s="85"/>
      <c r="N64" s="86"/>
      <c r="O64" s="53"/>
      <c r="P64" s="260"/>
      <c r="Q64" s="258"/>
      <c r="R64" s="234"/>
      <c r="S64" s="131"/>
      <c r="T64" s="89"/>
      <c r="U64" s="4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4"/>
      <c r="B65" s="44"/>
      <c r="C65" s="45"/>
      <c r="D65" s="45"/>
      <c r="E65" s="143"/>
      <c r="F65" s="44"/>
      <c r="G65" s="48"/>
      <c r="H65" s="60"/>
      <c r="I65" s="48"/>
      <c r="J65" s="78"/>
      <c r="K65" s="144"/>
      <c r="L65" s="125"/>
      <c r="M65" s="63"/>
      <c r="N65" s="64"/>
      <c r="O65" s="53"/>
      <c r="P65" s="261"/>
      <c r="Q65" s="258"/>
      <c r="R65" s="234"/>
      <c r="S65" s="126"/>
      <c r="T65" s="65"/>
      <c r="U65" s="4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4"/>
      <c r="B66" s="44"/>
      <c r="C66" s="45"/>
      <c r="D66" s="45"/>
      <c r="E66" s="143"/>
      <c r="F66" s="44"/>
      <c r="G66" s="48"/>
      <c r="H66" s="60"/>
      <c r="I66" s="48"/>
      <c r="J66" s="78"/>
      <c r="K66" s="145"/>
      <c r="L66" s="130"/>
      <c r="M66" s="85"/>
      <c r="N66" s="86"/>
      <c r="O66" s="53"/>
      <c r="P66" s="261"/>
      <c r="Q66" s="258"/>
      <c r="R66" s="234"/>
      <c r="S66" s="131"/>
      <c r="T66" s="89"/>
      <c r="U66" s="4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37"/>
      <c r="L67" s="146"/>
      <c r="M67" s="85"/>
      <c r="N67" s="86"/>
      <c r="O67" s="53"/>
      <c r="P67" s="261"/>
      <c r="Q67" s="258"/>
      <c r="R67" s="234"/>
      <c r="S67" s="147"/>
      <c r="T67" s="89"/>
      <c r="U67" s="5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4"/>
      <c r="L68" s="130"/>
      <c r="M68" s="85"/>
      <c r="N68" s="86"/>
      <c r="O68" s="53"/>
      <c r="P68" s="261"/>
      <c r="Q68" s="266"/>
      <c r="R68" s="234"/>
      <c r="S68" s="131"/>
      <c r="T68" s="89"/>
      <c r="U68" s="4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4"/>
      <c r="B69" s="44"/>
      <c r="C69" s="149"/>
      <c r="D69" s="150"/>
      <c r="E69" s="143"/>
      <c r="F69" s="44"/>
      <c r="G69" s="48"/>
      <c r="H69" s="60"/>
      <c r="I69" s="48"/>
      <c r="J69" s="78"/>
      <c r="K69" s="151"/>
      <c r="L69" s="152"/>
      <c r="M69" s="85"/>
      <c r="N69" s="86"/>
      <c r="O69" s="53"/>
      <c r="P69" s="267"/>
      <c r="Q69" s="266"/>
      <c r="R69" s="234"/>
      <c r="S69" s="153"/>
      <c r="T69" s="89"/>
      <c r="U69" s="4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4"/>
      <c r="B70" s="44"/>
      <c r="C70" s="149"/>
      <c r="D70" s="45"/>
      <c r="E70" s="143"/>
      <c r="F70" s="44"/>
      <c r="G70" s="48"/>
      <c r="H70" s="60"/>
      <c r="I70" s="48"/>
      <c r="J70" s="78"/>
      <c r="K70" s="155"/>
      <c r="L70" s="152"/>
      <c r="M70" s="115"/>
      <c r="N70" s="116"/>
      <c r="O70" s="53"/>
      <c r="P70" s="267"/>
      <c r="Q70" s="266"/>
      <c r="R70" s="265"/>
      <c r="S70" s="153"/>
      <c r="T70" s="117"/>
      <c r="U70" s="142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4"/>
      <c r="B71" s="44"/>
      <c r="C71" s="149"/>
      <c r="D71" s="58"/>
      <c r="E71" s="143"/>
      <c r="F71" s="44"/>
      <c r="G71" s="48"/>
      <c r="H71" s="60"/>
      <c r="I71" s="60"/>
      <c r="J71" s="78"/>
      <c r="K71" s="151"/>
      <c r="L71" s="156"/>
      <c r="M71" s="85"/>
      <c r="N71" s="86"/>
      <c r="O71" s="53"/>
      <c r="P71" s="267"/>
      <c r="Q71" s="266"/>
      <c r="R71" s="265"/>
      <c r="S71" s="157"/>
      <c r="T71" s="89"/>
      <c r="U71" s="142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4"/>
      <c r="B72" s="44"/>
      <c r="C72" s="149"/>
      <c r="D72" s="45"/>
      <c r="E72" s="143"/>
      <c r="F72" s="44"/>
      <c r="G72" s="48"/>
      <c r="H72" s="60"/>
      <c r="I72" s="60"/>
      <c r="J72" s="78"/>
      <c r="K72" s="151"/>
      <c r="L72" s="152"/>
      <c r="M72" s="85"/>
      <c r="N72" s="86"/>
      <c r="O72" s="53"/>
      <c r="P72" s="267"/>
      <c r="Q72" s="266"/>
      <c r="R72" s="265"/>
      <c r="S72" s="153"/>
      <c r="T72" s="89"/>
      <c r="U72" s="142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4"/>
      <c r="B73" s="44"/>
      <c r="C73" s="149"/>
      <c r="D73" s="45"/>
      <c r="E73" s="143"/>
      <c r="F73" s="44"/>
      <c r="G73" s="48"/>
      <c r="H73" s="60"/>
      <c r="I73" s="60"/>
      <c r="J73" s="78"/>
      <c r="K73" s="155"/>
      <c r="L73" s="152"/>
      <c r="M73" s="85"/>
      <c r="N73" s="86"/>
      <c r="O73" s="53"/>
      <c r="P73" s="267"/>
      <c r="Q73" s="266"/>
      <c r="R73" s="265"/>
      <c r="S73" s="153"/>
      <c r="T73" s="89"/>
      <c r="U73" s="142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4"/>
      <c r="B74" s="44"/>
      <c r="C74" s="149"/>
      <c r="D74" s="45"/>
      <c r="E74" s="23"/>
      <c r="F74" s="44"/>
      <c r="G74" s="48"/>
      <c r="H74" s="60"/>
      <c r="I74" s="60"/>
      <c r="J74" s="78"/>
      <c r="K74" s="155"/>
      <c r="L74" s="152"/>
      <c r="M74" s="85"/>
      <c r="N74" s="86"/>
      <c r="O74" s="53"/>
      <c r="P74" s="267"/>
      <c r="Q74" s="266"/>
      <c r="R74" s="265"/>
      <c r="S74" s="153"/>
      <c r="T74" s="89"/>
      <c r="U74" s="159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4"/>
      <c r="B75" s="44"/>
      <c r="C75" s="149"/>
      <c r="D75" s="45"/>
      <c r="E75" s="2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7"/>
      <c r="Q75" s="266"/>
      <c r="R75" s="265"/>
      <c r="S75" s="153"/>
      <c r="T75" s="89"/>
      <c r="U75" s="142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78"/>
      <c r="B76" s="44"/>
      <c r="C76" s="149"/>
      <c r="D76" s="45"/>
      <c r="E76" s="23"/>
      <c r="F76" s="44"/>
      <c r="G76" s="160"/>
      <c r="H76" s="161"/>
      <c r="I76" s="161"/>
      <c r="J76" s="78"/>
      <c r="K76" s="151"/>
      <c r="L76" s="152"/>
      <c r="M76" s="85"/>
      <c r="N76" s="86"/>
      <c r="O76" s="53"/>
      <c r="P76" s="267"/>
      <c r="Q76" s="266"/>
      <c r="R76" s="268"/>
      <c r="S76" s="153"/>
      <c r="T76" s="89"/>
      <c r="U76" s="162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8"/>
      <c r="B77" s="44"/>
      <c r="C77" s="149"/>
      <c r="D77" s="45"/>
      <c r="E77" s="23"/>
      <c r="F77" s="44"/>
      <c r="G77" s="160"/>
      <c r="H77" s="161"/>
      <c r="I77" s="161"/>
      <c r="J77" s="78"/>
      <c r="K77" s="151"/>
      <c r="L77" s="152"/>
      <c r="M77" s="85"/>
      <c r="N77" s="86"/>
      <c r="O77" s="53"/>
      <c r="P77" s="267"/>
      <c r="Q77" s="266"/>
      <c r="R77" s="268"/>
      <c r="S77" s="153"/>
      <c r="T77" s="89"/>
      <c r="U77" s="163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7"/>
      <c r="Q78" s="269"/>
      <c r="R78" s="268"/>
      <c r="S78" s="153"/>
      <c r="T78" s="89"/>
      <c r="U78" s="163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64"/>
      <c r="L79" s="165"/>
      <c r="M79" s="166"/>
      <c r="N79" s="167"/>
      <c r="O79" s="53"/>
      <c r="P79" s="270"/>
      <c r="Q79" s="269"/>
      <c r="R79" s="268"/>
      <c r="S79" s="168"/>
      <c r="T79" s="170"/>
      <c r="U79" s="163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64"/>
      <c r="L80" s="165"/>
      <c r="M80" s="166"/>
      <c r="N80" s="167"/>
      <c r="O80" s="53"/>
      <c r="P80" s="270"/>
      <c r="Q80" s="269"/>
      <c r="R80" s="268"/>
      <c r="S80" s="168"/>
      <c r="T80" s="170"/>
      <c r="U80" s="163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0"/>
      <c r="Q81" s="271"/>
      <c r="R81" s="268"/>
      <c r="S81" s="168"/>
      <c r="T81" s="170"/>
      <c r="U81" s="163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71"/>
      <c r="L82" s="172"/>
      <c r="M82" s="173"/>
      <c r="N82" s="174"/>
      <c r="O82" s="53"/>
      <c r="P82" s="272"/>
      <c r="Q82" s="273"/>
      <c r="R82" s="274"/>
      <c r="S82" s="175"/>
      <c r="T82" s="177"/>
      <c r="U82" s="163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8"/>
      <c r="B83" s="44"/>
      <c r="C83" s="149"/>
      <c r="D83" s="45"/>
      <c r="E83" s="143"/>
      <c r="F83" s="44"/>
      <c r="G83" s="160"/>
      <c r="H83" s="161"/>
      <c r="I83" s="161"/>
      <c r="J83" s="78"/>
      <c r="K83" s="164"/>
      <c r="L83" s="165"/>
      <c r="M83" s="178"/>
      <c r="N83" s="179"/>
      <c r="O83" s="53"/>
      <c r="P83" s="270"/>
      <c r="Q83" s="273"/>
      <c r="R83" s="275"/>
      <c r="S83" s="168"/>
      <c r="T83" s="180"/>
      <c r="U83" s="163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8"/>
      <c r="B84" s="44"/>
      <c r="C84" s="149"/>
      <c r="D84" s="45"/>
      <c r="E84" s="143"/>
      <c r="F84" s="44"/>
      <c r="G84" s="160"/>
      <c r="H84" s="161"/>
      <c r="I84" s="161"/>
      <c r="J84" s="78"/>
      <c r="K84" s="164"/>
      <c r="L84" s="165"/>
      <c r="M84" s="178"/>
      <c r="N84" s="179"/>
      <c r="O84" s="53"/>
      <c r="P84" s="270"/>
      <c r="Q84" s="273"/>
      <c r="R84" s="275"/>
      <c r="S84" s="168"/>
      <c r="T84" s="180"/>
      <c r="U84" s="163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0"/>
      <c r="Q85" s="273"/>
      <c r="R85" s="275"/>
      <c r="S85" s="168"/>
      <c r="T85" s="180"/>
      <c r="U85" s="163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0"/>
      <c r="Q86" s="273"/>
      <c r="R86" s="275"/>
      <c r="S86" s="168"/>
      <c r="T86" s="180"/>
      <c r="U86" s="163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0"/>
      <c r="Q87" s="273"/>
      <c r="R87" s="275"/>
      <c r="S87" s="168"/>
      <c r="T87" s="180"/>
      <c r="U87" s="163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0"/>
      <c r="Q88" s="273"/>
      <c r="R88" s="275"/>
      <c r="S88" s="168"/>
      <c r="T88" s="180"/>
      <c r="U88" s="163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0"/>
      <c r="Q89" s="273"/>
      <c r="R89" s="275"/>
      <c r="S89" s="168"/>
      <c r="T89" s="180"/>
      <c r="U89" s="163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0"/>
      <c r="Q90" s="273"/>
      <c r="R90" s="275"/>
      <c r="S90" s="168"/>
      <c r="T90" s="180"/>
      <c r="U90" s="163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4"/>
      <c r="B91" s="4"/>
      <c r="C91" s="3"/>
      <c r="D91" s="181"/>
      <c r="E91" s="182"/>
      <c r="F91" s="4"/>
      <c r="G91" s="183"/>
      <c r="H91" s="184"/>
      <c r="I91" s="185"/>
      <c r="J91" s="4"/>
      <c r="K91" s="186"/>
      <c r="L91" s="186"/>
      <c r="M91" s="186"/>
      <c r="N91" s="186"/>
      <c r="O91" s="187"/>
      <c r="P91" s="187"/>
      <c r="Q91" s="187"/>
      <c r="R91" s="187"/>
      <c r="S91" s="187"/>
      <c r="T91" s="188"/>
      <c r="U91" s="189">
        <f>SUM(U7:U90)</f>
        <v>3846</v>
      </c>
      <c r="V91" s="7"/>
      <c r="W91" s="7"/>
      <c r="X91" s="7"/>
      <c r="Y91" s="7"/>
      <c r="Z91" s="7"/>
      <c r="AA91" s="7"/>
      <c r="AB91" s="7"/>
      <c r="AC91" s="7"/>
      <c r="AD91" s="7"/>
    </row>
    <row r="92">
      <c r="A92" s="4"/>
      <c r="B92" s="4"/>
      <c r="C92" s="3"/>
      <c r="D92" s="190"/>
      <c r="E92" s="191"/>
      <c r="F92" s="2"/>
      <c r="G92" s="192"/>
      <c r="H92" s="193"/>
      <c r="I92" s="194"/>
      <c r="J92" s="2"/>
      <c r="K92" s="35" t="s">
        <v>9</v>
      </c>
      <c r="L92" s="195"/>
      <c r="M92" s="195"/>
      <c r="N92" s="195"/>
      <c r="O92" s="196"/>
      <c r="P92" s="196"/>
      <c r="Q92" s="196"/>
      <c r="R92" s="196"/>
      <c r="S92" s="196"/>
      <c r="T92" s="19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198"/>
      <c r="D93" s="16"/>
      <c r="E93" s="199"/>
      <c r="F93" s="200"/>
      <c r="G93" s="183"/>
      <c r="H93" s="5"/>
      <c r="I93" s="5"/>
      <c r="J93" s="2"/>
      <c r="K93" s="150">
        <f>SUM(K7:K90)</f>
        <v>1820</v>
      </c>
      <c r="L93" s="201" t="s">
        <v>24</v>
      </c>
      <c r="O93" s="202" t="s">
        <v>25</v>
      </c>
      <c r="S93" s="202"/>
      <c r="T93" s="203" t="s">
        <v>26</v>
      </c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2"/>
      <c r="B94" s="2"/>
      <c r="C94" s="3"/>
      <c r="D94" s="16"/>
      <c r="E94" s="2"/>
      <c r="F94" s="2"/>
      <c r="G94" s="183"/>
      <c r="H94" s="5"/>
      <c r="I94" s="5"/>
      <c r="J94" s="2"/>
      <c r="K94" s="150">
        <f>SUM(K93*1%)</f>
        <v>18.2</v>
      </c>
      <c r="L94" s="36" t="s">
        <v>10</v>
      </c>
      <c r="M94" s="204"/>
      <c r="N94" s="204"/>
      <c r="O94" s="205"/>
      <c r="P94" s="206"/>
      <c r="Q94" s="206"/>
      <c r="R94" s="206"/>
      <c r="S94" s="206"/>
      <c r="T94" s="20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2"/>
      <c r="B95" s="2"/>
      <c r="C95" s="3"/>
      <c r="D95" s="16"/>
      <c r="E95" s="2"/>
      <c r="F95" s="2"/>
      <c r="G95" s="4"/>
      <c r="H95" s="5"/>
      <c r="I95" s="5"/>
      <c r="J95" s="2"/>
      <c r="K95" s="208"/>
      <c r="L95" s="209">
        <f>SUM(L6:L89)</f>
        <v>444</v>
      </c>
      <c r="M95" s="37" t="s">
        <v>11</v>
      </c>
      <c r="N95" s="204"/>
      <c r="O95" s="205"/>
      <c r="P95" s="205"/>
      <c r="Q95" s="205"/>
      <c r="R95" s="205"/>
      <c r="S95" s="205"/>
      <c r="T95" s="20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210" t="s">
        <v>27</v>
      </c>
      <c r="H96" s="211">
        <f>SUM(K93,L95,M96,N97)</f>
        <v>10937</v>
      </c>
      <c r="I96" s="5"/>
      <c r="J96" s="2"/>
      <c r="K96" s="7"/>
      <c r="L96" s="58">
        <f>SUM(L95*1%)</f>
        <v>4.44</v>
      </c>
      <c r="M96" s="16">
        <f>SUM(M6:M89)</f>
        <v>1742</v>
      </c>
      <c r="N96" s="38" t="s">
        <v>12</v>
      </c>
      <c r="O96" s="205"/>
      <c r="P96" s="205"/>
      <c r="Q96" s="205"/>
      <c r="R96" s="205"/>
      <c r="S96" s="205"/>
      <c r="T96" s="188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12"/>
      <c r="G97" s="213" t="s">
        <v>28</v>
      </c>
      <c r="H97" s="211">
        <f>SUM(O98,P99,Q100,R101,S102)</f>
        <v>4890</v>
      </c>
      <c r="I97" s="5"/>
      <c r="J97" s="2"/>
      <c r="K97" s="7"/>
      <c r="L97" s="17"/>
      <c r="M97" s="58">
        <f>SUM(M96*1%)</f>
        <v>17.42</v>
      </c>
      <c r="N97" s="16">
        <f>SUM(N6:N90)</f>
        <v>6931</v>
      </c>
      <c r="O97" s="39" t="s">
        <v>13</v>
      </c>
      <c r="P97" s="205"/>
      <c r="Q97" s="205"/>
      <c r="R97" s="205"/>
      <c r="S97" s="205"/>
      <c r="T97" s="214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12"/>
      <c r="G98" s="215" t="s">
        <v>29</v>
      </c>
      <c r="H98" s="211">
        <f>SUM(T103)</f>
        <v>949</v>
      </c>
      <c r="I98" s="5"/>
      <c r="J98" s="2"/>
      <c r="K98" s="7"/>
      <c r="L98" s="2"/>
      <c r="M98" s="2"/>
      <c r="N98" s="58">
        <f>SUM(N97*3%)</f>
        <v>207.93</v>
      </c>
      <c r="O98" s="16">
        <f>SUM(O6:O91)</f>
        <v>2420</v>
      </c>
      <c r="P98" s="229" t="s">
        <v>34</v>
      </c>
      <c r="Q98" s="205"/>
      <c r="R98" s="205"/>
      <c r="S98" s="205"/>
      <c r="T98" s="214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"/>
      <c r="G99" s="43"/>
      <c r="H99" s="216"/>
      <c r="I99" s="5"/>
      <c r="J99" s="2"/>
      <c r="K99" s="7"/>
      <c r="L99" s="2"/>
      <c r="M99" s="2"/>
      <c r="N99" s="2"/>
      <c r="O99" s="58">
        <f>SUM(O98*2%)</f>
        <v>48.4</v>
      </c>
      <c r="P99" s="16">
        <f>SUM(P6:P92)</f>
        <v>0</v>
      </c>
      <c r="Q99" s="230" t="s">
        <v>35</v>
      </c>
      <c r="R99" s="205"/>
      <c r="S99" s="205"/>
      <c r="T99" s="214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"/>
      <c r="G100" s="4"/>
      <c r="H100" s="5"/>
      <c r="I100" s="5"/>
      <c r="J100" s="2"/>
      <c r="K100" s="7"/>
      <c r="L100" s="2"/>
      <c r="M100" s="2"/>
      <c r="N100" s="2"/>
      <c r="O100" s="2"/>
      <c r="P100" s="58">
        <f>SUM(P99*1%)</f>
        <v>0</v>
      </c>
      <c r="Q100" s="16">
        <f>SUM(Q6:Q93)</f>
        <v>588</v>
      </c>
      <c r="R100" s="41" t="s">
        <v>15</v>
      </c>
      <c r="S100" s="205"/>
      <c r="T100" s="214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217" t="s">
        <v>30</v>
      </c>
      <c r="H101" s="218">
        <f>SUM(M7,N11,N12,N13,N15,N16,N18,K25,O27,N34,N37,S38,K51,N54,S55)</f>
        <v>5337</v>
      </c>
      <c r="I101" s="278">
        <f>SUM(N37,K51,S55)</f>
        <v>994</v>
      </c>
      <c r="J101" s="2"/>
      <c r="K101" s="7"/>
      <c r="L101" s="2"/>
      <c r="M101" s="2"/>
      <c r="N101" s="2"/>
      <c r="O101" s="2"/>
      <c r="P101" s="2"/>
      <c r="Q101" s="58">
        <f>SUM(Q100*1%)</f>
        <v>5.88</v>
      </c>
      <c r="R101" s="16">
        <f>SUM(R6:R89)</f>
        <v>294</v>
      </c>
      <c r="S101" s="40" t="s">
        <v>14</v>
      </c>
      <c r="T101" s="214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220" t="s">
        <v>31</v>
      </c>
      <c r="H102" s="277">
        <f>SUM(N17,T22,T24,K31,S30,N32,O35,N40,N49,L50)</f>
        <v>3413</v>
      </c>
      <c r="I102" s="314"/>
      <c r="J102" s="2"/>
      <c r="K102" s="7"/>
      <c r="L102" s="2"/>
      <c r="M102" s="2"/>
      <c r="N102" s="2"/>
      <c r="O102" s="2"/>
      <c r="P102" s="2"/>
      <c r="Q102" s="2"/>
      <c r="R102" s="58">
        <f>SUM(R101*1%)</f>
        <v>2.94</v>
      </c>
      <c r="S102" s="16">
        <f>SUM(S6:S89)</f>
        <v>1588</v>
      </c>
      <c r="T102" s="222" t="s">
        <v>16</v>
      </c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23" t="s">
        <v>32</v>
      </c>
      <c r="H103" s="277">
        <f>SUM(M8,N10,O19,O20,S21,M26,N29,M33,O39,M41,K42,N43,S44,T45,L46,N47,R52,N53)</f>
        <v>5892</v>
      </c>
      <c r="I103" s="278">
        <f>SUM(N10,L46)</f>
        <v>500</v>
      </c>
      <c r="J103" s="2"/>
      <c r="K103" s="7"/>
      <c r="L103" s="2"/>
      <c r="M103" s="2"/>
      <c r="N103" s="2"/>
      <c r="O103" s="2"/>
      <c r="P103" s="2"/>
      <c r="Q103" s="2"/>
      <c r="R103" s="2"/>
      <c r="S103" s="58">
        <f>SUM(S102*1%)</f>
        <v>15.88</v>
      </c>
      <c r="T103" s="150">
        <f>SUM(T7:T91)</f>
        <v>949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108"/>
      <c r="D104" s="16"/>
      <c r="E104" s="2"/>
      <c r="F104" s="2"/>
      <c r="G104" s="4"/>
      <c r="H104" s="5"/>
      <c r="I104" s="5"/>
      <c r="J104" s="2"/>
      <c r="K104" s="7"/>
      <c r="L104" s="2"/>
      <c r="M104" s="2"/>
      <c r="N104" s="2"/>
      <c r="O104" s="2"/>
      <c r="P104" s="2"/>
      <c r="Q104" s="2"/>
      <c r="R104" s="2"/>
      <c r="S104" s="2"/>
      <c r="T104" s="150">
        <f>SUM(T103*2%)</f>
        <v>18.98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108"/>
      <c r="D105" s="16"/>
      <c r="E105" s="2"/>
      <c r="F105" s="2"/>
      <c r="G105" s="224" t="s">
        <v>33</v>
      </c>
      <c r="H105" s="281">
        <f>SUM(N9,N10,N23,K31,N37,L46,K51)</f>
        <v>2746</v>
      </c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2"/>
      <c r="T105" s="16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08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226"/>
      <c r="D224" s="22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226"/>
      <c r="D225" s="22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7"/>
      <c r="X998" s="7"/>
      <c r="AA998" s="7"/>
      <c r="AB998" s="7"/>
      <c r="AC998" s="7"/>
      <c r="AD998" s="7"/>
    </row>
    <row r="999">
      <c r="G999" s="227"/>
      <c r="L999" s="227"/>
      <c r="M999" s="227"/>
      <c r="N999" s="227"/>
      <c r="O999" s="227"/>
      <c r="P999" s="227"/>
      <c r="Q999" s="227"/>
      <c r="R999" s="227"/>
      <c r="S999" s="227"/>
      <c r="T999" s="227"/>
    </row>
  </sheetData>
  <mergeCells count="5">
    <mergeCell ref="A2:J2"/>
    <mergeCell ref="A3:J3"/>
    <mergeCell ref="K3:T3"/>
    <mergeCell ref="L93:N93"/>
    <mergeCell ref="O93:R93"/>
  </mergeCells>
  <dataValidations>
    <dataValidation type="list" allowBlank="1" showErrorMessage="1" sqref="B7:B90">
      <formula1>"Pix,Cartão,Pacote ,Pago "</formula1>
    </dataValidation>
    <dataValidation type="list" allowBlank="1" showErrorMessage="1" sqref="A7:A90">
      <formula1>"Nobre,Publicidade"</formula1>
    </dataValidation>
    <dataValidation type="list" allowBlank="1" showErrorMessage="1" sqref="E7:E90 E207:F998">
      <formula1>"Vinicius,Kaua,Caio,Julia,Thiago,Jhonatas,Diogo,Caio Ferreira,Pamelah,Caio Alves,Camila,Wiliam ,Gabriel ,Fernanda,Kaua novo,Alisson"</formula1>
    </dataValidation>
    <dataValidation type="list" allowBlank="1" showErrorMessage="1" sqref="F7:F90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0">
      <formula1>"Mel,Drieli,Fernanda"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6.2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332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20"/>
      <c r="V4" s="21"/>
      <c r="W4" s="22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8"/>
      <c r="T5" s="24"/>
      <c r="U5" s="30"/>
      <c r="V5" s="7"/>
      <c r="W5" s="7"/>
      <c r="X5" s="7"/>
      <c r="Y5" s="7"/>
      <c r="Z5" s="7"/>
      <c r="AA5" s="7"/>
      <c r="AB5" s="7"/>
      <c r="AC5" s="7"/>
      <c r="AD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29" t="s">
        <v>34</v>
      </c>
      <c r="Q6" s="230" t="s">
        <v>35</v>
      </c>
      <c r="R6" s="41" t="s">
        <v>15</v>
      </c>
      <c r="S6" s="40" t="s">
        <v>14</v>
      </c>
      <c r="T6" s="42" t="s">
        <v>16</v>
      </c>
      <c r="U6" s="36" t="s">
        <v>17</v>
      </c>
      <c r="V6" s="7"/>
      <c r="W6" s="7"/>
      <c r="X6" s="43"/>
      <c r="AA6" s="7"/>
      <c r="AB6" s="7"/>
      <c r="AC6" s="7"/>
      <c r="AD6" s="7"/>
    </row>
    <row r="7">
      <c r="A7" s="44" t="s">
        <v>36</v>
      </c>
      <c r="B7" s="44" t="s">
        <v>45</v>
      </c>
      <c r="C7" s="45"/>
      <c r="D7" s="46" t="s">
        <v>46</v>
      </c>
      <c r="E7" s="47"/>
      <c r="F7" s="44" t="s">
        <v>60</v>
      </c>
      <c r="G7" s="333" t="s">
        <v>1151</v>
      </c>
      <c r="H7" s="49" t="s">
        <v>284</v>
      </c>
      <c r="I7" s="334" t="s">
        <v>1152</v>
      </c>
      <c r="J7" s="44" t="s">
        <v>44</v>
      </c>
      <c r="K7" s="51"/>
      <c r="L7" s="52"/>
      <c r="M7" s="37"/>
      <c r="N7" s="38"/>
      <c r="O7" s="53"/>
      <c r="P7" s="232"/>
      <c r="Q7" s="233"/>
      <c r="R7" s="234"/>
      <c r="S7" s="54"/>
      <c r="T7" s="56" t="s">
        <v>286</v>
      </c>
      <c r="U7" s="57" t="s">
        <v>46</v>
      </c>
      <c r="V7" s="235" t="s">
        <v>9</v>
      </c>
      <c r="W7" s="236">
        <f>SUM(K95)</f>
        <v>1529</v>
      </c>
      <c r="X7" s="7"/>
      <c r="AA7" s="7"/>
      <c r="AB7" s="7"/>
      <c r="AC7" s="7"/>
      <c r="AD7" s="7"/>
    </row>
    <row r="8">
      <c r="A8" s="44" t="s">
        <v>36</v>
      </c>
      <c r="B8" s="44" t="s">
        <v>37</v>
      </c>
      <c r="C8" s="45"/>
      <c r="D8" s="46" t="s">
        <v>1153</v>
      </c>
      <c r="E8" s="47" t="s">
        <v>522</v>
      </c>
      <c r="F8" s="44" t="s">
        <v>40</v>
      </c>
      <c r="G8" s="231" t="s">
        <v>1154</v>
      </c>
      <c r="H8" s="60" t="s">
        <v>1155</v>
      </c>
      <c r="I8" s="61" t="s">
        <v>1156</v>
      </c>
      <c r="J8" s="44" t="s">
        <v>44</v>
      </c>
      <c r="K8" s="62"/>
      <c r="L8" s="52"/>
      <c r="M8" s="63"/>
      <c r="N8" s="64"/>
      <c r="O8" s="53">
        <v>294.0</v>
      </c>
      <c r="P8" s="232"/>
      <c r="Q8" s="233"/>
      <c r="R8" s="234"/>
      <c r="S8" s="54"/>
      <c r="T8" s="65"/>
      <c r="U8" s="57">
        <v>50.0</v>
      </c>
      <c r="V8" s="66" t="s">
        <v>10</v>
      </c>
      <c r="W8" s="67">
        <f>SUM(L97)</f>
        <v>1928</v>
      </c>
      <c r="X8" s="7"/>
      <c r="AA8" s="7"/>
      <c r="AB8" s="7"/>
      <c r="AC8" s="7"/>
      <c r="AD8" s="7"/>
    </row>
    <row r="9">
      <c r="A9" s="44" t="s">
        <v>36</v>
      </c>
      <c r="B9" s="44" t="s">
        <v>37</v>
      </c>
      <c r="C9" s="68"/>
      <c r="D9" s="46" t="s">
        <v>1157</v>
      </c>
      <c r="E9" s="59"/>
      <c r="F9" s="44" t="s">
        <v>40</v>
      </c>
      <c r="G9" s="282" t="s">
        <v>1158</v>
      </c>
      <c r="H9" s="60" t="s">
        <v>1159</v>
      </c>
      <c r="I9" s="69" t="s">
        <v>1160</v>
      </c>
      <c r="J9" s="44" t="s">
        <v>56</v>
      </c>
      <c r="K9" s="62"/>
      <c r="L9" s="52">
        <v>990.0</v>
      </c>
      <c r="M9" s="63"/>
      <c r="N9" s="64"/>
      <c r="O9" s="53"/>
      <c r="P9" s="237"/>
      <c r="Q9" s="233"/>
      <c r="R9" s="234"/>
      <c r="S9" s="54"/>
      <c r="T9" s="65"/>
      <c r="U9" s="283">
        <v>990.0</v>
      </c>
      <c r="V9" s="66" t="s">
        <v>11</v>
      </c>
      <c r="W9" s="67">
        <f>SUM(M98)</f>
        <v>600</v>
      </c>
      <c r="X9" s="7"/>
      <c r="AA9" s="7"/>
      <c r="AB9" s="7"/>
      <c r="AC9" s="7"/>
      <c r="AD9" s="7"/>
    </row>
    <row r="10" ht="16.5" customHeight="1">
      <c r="A10" s="44" t="s">
        <v>36</v>
      </c>
      <c r="B10" s="44" t="s">
        <v>37</v>
      </c>
      <c r="C10" s="70"/>
      <c r="D10" s="71"/>
      <c r="E10" s="47"/>
      <c r="F10" s="44" t="s">
        <v>40</v>
      </c>
      <c r="G10" s="48" t="s">
        <v>1161</v>
      </c>
      <c r="H10" s="49" t="s">
        <v>1162</v>
      </c>
      <c r="I10" s="50" t="s">
        <v>1163</v>
      </c>
      <c r="J10" s="44"/>
      <c r="K10" s="51"/>
      <c r="L10" s="72"/>
      <c r="M10" s="37"/>
      <c r="N10" s="38"/>
      <c r="O10" s="53">
        <v>350.0</v>
      </c>
      <c r="P10" s="232"/>
      <c r="Q10" s="233"/>
      <c r="R10" s="234"/>
      <c r="S10" s="73"/>
      <c r="T10" s="56"/>
      <c r="U10" s="57">
        <v>50.0</v>
      </c>
      <c r="V10" s="75" t="s">
        <v>12</v>
      </c>
      <c r="W10" s="67">
        <f>SUM(N99)</f>
        <v>1602</v>
      </c>
      <c r="X10" s="7"/>
      <c r="Y10" s="7"/>
      <c r="Z10" s="7"/>
      <c r="AA10" s="7"/>
      <c r="AB10" s="7"/>
      <c r="AC10" s="7"/>
      <c r="AD10" s="7"/>
    </row>
    <row r="11">
      <c r="A11" s="44" t="s">
        <v>36</v>
      </c>
      <c r="B11" s="44" t="s">
        <v>37</v>
      </c>
      <c r="C11" s="45"/>
      <c r="D11" s="46" t="s">
        <v>1164</v>
      </c>
      <c r="E11" s="47" t="s">
        <v>32</v>
      </c>
      <c r="F11" s="44" t="s">
        <v>40</v>
      </c>
      <c r="G11" s="231" t="s">
        <v>1165</v>
      </c>
      <c r="H11" s="49" t="s">
        <v>1166</v>
      </c>
      <c r="I11" s="61" t="s">
        <v>1167</v>
      </c>
      <c r="J11" s="44" t="s">
        <v>32</v>
      </c>
      <c r="K11" s="51"/>
      <c r="L11" s="52"/>
      <c r="M11" s="37"/>
      <c r="N11" s="38"/>
      <c r="O11" s="53">
        <v>350.0</v>
      </c>
      <c r="P11" s="232"/>
      <c r="Q11" s="233"/>
      <c r="R11" s="234"/>
      <c r="S11" s="54"/>
      <c r="T11" s="56"/>
      <c r="U11" s="57">
        <v>50.0</v>
      </c>
      <c r="V11" s="76" t="s">
        <v>18</v>
      </c>
      <c r="W11" s="77">
        <f>SUM(W7:W10)</f>
        <v>5659</v>
      </c>
      <c r="X11" s="7"/>
      <c r="AA11" s="7"/>
      <c r="AB11" s="7"/>
      <c r="AC11" s="7"/>
      <c r="AD11" s="7"/>
    </row>
    <row r="12">
      <c r="A12" s="44" t="s">
        <v>36</v>
      </c>
      <c r="B12" s="44" t="s">
        <v>37</v>
      </c>
      <c r="C12" s="45"/>
      <c r="D12" s="46" t="s">
        <v>1168</v>
      </c>
      <c r="E12" s="47" t="s">
        <v>70</v>
      </c>
      <c r="F12" s="44" t="s">
        <v>40</v>
      </c>
      <c r="G12" s="231" t="s">
        <v>1169</v>
      </c>
      <c r="H12" s="49" t="s">
        <v>1170</v>
      </c>
      <c r="I12" s="69" t="s">
        <v>1171</v>
      </c>
      <c r="J12" s="44" t="s">
        <v>32</v>
      </c>
      <c r="K12" s="51"/>
      <c r="L12" s="52"/>
      <c r="M12" s="63"/>
      <c r="N12" s="64">
        <v>294.0</v>
      </c>
      <c r="O12" s="53"/>
      <c r="P12" s="232"/>
      <c r="Q12" s="233"/>
      <c r="R12" s="234"/>
      <c r="S12" s="54"/>
      <c r="T12" s="65"/>
      <c r="U12" s="57">
        <v>50.0</v>
      </c>
      <c r="X12" s="7"/>
      <c r="Y12" s="7"/>
      <c r="Z12" s="7"/>
      <c r="AA12" s="7"/>
      <c r="AB12" s="7"/>
      <c r="AC12" s="7"/>
      <c r="AD12" s="7"/>
    </row>
    <row r="13">
      <c r="A13" s="44" t="s">
        <v>36</v>
      </c>
      <c r="B13" s="44" t="s">
        <v>37</v>
      </c>
      <c r="C13" s="45"/>
      <c r="D13" s="46" t="s">
        <v>1172</v>
      </c>
      <c r="E13" s="47" t="s">
        <v>178</v>
      </c>
      <c r="F13" s="44" t="s">
        <v>60</v>
      </c>
      <c r="G13" s="231" t="s">
        <v>1173</v>
      </c>
      <c r="H13" s="60"/>
      <c r="I13" s="50" t="s">
        <v>1174</v>
      </c>
      <c r="J13" s="44" t="s">
        <v>56</v>
      </c>
      <c r="K13" s="51">
        <v>147.0</v>
      </c>
      <c r="L13" s="52"/>
      <c r="M13" s="63"/>
      <c r="N13" s="64"/>
      <c r="O13" s="53"/>
      <c r="P13" s="232"/>
      <c r="Q13" s="238"/>
      <c r="R13" s="234"/>
      <c r="S13" s="54"/>
      <c r="T13" s="56"/>
      <c r="U13" s="57">
        <v>50.0</v>
      </c>
      <c r="X13" s="7"/>
      <c r="Y13" s="7"/>
      <c r="Z13" s="7"/>
      <c r="AA13" s="7"/>
      <c r="AB13" s="7"/>
      <c r="AC13" s="7"/>
      <c r="AD13" s="7"/>
    </row>
    <row r="14">
      <c r="A14" s="44" t="s">
        <v>36</v>
      </c>
      <c r="B14" s="44" t="s">
        <v>37</v>
      </c>
      <c r="C14" s="70"/>
      <c r="D14" s="58"/>
      <c r="E14" s="59"/>
      <c r="F14" s="44" t="s">
        <v>40</v>
      </c>
      <c r="G14" s="48" t="s">
        <v>1175</v>
      </c>
      <c r="H14" s="60" t="s">
        <v>1176</v>
      </c>
      <c r="I14" s="50" t="s">
        <v>1177</v>
      </c>
      <c r="J14" s="44"/>
      <c r="K14" s="51">
        <v>350.0</v>
      </c>
      <c r="L14" s="52"/>
      <c r="M14" s="37"/>
      <c r="N14" s="38"/>
      <c r="O14" s="53"/>
      <c r="P14" s="239"/>
      <c r="Q14" s="233"/>
      <c r="R14" s="234"/>
      <c r="S14" s="54"/>
      <c r="T14" s="56"/>
      <c r="U14" s="57">
        <v>50.0</v>
      </c>
      <c r="X14" s="7"/>
      <c r="Y14" s="7"/>
      <c r="Z14" s="7"/>
      <c r="AA14" s="7"/>
      <c r="AB14" s="7"/>
      <c r="AC14" s="7"/>
      <c r="AD14" s="7"/>
    </row>
    <row r="15">
      <c r="A15" s="44" t="s">
        <v>36</v>
      </c>
      <c r="B15" s="44" t="s">
        <v>37</v>
      </c>
      <c r="C15" s="70"/>
      <c r="D15" s="46" t="s">
        <v>1178</v>
      </c>
      <c r="E15" s="47" t="s">
        <v>78</v>
      </c>
      <c r="F15" s="44" t="s">
        <v>40</v>
      </c>
      <c r="G15" s="241" t="s">
        <v>1179</v>
      </c>
      <c r="H15" s="79" t="s">
        <v>1180</v>
      </c>
      <c r="I15" s="61" t="s">
        <v>1181</v>
      </c>
      <c r="J15" s="44" t="s">
        <v>44</v>
      </c>
      <c r="K15" s="51"/>
      <c r="L15" s="52"/>
      <c r="M15" s="63">
        <v>300.0</v>
      </c>
      <c r="N15" s="64"/>
      <c r="O15" s="53"/>
      <c r="P15" s="232"/>
      <c r="Q15" s="233"/>
      <c r="R15" s="234"/>
      <c r="S15" s="54"/>
      <c r="T15" s="65"/>
      <c r="U15" s="57">
        <v>50.0</v>
      </c>
      <c r="V15" s="80" t="s">
        <v>13</v>
      </c>
      <c r="W15" s="46">
        <f>SUM(O100)</f>
        <v>2099</v>
      </c>
      <c r="X15" s="7"/>
      <c r="Y15" s="7"/>
      <c r="Z15" s="7"/>
      <c r="AA15" s="7"/>
      <c r="AB15" s="7"/>
      <c r="AC15" s="7"/>
      <c r="AD15" s="7"/>
    </row>
    <row r="16">
      <c r="A16" s="44" t="s">
        <v>36</v>
      </c>
      <c r="B16" s="44" t="s">
        <v>45</v>
      </c>
      <c r="C16" s="45"/>
      <c r="D16" s="46" t="s">
        <v>46</v>
      </c>
      <c r="E16" s="47" t="s">
        <v>522</v>
      </c>
      <c r="F16" s="44" t="s">
        <v>40</v>
      </c>
      <c r="G16" s="241" t="s">
        <v>1182</v>
      </c>
      <c r="H16" s="79"/>
      <c r="I16" s="61" t="s">
        <v>1183</v>
      </c>
      <c r="J16" s="44" t="s">
        <v>32</v>
      </c>
      <c r="K16" s="51"/>
      <c r="L16" s="52"/>
      <c r="M16" s="63"/>
      <c r="N16" s="64"/>
      <c r="O16" s="53"/>
      <c r="P16" s="232" t="s">
        <v>764</v>
      </c>
      <c r="Q16" s="233"/>
      <c r="R16" s="234"/>
      <c r="S16" s="54"/>
      <c r="T16" s="65"/>
      <c r="U16" s="57" t="s">
        <v>46</v>
      </c>
      <c r="V16" s="242" t="s">
        <v>34</v>
      </c>
      <c r="W16" s="46">
        <f>SUM(P101)</f>
        <v>0</v>
      </c>
      <c r="X16" s="7"/>
      <c r="Y16" s="7"/>
      <c r="Z16" s="83"/>
      <c r="AA16" s="7"/>
      <c r="AB16" s="7"/>
      <c r="AC16" s="7"/>
      <c r="AD16" s="7"/>
    </row>
    <row r="17" ht="15.75" customHeight="1">
      <c r="A17" s="44" t="s">
        <v>36</v>
      </c>
      <c r="B17" s="44" t="s">
        <v>37</v>
      </c>
      <c r="C17" s="45"/>
      <c r="D17" s="46" t="s">
        <v>1184</v>
      </c>
      <c r="E17" s="47" t="s">
        <v>32</v>
      </c>
      <c r="F17" s="44" t="s">
        <v>40</v>
      </c>
      <c r="G17" s="231" t="s">
        <v>1185</v>
      </c>
      <c r="H17" s="60" t="s">
        <v>1186</v>
      </c>
      <c r="I17" s="69" t="s">
        <v>1187</v>
      </c>
      <c r="J17" s="44" t="s">
        <v>32</v>
      </c>
      <c r="K17" s="51"/>
      <c r="L17" s="84"/>
      <c r="M17" s="85"/>
      <c r="N17" s="86"/>
      <c r="O17" s="53">
        <v>294.0</v>
      </c>
      <c r="P17" s="232"/>
      <c r="Q17" s="233"/>
      <c r="R17" s="234"/>
      <c r="S17" s="87"/>
      <c r="T17" s="89"/>
      <c r="U17" s="57">
        <v>50.0</v>
      </c>
      <c r="V17" s="81" t="s">
        <v>35</v>
      </c>
      <c r="W17" s="82">
        <f>SUM(Q7:Q92)</f>
        <v>3487</v>
      </c>
      <c r="X17" s="7"/>
      <c r="Y17" s="7"/>
      <c r="Z17" s="7"/>
      <c r="AA17" s="7"/>
      <c r="AB17" s="7"/>
      <c r="AC17" s="7"/>
      <c r="AD17" s="7"/>
    </row>
    <row r="18" ht="17.25" customHeight="1">
      <c r="A18" s="44" t="s">
        <v>36</v>
      </c>
      <c r="B18" s="44" t="s">
        <v>37</v>
      </c>
      <c r="C18" s="45"/>
      <c r="D18" s="46" t="s">
        <v>1188</v>
      </c>
      <c r="E18" s="47" t="s">
        <v>90</v>
      </c>
      <c r="F18" s="44" t="s">
        <v>40</v>
      </c>
      <c r="G18" s="241" t="s">
        <v>1189</v>
      </c>
      <c r="H18" s="79" t="s">
        <v>1189</v>
      </c>
      <c r="I18" s="61" t="s">
        <v>1190</v>
      </c>
      <c r="J18" s="44" t="s">
        <v>44</v>
      </c>
      <c r="K18" s="51"/>
      <c r="L18" s="84">
        <v>350.0</v>
      </c>
      <c r="M18" s="63"/>
      <c r="N18" s="64"/>
      <c r="O18" s="53"/>
      <c r="P18" s="232"/>
      <c r="Q18" s="244"/>
      <c r="R18" s="234"/>
      <c r="S18" s="87"/>
      <c r="T18" s="65"/>
      <c r="U18" s="57">
        <v>150.0</v>
      </c>
      <c r="V18" s="81" t="s">
        <v>20</v>
      </c>
      <c r="W18" s="46">
        <f>SUM(R103)</f>
        <v>0</v>
      </c>
      <c r="X18" s="7"/>
      <c r="Y18" s="7"/>
      <c r="Z18" s="7"/>
      <c r="AA18" s="7"/>
      <c r="AB18" s="7"/>
      <c r="AC18" s="7"/>
      <c r="AD18" s="7"/>
    </row>
    <row r="19">
      <c r="A19" s="44" t="s">
        <v>36</v>
      </c>
      <c r="B19" s="44" t="s">
        <v>37</v>
      </c>
      <c r="C19" s="45"/>
      <c r="D19" s="46" t="s">
        <v>1191</v>
      </c>
      <c r="E19" s="47" t="s">
        <v>145</v>
      </c>
      <c r="F19" s="44" t="s">
        <v>146</v>
      </c>
      <c r="G19" s="231" t="s">
        <v>1192</v>
      </c>
      <c r="H19" s="60"/>
      <c r="I19" s="50" t="s">
        <v>1193</v>
      </c>
      <c r="J19" s="44" t="s">
        <v>32</v>
      </c>
      <c r="K19" s="51"/>
      <c r="L19" s="52"/>
      <c r="M19" s="63"/>
      <c r="N19" s="64"/>
      <c r="O19" s="53"/>
      <c r="P19" s="245"/>
      <c r="Q19" s="244"/>
      <c r="R19" s="234"/>
      <c r="S19" s="54">
        <v>300.0</v>
      </c>
      <c r="T19" s="65"/>
      <c r="U19" s="57">
        <v>100.0</v>
      </c>
      <c r="V19" s="81" t="s">
        <v>14</v>
      </c>
      <c r="W19" s="46">
        <f>SUM(S104)</f>
        <v>650</v>
      </c>
      <c r="X19" s="7"/>
      <c r="Y19" s="7"/>
      <c r="Z19" s="7"/>
      <c r="AA19" s="7"/>
      <c r="AB19" s="7"/>
      <c r="AC19" s="7"/>
      <c r="AD19" s="7"/>
    </row>
    <row r="20">
      <c r="A20" s="44" t="s">
        <v>36</v>
      </c>
      <c r="B20" s="44" t="s">
        <v>37</v>
      </c>
      <c r="C20" s="45"/>
      <c r="D20" s="46" t="s">
        <v>1194</v>
      </c>
      <c r="E20" s="47" t="s">
        <v>52</v>
      </c>
      <c r="F20" s="44" t="s">
        <v>60</v>
      </c>
      <c r="G20" s="231" t="s">
        <v>1195</v>
      </c>
      <c r="H20" s="60" t="s">
        <v>1196</v>
      </c>
      <c r="I20" s="69" t="s">
        <v>1197</v>
      </c>
      <c r="J20" s="44" t="s">
        <v>56</v>
      </c>
      <c r="K20" s="51"/>
      <c r="L20" s="52"/>
      <c r="M20" s="63"/>
      <c r="N20" s="64"/>
      <c r="O20" s="53">
        <v>120.0</v>
      </c>
      <c r="P20" s="245"/>
      <c r="Q20" s="238"/>
      <c r="R20" s="234"/>
      <c r="S20" s="54"/>
      <c r="T20" s="65"/>
      <c r="U20" s="57">
        <v>50.0</v>
      </c>
      <c r="V20" s="90" t="s">
        <v>19</v>
      </c>
      <c r="W20" s="91">
        <f>SUM(W15:W19)</f>
        <v>6236</v>
      </c>
      <c r="X20" s="7"/>
      <c r="Y20" s="7"/>
      <c r="Z20" s="7"/>
      <c r="AA20" s="7"/>
      <c r="AB20" s="7"/>
      <c r="AC20" s="7"/>
      <c r="AD20" s="7"/>
    </row>
    <row r="21">
      <c r="A21" s="44" t="s">
        <v>36</v>
      </c>
      <c r="B21" s="44" t="s">
        <v>45</v>
      </c>
      <c r="C21" s="45"/>
      <c r="D21" s="46" t="s">
        <v>46</v>
      </c>
      <c r="E21" s="47" t="s">
        <v>32</v>
      </c>
      <c r="F21" s="44" t="s">
        <v>40</v>
      </c>
      <c r="G21" s="231" t="s">
        <v>1198</v>
      </c>
      <c r="H21" s="60"/>
      <c r="I21" s="69" t="s">
        <v>1199</v>
      </c>
      <c r="J21" s="44" t="s">
        <v>32</v>
      </c>
      <c r="K21" s="51"/>
      <c r="L21" s="52"/>
      <c r="M21" s="63"/>
      <c r="N21" s="64" t="s">
        <v>639</v>
      </c>
      <c r="O21" s="53"/>
      <c r="P21" s="239"/>
      <c r="Q21" s="233"/>
      <c r="R21" s="234"/>
      <c r="S21" s="54"/>
      <c r="T21" s="65"/>
      <c r="U21" s="57"/>
      <c r="V21" s="92"/>
      <c r="W21" s="93"/>
      <c r="X21" s="7"/>
      <c r="Y21" s="7"/>
      <c r="Z21" s="7"/>
      <c r="AA21" s="7"/>
      <c r="AB21" s="7"/>
      <c r="AC21" s="7"/>
      <c r="AD21" s="7"/>
    </row>
    <row r="22">
      <c r="A22" s="44" t="s">
        <v>36</v>
      </c>
      <c r="B22" s="44" t="s">
        <v>45</v>
      </c>
      <c r="C22" s="45"/>
      <c r="D22" s="46" t="s">
        <v>46</v>
      </c>
      <c r="E22" s="47" t="s">
        <v>32</v>
      </c>
      <c r="F22" s="44" t="s">
        <v>40</v>
      </c>
      <c r="G22" s="231" t="s">
        <v>1200</v>
      </c>
      <c r="H22" s="60"/>
      <c r="I22" s="50" t="s">
        <v>1199</v>
      </c>
      <c r="J22" s="44" t="s">
        <v>32</v>
      </c>
      <c r="K22" s="51"/>
      <c r="L22" s="52"/>
      <c r="M22" s="63"/>
      <c r="N22" s="64" t="s">
        <v>639</v>
      </c>
      <c r="O22" s="53"/>
      <c r="P22" s="232"/>
      <c r="Q22" s="238"/>
      <c r="R22" s="234"/>
      <c r="S22" s="54"/>
      <c r="T22" s="65"/>
      <c r="U22" s="57"/>
      <c r="X22" s="7"/>
      <c r="Y22" s="7"/>
      <c r="Z22" s="7"/>
      <c r="AA22" s="7"/>
      <c r="AB22" s="7"/>
      <c r="AC22" s="7"/>
      <c r="AD22" s="7"/>
    </row>
    <row r="23" ht="17.25" customHeight="1">
      <c r="A23" s="44" t="s">
        <v>36</v>
      </c>
      <c r="B23" s="44" t="s">
        <v>37</v>
      </c>
      <c r="C23" s="45"/>
      <c r="D23" s="101" t="s">
        <v>1201</v>
      </c>
      <c r="E23" s="47" t="s">
        <v>135</v>
      </c>
      <c r="F23" s="44" t="s">
        <v>60</v>
      </c>
      <c r="G23" s="231" t="s">
        <v>1202</v>
      </c>
      <c r="H23" s="60" t="s">
        <v>1203</v>
      </c>
      <c r="I23" s="69">
        <v>1.1963980045E10</v>
      </c>
      <c r="J23" s="44" t="s">
        <v>32</v>
      </c>
      <c r="K23" s="95"/>
      <c r="L23" s="52"/>
      <c r="M23" s="63"/>
      <c r="N23" s="64"/>
      <c r="O23" s="53"/>
      <c r="P23" s="239"/>
      <c r="Q23" s="233">
        <v>147.0</v>
      </c>
      <c r="R23" s="234"/>
      <c r="S23" s="54"/>
      <c r="T23" s="65"/>
      <c r="U23" s="57">
        <v>50.0</v>
      </c>
      <c r="X23" s="7"/>
      <c r="Y23" s="7"/>
      <c r="Z23" s="7"/>
      <c r="AA23" s="7"/>
      <c r="AB23" s="7"/>
      <c r="AC23" s="7"/>
      <c r="AD23" s="7"/>
    </row>
    <row r="24" ht="15.75" customHeight="1">
      <c r="A24" s="44" t="s">
        <v>36</v>
      </c>
      <c r="B24" s="44" t="s">
        <v>37</v>
      </c>
      <c r="C24" s="45"/>
      <c r="D24" s="101" t="s">
        <v>46</v>
      </c>
      <c r="E24" s="59"/>
      <c r="F24" s="44" t="s">
        <v>40</v>
      </c>
      <c r="G24" s="282" t="s">
        <v>1204</v>
      </c>
      <c r="H24" s="60" t="s">
        <v>1205</v>
      </c>
      <c r="I24" s="50" t="s">
        <v>1206</v>
      </c>
      <c r="J24" s="44"/>
      <c r="K24" s="51"/>
      <c r="L24" s="72"/>
      <c r="M24" s="63"/>
      <c r="N24" s="64"/>
      <c r="O24" s="53"/>
      <c r="P24" s="239"/>
      <c r="Q24" s="233">
        <v>2990.0</v>
      </c>
      <c r="R24" s="234"/>
      <c r="S24" s="73"/>
      <c r="T24" s="65"/>
      <c r="U24" s="283">
        <v>2990.0</v>
      </c>
      <c r="X24" s="7"/>
      <c r="Y24" s="7"/>
      <c r="Z24" s="7"/>
      <c r="AA24" s="7"/>
      <c r="AB24" s="7"/>
      <c r="AC24" s="7"/>
      <c r="AD24" s="7"/>
    </row>
    <row r="25">
      <c r="A25" s="44" t="s">
        <v>36</v>
      </c>
      <c r="B25" s="44" t="s">
        <v>37</v>
      </c>
      <c r="C25" s="70"/>
      <c r="D25" s="46" t="s">
        <v>1207</v>
      </c>
      <c r="E25" s="47" t="s">
        <v>32</v>
      </c>
      <c r="F25" s="44" t="s">
        <v>40</v>
      </c>
      <c r="G25" s="231" t="s">
        <v>1208</v>
      </c>
      <c r="H25" s="60" t="s">
        <v>1209</v>
      </c>
      <c r="I25" s="48" t="s">
        <v>1210</v>
      </c>
      <c r="J25" s="44" t="s">
        <v>32</v>
      </c>
      <c r="K25" s="62"/>
      <c r="L25" s="52"/>
      <c r="M25" s="63"/>
      <c r="N25" s="64">
        <v>294.0</v>
      </c>
      <c r="O25" s="53"/>
      <c r="P25" s="239"/>
      <c r="Q25" s="233"/>
      <c r="R25" s="234"/>
      <c r="S25" s="97"/>
      <c r="T25" s="89"/>
      <c r="U25" s="57">
        <v>75.0</v>
      </c>
      <c r="V25" s="43"/>
      <c r="W25" s="43"/>
      <c r="X25" s="7"/>
      <c r="Y25" s="7"/>
      <c r="Z25" s="7"/>
      <c r="AA25" s="7"/>
      <c r="AB25" s="7"/>
      <c r="AC25" s="7"/>
      <c r="AD25" s="7"/>
    </row>
    <row r="26">
      <c r="A26" s="44" t="s">
        <v>36</v>
      </c>
      <c r="B26" s="44" t="s">
        <v>37</v>
      </c>
      <c r="C26" s="70"/>
      <c r="D26" s="58"/>
      <c r="E26" s="47"/>
      <c r="F26" s="44" t="s">
        <v>40</v>
      </c>
      <c r="G26" s="48" t="s">
        <v>1211</v>
      </c>
      <c r="H26" s="60" t="s">
        <v>1209</v>
      </c>
      <c r="I26" s="48" t="s">
        <v>1210</v>
      </c>
      <c r="J26" s="44" t="s">
        <v>32</v>
      </c>
      <c r="K26" s="99"/>
      <c r="L26" s="84"/>
      <c r="M26" s="63"/>
      <c r="N26" s="64">
        <v>294.0</v>
      </c>
      <c r="O26" s="53"/>
      <c r="P26" s="232"/>
      <c r="Q26" s="244"/>
      <c r="R26" s="234"/>
      <c r="S26" s="87"/>
      <c r="T26" s="65"/>
      <c r="U26" s="57">
        <v>75.0</v>
      </c>
      <c r="V26" s="247" t="s">
        <v>16</v>
      </c>
      <c r="W26" s="248">
        <f>SUM(T105)</f>
        <v>0</v>
      </c>
      <c r="X26" s="7"/>
      <c r="Y26" s="7"/>
      <c r="Z26" s="7"/>
      <c r="AA26" s="7"/>
      <c r="AB26" s="7"/>
      <c r="AC26" s="7"/>
      <c r="AD26" s="7"/>
    </row>
    <row r="27">
      <c r="A27" s="44" t="s">
        <v>36</v>
      </c>
      <c r="B27" s="44" t="s">
        <v>37</v>
      </c>
      <c r="C27" s="70"/>
      <c r="D27" s="46" t="s">
        <v>1212</v>
      </c>
      <c r="E27" s="47" t="s">
        <v>145</v>
      </c>
      <c r="F27" s="44" t="s">
        <v>146</v>
      </c>
      <c r="G27" s="231" t="s">
        <v>1213</v>
      </c>
      <c r="H27" s="60" t="s">
        <v>1214</v>
      </c>
      <c r="I27" s="297">
        <v>1.1949433623E10</v>
      </c>
      <c r="J27" s="44" t="s">
        <v>56</v>
      </c>
      <c r="K27" s="99"/>
      <c r="L27" s="52"/>
      <c r="M27" s="63"/>
      <c r="N27" s="64"/>
      <c r="O27" s="53"/>
      <c r="P27" s="245"/>
      <c r="Q27" s="233"/>
      <c r="R27" s="234"/>
      <c r="S27" s="54">
        <v>350.0</v>
      </c>
      <c r="T27" s="65"/>
      <c r="U27" s="57">
        <v>100.0</v>
      </c>
      <c r="V27" s="249" t="s">
        <v>129</v>
      </c>
      <c r="W27" s="250">
        <f>SUM(W26)</f>
        <v>0</v>
      </c>
      <c r="X27" s="7"/>
      <c r="Y27" s="7"/>
      <c r="Z27" s="7"/>
      <c r="AA27" s="7"/>
      <c r="AB27" s="7"/>
      <c r="AC27" s="7"/>
      <c r="AD27" s="7"/>
    </row>
    <row r="28">
      <c r="A28" s="44" t="s">
        <v>36</v>
      </c>
      <c r="B28" s="44" t="s">
        <v>37</v>
      </c>
      <c r="C28" s="70"/>
      <c r="D28" s="100" t="s">
        <v>1215</v>
      </c>
      <c r="E28" s="47" t="s">
        <v>135</v>
      </c>
      <c r="F28" s="44" t="s">
        <v>140</v>
      </c>
      <c r="G28" s="231" t="s">
        <v>1216</v>
      </c>
      <c r="H28" s="60" t="s">
        <v>1217</v>
      </c>
      <c r="I28" s="61" t="s">
        <v>1218</v>
      </c>
      <c r="J28" s="44" t="s">
        <v>32</v>
      </c>
      <c r="K28" s="51"/>
      <c r="L28" s="52"/>
      <c r="M28" s="63"/>
      <c r="N28" s="64"/>
      <c r="O28" s="53">
        <v>250.0</v>
      </c>
      <c r="P28" s="232"/>
      <c r="Q28" s="233"/>
      <c r="R28" s="234"/>
      <c r="S28" s="54"/>
      <c r="T28" s="65"/>
      <c r="U28" s="57">
        <v>50.0</v>
      </c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4" t="s">
        <v>36</v>
      </c>
      <c r="B29" s="44" t="s">
        <v>37</v>
      </c>
      <c r="C29" s="45"/>
      <c r="D29" s="100" t="s">
        <v>1219</v>
      </c>
      <c r="E29" s="47" t="s">
        <v>178</v>
      </c>
      <c r="F29" s="44" t="s">
        <v>60</v>
      </c>
      <c r="G29" s="231" t="s">
        <v>1220</v>
      </c>
      <c r="H29" s="60" t="s">
        <v>725</v>
      </c>
      <c r="I29" s="48" t="s">
        <v>1221</v>
      </c>
      <c r="J29" s="44" t="s">
        <v>56</v>
      </c>
      <c r="K29" s="51">
        <v>147.0</v>
      </c>
      <c r="L29" s="52"/>
      <c r="M29" s="63"/>
      <c r="N29" s="64"/>
      <c r="O29" s="53"/>
      <c r="P29" s="232"/>
      <c r="Q29" s="238"/>
      <c r="R29" s="234"/>
      <c r="S29" s="54"/>
      <c r="T29" s="65"/>
      <c r="U29" s="57">
        <v>73.5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4" t="s">
        <v>36</v>
      </c>
      <c r="B30" s="44" t="s">
        <v>37</v>
      </c>
      <c r="C30" s="101"/>
      <c r="D30" s="100" t="s">
        <v>1219</v>
      </c>
      <c r="E30" s="47"/>
      <c r="F30" s="44" t="s">
        <v>60</v>
      </c>
      <c r="G30" s="231" t="s">
        <v>1222</v>
      </c>
      <c r="H30" s="60" t="s">
        <v>725</v>
      </c>
      <c r="I30" s="48" t="s">
        <v>1221</v>
      </c>
      <c r="J30" s="44" t="s">
        <v>56</v>
      </c>
      <c r="K30" s="51">
        <v>197.0</v>
      </c>
      <c r="L30" s="52"/>
      <c r="M30" s="37"/>
      <c r="N30" s="38"/>
      <c r="O30" s="53"/>
      <c r="P30" s="239"/>
      <c r="Q30" s="233"/>
      <c r="R30" s="234"/>
      <c r="S30" s="54"/>
      <c r="T30" s="56"/>
      <c r="U30" s="57">
        <v>73.5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4" t="s">
        <v>36</v>
      </c>
      <c r="B31" s="44" t="s">
        <v>37</v>
      </c>
      <c r="C31" s="45"/>
      <c r="D31" s="100" t="s">
        <v>1219</v>
      </c>
      <c r="E31" s="59"/>
      <c r="F31" s="44" t="s">
        <v>60</v>
      </c>
      <c r="G31" s="252" t="s">
        <v>1223</v>
      </c>
      <c r="H31" s="103" t="s">
        <v>725</v>
      </c>
      <c r="I31" s="48" t="s">
        <v>1221</v>
      </c>
      <c r="J31" s="44" t="s">
        <v>56</v>
      </c>
      <c r="K31" s="51">
        <v>197.0</v>
      </c>
      <c r="L31" s="104"/>
      <c r="M31" s="63"/>
      <c r="N31" s="64"/>
      <c r="O31" s="53"/>
      <c r="P31" s="232"/>
      <c r="Q31" s="233"/>
      <c r="R31" s="234"/>
      <c r="S31" s="105"/>
      <c r="T31" s="65"/>
      <c r="U31" s="57">
        <v>73.5</v>
      </c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4" t="s">
        <v>36</v>
      </c>
      <c r="B32" s="44" t="s">
        <v>37</v>
      </c>
      <c r="C32" s="108"/>
      <c r="D32" s="100" t="s">
        <v>1219</v>
      </c>
      <c r="E32" s="47"/>
      <c r="F32" s="44" t="s">
        <v>60</v>
      </c>
      <c r="G32" s="231" t="s">
        <v>1224</v>
      </c>
      <c r="H32" s="60" t="s">
        <v>725</v>
      </c>
      <c r="I32" s="48" t="s">
        <v>1221</v>
      </c>
      <c r="J32" s="44" t="s">
        <v>56</v>
      </c>
      <c r="K32" s="51">
        <v>197.0</v>
      </c>
      <c r="L32" s="104"/>
      <c r="M32" s="63"/>
      <c r="N32" s="64"/>
      <c r="O32" s="53"/>
      <c r="P32" s="232"/>
      <c r="Q32" s="233"/>
      <c r="R32" s="234"/>
      <c r="S32" s="105"/>
      <c r="T32" s="65"/>
      <c r="U32" s="47">
        <v>73.5</v>
      </c>
      <c r="V32" s="90" t="s">
        <v>23</v>
      </c>
      <c r="W32" s="107">
        <f>SUM(W11,W20,W27)</f>
        <v>11895</v>
      </c>
      <c r="X32" s="7"/>
      <c r="Y32" s="7"/>
      <c r="Z32" s="7"/>
      <c r="AA32" s="7"/>
      <c r="AB32" s="7"/>
      <c r="AC32" s="7"/>
      <c r="AD32" s="7"/>
    </row>
    <row r="33">
      <c r="A33" s="44" t="s">
        <v>36</v>
      </c>
      <c r="B33" s="44" t="s">
        <v>37</v>
      </c>
      <c r="C33" s="45"/>
      <c r="D33" s="122" t="s">
        <v>1225</v>
      </c>
      <c r="E33" s="47" t="s">
        <v>52</v>
      </c>
      <c r="F33" s="44" t="s">
        <v>60</v>
      </c>
      <c r="G33" s="231" t="s">
        <v>1226</v>
      </c>
      <c r="H33" s="60"/>
      <c r="I33" s="48" t="s">
        <v>1227</v>
      </c>
      <c r="J33" s="44" t="s">
        <v>56</v>
      </c>
      <c r="K33" s="51"/>
      <c r="L33" s="84"/>
      <c r="M33" s="85"/>
      <c r="N33" s="86"/>
      <c r="O33" s="53">
        <v>147.0</v>
      </c>
      <c r="P33" s="232"/>
      <c r="Q33" s="233"/>
      <c r="R33" s="234"/>
      <c r="S33" s="87"/>
      <c r="T33" s="89"/>
      <c r="U33" s="57">
        <v>50.0</v>
      </c>
      <c r="X33" s="7"/>
      <c r="Y33" s="7"/>
      <c r="Z33" s="7"/>
      <c r="AA33" s="7"/>
      <c r="AB33" s="7"/>
      <c r="AC33" s="7"/>
      <c r="AD33" s="7"/>
    </row>
    <row r="34">
      <c r="A34" s="44" t="s">
        <v>36</v>
      </c>
      <c r="B34" s="44" t="s">
        <v>37</v>
      </c>
      <c r="C34" s="45"/>
      <c r="D34" s="110"/>
      <c r="E34" s="59"/>
      <c r="F34" s="44" t="s">
        <v>40</v>
      </c>
      <c r="G34" s="48" t="s">
        <v>1228</v>
      </c>
      <c r="H34" s="60"/>
      <c r="I34" s="60" t="s">
        <v>1229</v>
      </c>
      <c r="J34" s="78"/>
      <c r="K34" s="51">
        <v>294.0</v>
      </c>
      <c r="L34" s="52"/>
      <c r="M34" s="37"/>
      <c r="N34" s="38"/>
      <c r="O34" s="53"/>
      <c r="P34" s="232"/>
      <c r="Q34" s="233"/>
      <c r="R34" s="234"/>
      <c r="S34" s="73"/>
      <c r="T34" s="56"/>
      <c r="U34" s="47">
        <v>50.0</v>
      </c>
      <c r="X34" s="7"/>
      <c r="Y34" s="7"/>
      <c r="Z34" s="7"/>
      <c r="AA34" s="7"/>
      <c r="AB34" s="7"/>
      <c r="AC34" s="7"/>
      <c r="AD34" s="7"/>
    </row>
    <row r="35">
      <c r="A35" s="44" t="s">
        <v>36</v>
      </c>
      <c r="B35" s="44" t="s">
        <v>37</v>
      </c>
      <c r="C35" s="70"/>
      <c r="D35" s="122" t="s">
        <v>1230</v>
      </c>
      <c r="E35" s="47" t="s">
        <v>70</v>
      </c>
      <c r="F35" s="44" t="s">
        <v>40</v>
      </c>
      <c r="G35" s="231" t="s">
        <v>1231</v>
      </c>
      <c r="H35" s="60" t="s">
        <v>1232</v>
      </c>
      <c r="I35" s="60" t="s">
        <v>1233</v>
      </c>
      <c r="J35" s="44" t="s">
        <v>32</v>
      </c>
      <c r="K35" s="62"/>
      <c r="L35" s="52">
        <v>588.0</v>
      </c>
      <c r="M35" s="63"/>
      <c r="N35" s="64"/>
      <c r="O35" s="53"/>
      <c r="P35" s="232"/>
      <c r="Q35" s="233"/>
      <c r="R35" s="234"/>
      <c r="S35" s="54"/>
      <c r="T35" s="65"/>
      <c r="U35" s="47">
        <v>100.0</v>
      </c>
      <c r="X35" s="7"/>
      <c r="Y35" s="7"/>
      <c r="Z35" s="7"/>
      <c r="AA35" s="7"/>
      <c r="AB35" s="7"/>
      <c r="AC35" s="7"/>
      <c r="AD35" s="7"/>
    </row>
    <row r="36">
      <c r="A36" s="44" t="s">
        <v>36</v>
      </c>
      <c r="B36" s="44" t="s">
        <v>37</v>
      </c>
      <c r="C36" s="70"/>
      <c r="D36" s="100" t="s">
        <v>1234</v>
      </c>
      <c r="E36" s="47" t="s">
        <v>59</v>
      </c>
      <c r="F36" s="44" t="s">
        <v>40</v>
      </c>
      <c r="G36" s="253" t="s">
        <v>1235</v>
      </c>
      <c r="H36" s="49" t="s">
        <v>1236</v>
      </c>
      <c r="I36" s="60">
        <v>4.799897526E9</v>
      </c>
      <c r="J36" s="44" t="s">
        <v>56</v>
      </c>
      <c r="K36" s="62"/>
      <c r="L36" s="52"/>
      <c r="M36" s="63">
        <v>300.0</v>
      </c>
      <c r="N36" s="64"/>
      <c r="O36" s="53"/>
      <c r="P36" s="232"/>
      <c r="Q36" s="238"/>
      <c r="R36" s="234"/>
      <c r="S36" s="54"/>
      <c r="T36" s="65"/>
      <c r="U36" s="47">
        <v>50.0</v>
      </c>
      <c r="X36" s="7"/>
      <c r="Y36" s="7"/>
      <c r="Z36" s="7"/>
      <c r="AA36" s="7"/>
      <c r="AB36" s="7"/>
      <c r="AC36" s="7"/>
      <c r="AD36" s="7"/>
    </row>
    <row r="37">
      <c r="A37" s="44" t="s">
        <v>36</v>
      </c>
      <c r="B37" s="44" t="s">
        <v>37</v>
      </c>
      <c r="C37" s="70"/>
      <c r="D37" s="100" t="s">
        <v>1237</v>
      </c>
      <c r="E37" s="47" t="s">
        <v>178</v>
      </c>
      <c r="F37" s="44" t="s">
        <v>40</v>
      </c>
      <c r="G37" s="289" t="s">
        <v>1238</v>
      </c>
      <c r="H37" s="114"/>
      <c r="I37" s="48" t="s">
        <v>1239</v>
      </c>
      <c r="J37" s="44" t="s">
        <v>56</v>
      </c>
      <c r="K37" s="51"/>
      <c r="L37" s="52"/>
      <c r="M37" s="85"/>
      <c r="N37" s="64">
        <v>370.0</v>
      </c>
      <c r="O37" s="53"/>
      <c r="P37" s="239"/>
      <c r="Q37" s="233"/>
      <c r="R37" s="234"/>
      <c r="S37" s="54"/>
      <c r="T37" s="89"/>
      <c r="U37" s="47">
        <v>50.0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4" t="s">
        <v>36</v>
      </c>
      <c r="B38" s="44" t="s">
        <v>37</v>
      </c>
      <c r="C38" s="45"/>
      <c r="D38" s="100" t="s">
        <v>1240</v>
      </c>
      <c r="E38" s="47" t="s">
        <v>70</v>
      </c>
      <c r="F38" s="44" t="s">
        <v>40</v>
      </c>
      <c r="G38" s="231" t="s">
        <v>1241</v>
      </c>
      <c r="H38" s="60" t="s">
        <v>1242</v>
      </c>
      <c r="I38" s="48" t="s">
        <v>1243</v>
      </c>
      <c r="J38" s="44" t="s">
        <v>32</v>
      </c>
      <c r="K38" s="51"/>
      <c r="L38" s="52"/>
      <c r="M38" s="115"/>
      <c r="N38" s="116"/>
      <c r="O38" s="53">
        <v>294.0</v>
      </c>
      <c r="P38" s="232"/>
      <c r="Q38" s="233"/>
      <c r="R38" s="234"/>
      <c r="S38" s="54"/>
      <c r="T38" s="117"/>
      <c r="U38" s="47">
        <v>50.0</v>
      </c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4" t="s">
        <v>36</v>
      </c>
      <c r="B39" s="44" t="s">
        <v>45</v>
      </c>
      <c r="C39" s="45"/>
      <c r="D39" s="100" t="s">
        <v>46</v>
      </c>
      <c r="E39" s="47" t="s">
        <v>178</v>
      </c>
      <c r="F39" s="44" t="s">
        <v>40</v>
      </c>
      <c r="G39" s="231" t="s">
        <v>1244</v>
      </c>
      <c r="H39" s="60"/>
      <c r="I39" s="47" t="s">
        <v>1245</v>
      </c>
      <c r="J39" s="44" t="s">
        <v>44</v>
      </c>
      <c r="K39" s="99"/>
      <c r="L39" s="52"/>
      <c r="M39" s="63" t="s">
        <v>764</v>
      </c>
      <c r="N39" s="64"/>
      <c r="O39" s="53"/>
      <c r="P39" s="232"/>
      <c r="Q39" s="254"/>
      <c r="R39" s="234"/>
      <c r="S39" s="54"/>
      <c r="T39" s="65"/>
      <c r="U39" s="47" t="s">
        <v>46</v>
      </c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4" t="s">
        <v>36</v>
      </c>
      <c r="B40" s="44" t="s">
        <v>37</v>
      </c>
      <c r="C40" s="45"/>
      <c r="D40" s="46" t="s">
        <v>1246</v>
      </c>
      <c r="E40" s="47" t="s">
        <v>522</v>
      </c>
      <c r="F40" s="44" t="s">
        <v>40</v>
      </c>
      <c r="G40" s="231" t="s">
        <v>1247</v>
      </c>
      <c r="H40" s="60" t="s">
        <v>1248</v>
      </c>
      <c r="I40" s="48" t="s">
        <v>1249</v>
      </c>
      <c r="J40" s="44" t="s">
        <v>44</v>
      </c>
      <c r="K40" s="51"/>
      <c r="L40" s="72"/>
      <c r="M40" s="63"/>
      <c r="N40" s="64">
        <v>350.0</v>
      </c>
      <c r="O40" s="53"/>
      <c r="P40" s="255"/>
      <c r="Q40" s="256"/>
      <c r="R40" s="234"/>
      <c r="S40" s="73"/>
      <c r="T40" s="65"/>
      <c r="U40" s="47">
        <v>50.0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4" t="s">
        <v>36</v>
      </c>
      <c r="B41" s="44" t="s">
        <v>37</v>
      </c>
      <c r="C41" s="45"/>
      <c r="D41" s="100" t="s">
        <v>46</v>
      </c>
      <c r="E41" s="47"/>
      <c r="F41" s="44" t="s">
        <v>40</v>
      </c>
      <c r="G41" s="48" t="s">
        <v>1250</v>
      </c>
      <c r="H41" s="60" t="s">
        <v>1251</v>
      </c>
      <c r="I41" s="48">
        <v>7.199655735E9</v>
      </c>
      <c r="J41" s="78"/>
      <c r="K41" s="51"/>
      <c r="L41" s="52"/>
      <c r="M41" s="63"/>
      <c r="N41" s="64"/>
      <c r="O41" s="53"/>
      <c r="P41" s="257"/>
      <c r="Q41" s="254">
        <v>350.0</v>
      </c>
      <c r="R41" s="234"/>
      <c r="S41" s="54"/>
      <c r="T41" s="65"/>
      <c r="U41" s="47">
        <v>50.0</v>
      </c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4"/>
      <c r="B42" s="44"/>
      <c r="C42" s="70"/>
      <c r="D42" s="118"/>
      <c r="E42" s="59"/>
      <c r="F42" s="44"/>
      <c r="G42" s="119"/>
      <c r="H42" s="120"/>
      <c r="I42" s="114"/>
      <c r="J42" s="78"/>
      <c r="K42" s="121"/>
      <c r="L42" s="52"/>
      <c r="M42" s="63"/>
      <c r="N42" s="64"/>
      <c r="O42" s="53"/>
      <c r="P42" s="255"/>
      <c r="Q42" s="258"/>
      <c r="R42" s="234"/>
      <c r="S42" s="54"/>
      <c r="T42" s="65"/>
      <c r="U42" s="4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4"/>
      <c r="B43" s="44"/>
      <c r="C43" s="70"/>
      <c r="D43" s="58"/>
      <c r="E43" s="47"/>
      <c r="F43" s="44"/>
      <c r="G43" s="48"/>
      <c r="H43" s="60"/>
      <c r="I43" s="48"/>
      <c r="J43" s="44"/>
      <c r="K43" s="51"/>
      <c r="L43" s="52"/>
      <c r="M43" s="63"/>
      <c r="N43" s="64"/>
      <c r="O43" s="53"/>
      <c r="P43" s="259"/>
      <c r="Q43" s="254"/>
      <c r="R43" s="234"/>
      <c r="S43" s="54"/>
      <c r="T43" s="65"/>
      <c r="U43" s="4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4"/>
      <c r="B44" s="44"/>
      <c r="C44" s="45"/>
      <c r="D44" s="58"/>
      <c r="E44" s="59"/>
      <c r="F44" s="44"/>
      <c r="G44" s="48"/>
      <c r="H44" s="60"/>
      <c r="I44" s="48"/>
      <c r="J44" s="44"/>
      <c r="K44" s="62"/>
      <c r="L44" s="52"/>
      <c r="M44" s="63"/>
      <c r="N44" s="64"/>
      <c r="O44" s="53"/>
      <c r="P44" s="260"/>
      <c r="Q44" s="254"/>
      <c r="R44" s="234"/>
      <c r="S44" s="54"/>
      <c r="T44" s="65"/>
      <c r="U44" s="4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4"/>
      <c r="B45" s="44"/>
      <c r="C45" s="45"/>
      <c r="D45" s="122"/>
      <c r="E45" s="59"/>
      <c r="F45" s="44"/>
      <c r="G45" s="48"/>
      <c r="H45" s="60"/>
      <c r="I45" s="48"/>
      <c r="J45" s="44"/>
      <c r="K45" s="51"/>
      <c r="L45" s="52"/>
      <c r="M45" s="63"/>
      <c r="N45" s="64"/>
      <c r="O45" s="53"/>
      <c r="P45" s="260"/>
      <c r="Q45" s="254"/>
      <c r="R45" s="234"/>
      <c r="S45" s="54"/>
      <c r="T45" s="65"/>
      <c r="U45" s="4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4"/>
      <c r="B46" s="44"/>
      <c r="C46" s="45"/>
      <c r="D46" s="71"/>
      <c r="E46" s="59"/>
      <c r="F46" s="44"/>
      <c r="G46" s="123"/>
      <c r="H46" s="124"/>
      <c r="I46" s="48"/>
      <c r="J46" s="78"/>
      <c r="K46" s="51"/>
      <c r="L46" s="104"/>
      <c r="M46" s="85"/>
      <c r="N46" s="86"/>
      <c r="O46" s="53"/>
      <c r="P46" s="260"/>
      <c r="Q46" s="254"/>
      <c r="R46" s="234"/>
      <c r="S46" s="105"/>
      <c r="T46" s="89"/>
      <c r="U46" s="4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4"/>
      <c r="B47" s="44"/>
      <c r="C47" s="70"/>
      <c r="D47" s="71"/>
      <c r="E47" s="59"/>
      <c r="F47" s="44"/>
      <c r="G47" s="48"/>
      <c r="H47" s="60"/>
      <c r="I47" s="60"/>
      <c r="J47" s="78"/>
      <c r="K47" s="51"/>
      <c r="L47" s="125"/>
      <c r="M47" s="63"/>
      <c r="N47" s="64"/>
      <c r="O47" s="53"/>
      <c r="P47" s="260"/>
      <c r="Q47" s="254"/>
      <c r="R47" s="234"/>
      <c r="S47" s="126"/>
      <c r="T47" s="65"/>
      <c r="U47" s="4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4"/>
      <c r="B48" s="44"/>
      <c r="C48" s="45"/>
      <c r="D48" s="71"/>
      <c r="E48" s="59"/>
      <c r="F48" s="44"/>
      <c r="G48" s="48"/>
      <c r="H48" s="60"/>
      <c r="I48" s="60"/>
      <c r="J48" s="78"/>
      <c r="K48" s="51"/>
      <c r="L48" s="125"/>
      <c r="M48" s="37"/>
      <c r="N48" s="38"/>
      <c r="O48" s="53"/>
      <c r="P48" s="260"/>
      <c r="Q48" s="254"/>
      <c r="R48" s="234"/>
      <c r="S48" s="126"/>
      <c r="T48" s="56"/>
      <c r="U48" s="4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4"/>
      <c r="B49" s="44"/>
      <c r="C49" s="45"/>
      <c r="D49" s="109"/>
      <c r="E49" s="47"/>
      <c r="F49" s="44"/>
      <c r="G49" s="48"/>
      <c r="H49" s="60"/>
      <c r="I49" s="128"/>
      <c r="J49" s="44"/>
      <c r="K49" s="62"/>
      <c r="L49" s="125"/>
      <c r="M49" s="85"/>
      <c r="N49" s="86"/>
      <c r="O49" s="53"/>
      <c r="P49" s="260"/>
      <c r="Q49" s="254"/>
      <c r="R49" s="234"/>
      <c r="S49" s="126"/>
      <c r="T49" s="89"/>
      <c r="U49" s="4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4"/>
      <c r="B50" s="44"/>
      <c r="C50" s="45"/>
      <c r="D50" s="129"/>
      <c r="E50" s="59"/>
      <c r="F50" s="44"/>
      <c r="G50" s="48"/>
      <c r="H50" s="60"/>
      <c r="I50" s="48"/>
      <c r="J50" s="78"/>
      <c r="K50" s="62"/>
      <c r="L50" s="130"/>
      <c r="M50" s="85"/>
      <c r="N50" s="86"/>
      <c r="O50" s="53"/>
      <c r="P50" s="260"/>
      <c r="Q50" s="258"/>
      <c r="R50" s="234"/>
      <c r="S50" s="131"/>
      <c r="T50" s="89"/>
      <c r="U50" s="4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4"/>
      <c r="B51" s="44"/>
      <c r="C51" s="45"/>
      <c r="D51" s="70"/>
      <c r="E51" s="59"/>
      <c r="F51" s="44"/>
      <c r="G51" s="48"/>
      <c r="H51" s="60"/>
      <c r="I51" s="48"/>
      <c r="J51" s="78"/>
      <c r="K51" s="51"/>
      <c r="L51" s="125"/>
      <c r="M51" s="63"/>
      <c r="N51" s="64"/>
      <c r="O51" s="53"/>
      <c r="P51" s="261"/>
      <c r="Q51" s="254"/>
      <c r="R51" s="234"/>
      <c r="S51" s="126"/>
      <c r="T51" s="65"/>
      <c r="U51" s="4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4"/>
      <c r="B52" s="44"/>
      <c r="C52" s="45"/>
      <c r="D52" s="45"/>
      <c r="E52" s="59"/>
      <c r="F52" s="44"/>
      <c r="G52" s="133"/>
      <c r="H52" s="49"/>
      <c r="I52" s="48"/>
      <c r="J52" s="78"/>
      <c r="K52" s="121"/>
      <c r="L52" s="125"/>
      <c r="M52" s="85"/>
      <c r="N52" s="86"/>
      <c r="O52" s="53"/>
      <c r="P52" s="260"/>
      <c r="Q52" s="258"/>
      <c r="R52" s="234"/>
      <c r="S52" s="126"/>
      <c r="T52" s="89"/>
      <c r="U52" s="4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4"/>
      <c r="B53" s="44"/>
      <c r="C53" s="45"/>
      <c r="D53" s="45"/>
      <c r="E53" s="134"/>
      <c r="F53" s="44"/>
      <c r="G53" s="48"/>
      <c r="H53" s="60"/>
      <c r="I53" s="48"/>
      <c r="J53" s="78"/>
      <c r="K53" s="51"/>
      <c r="L53" s="125"/>
      <c r="M53" s="63"/>
      <c r="N53" s="64"/>
      <c r="O53" s="53"/>
      <c r="P53" s="261"/>
      <c r="Q53" s="262"/>
      <c r="R53" s="234"/>
      <c r="S53" s="126"/>
      <c r="T53" s="65"/>
      <c r="U53" s="5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4"/>
      <c r="B54" s="44"/>
      <c r="C54" s="45"/>
      <c r="D54" s="45"/>
      <c r="E54" s="23"/>
      <c r="F54" s="44"/>
      <c r="G54" s="135"/>
      <c r="H54" s="136"/>
      <c r="I54" s="48"/>
      <c r="J54" s="78"/>
      <c r="K54" s="51"/>
      <c r="L54" s="125"/>
      <c r="M54" s="63"/>
      <c r="N54" s="64"/>
      <c r="O54" s="53"/>
      <c r="P54" s="263"/>
      <c r="Q54" s="254"/>
      <c r="R54" s="234"/>
      <c r="S54" s="126"/>
      <c r="T54" s="65"/>
      <c r="U54" s="4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25"/>
      <c r="M55" s="115"/>
      <c r="N55" s="116"/>
      <c r="O55" s="53"/>
      <c r="P55" s="260"/>
      <c r="Q55" s="258"/>
      <c r="R55" s="234"/>
      <c r="S55" s="126"/>
      <c r="T55" s="117"/>
      <c r="U55" s="4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8"/>
      <c r="L56" s="125"/>
      <c r="M56" s="115"/>
      <c r="N56" s="116"/>
      <c r="O56" s="53"/>
      <c r="P56" s="261"/>
      <c r="Q56" s="258"/>
      <c r="R56" s="234"/>
      <c r="S56" s="126"/>
      <c r="T56" s="117"/>
      <c r="U56" s="4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4"/>
      <c r="B57" s="44"/>
      <c r="C57" s="45"/>
      <c r="D57" s="45"/>
      <c r="E57" s="23"/>
      <c r="F57" s="44"/>
      <c r="G57" s="48"/>
      <c r="H57" s="60"/>
      <c r="I57" s="48"/>
      <c r="J57" s="78"/>
      <c r="K57" s="137"/>
      <c r="L57" s="139"/>
      <c r="M57" s="63"/>
      <c r="N57" s="64"/>
      <c r="O57" s="53"/>
      <c r="P57" s="261"/>
      <c r="Q57" s="262"/>
      <c r="R57" s="234"/>
      <c r="S57" s="140"/>
      <c r="T57" s="65"/>
      <c r="U57" s="4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4"/>
      <c r="B58" s="44"/>
      <c r="C58" s="45"/>
      <c r="D58" s="101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63"/>
      <c r="Q58" s="254"/>
      <c r="R58" s="234"/>
      <c r="S58" s="126"/>
      <c r="T58" s="89"/>
      <c r="U58" s="4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4"/>
      <c r="B59" s="44"/>
      <c r="C59" s="70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61"/>
      <c r="Q59" s="256"/>
      <c r="R59" s="234"/>
      <c r="S59" s="126"/>
      <c r="T59" s="89"/>
      <c r="U59" s="4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64"/>
      <c r="Q60" s="256"/>
      <c r="R60" s="234"/>
      <c r="S60" s="126"/>
      <c r="T60" s="89"/>
      <c r="U60" s="4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25"/>
      <c r="M61" s="85"/>
      <c r="N61" s="86"/>
      <c r="O61" s="53"/>
      <c r="P61" s="264"/>
      <c r="Q61" s="256"/>
      <c r="R61" s="234"/>
      <c r="S61" s="126"/>
      <c r="T61" s="89"/>
      <c r="U61" s="4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63"/>
      <c r="N62" s="64"/>
      <c r="O62" s="53"/>
      <c r="P62" s="264"/>
      <c r="Q62" s="256"/>
      <c r="R62" s="234"/>
      <c r="S62" s="131"/>
      <c r="T62" s="65"/>
      <c r="U62" s="4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7"/>
      <c r="L63" s="130"/>
      <c r="M63" s="85"/>
      <c r="N63" s="86"/>
      <c r="O63" s="53"/>
      <c r="P63" s="264"/>
      <c r="Q63" s="258"/>
      <c r="R63" s="265"/>
      <c r="S63" s="131"/>
      <c r="T63" s="89"/>
      <c r="U63" s="142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25"/>
      <c r="M64" s="63"/>
      <c r="N64" s="64"/>
      <c r="O64" s="53"/>
      <c r="P64" s="261"/>
      <c r="Q64" s="262"/>
      <c r="R64" s="234"/>
      <c r="S64" s="126"/>
      <c r="T64" s="65"/>
      <c r="U64" s="4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8"/>
      <c r="L65" s="130"/>
      <c r="M65" s="85"/>
      <c r="N65" s="86"/>
      <c r="O65" s="53"/>
      <c r="P65" s="263"/>
      <c r="Q65" s="254"/>
      <c r="R65" s="234"/>
      <c r="S65" s="131"/>
      <c r="T65" s="89"/>
      <c r="U65" s="4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4"/>
      <c r="B66" s="44"/>
      <c r="C66" s="45"/>
      <c r="D66" s="45"/>
      <c r="E66" s="23"/>
      <c r="F66" s="44"/>
      <c r="G66" s="48"/>
      <c r="H66" s="60"/>
      <c r="I66" s="48"/>
      <c r="J66" s="78"/>
      <c r="K66" s="137"/>
      <c r="L66" s="130"/>
      <c r="M66" s="85"/>
      <c r="N66" s="86"/>
      <c r="O66" s="53"/>
      <c r="P66" s="260"/>
      <c r="Q66" s="258"/>
      <c r="R66" s="234"/>
      <c r="S66" s="131"/>
      <c r="T66" s="89"/>
      <c r="U66" s="4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4"/>
      <c r="L67" s="125"/>
      <c r="M67" s="63"/>
      <c r="N67" s="64"/>
      <c r="O67" s="53"/>
      <c r="P67" s="261"/>
      <c r="Q67" s="258"/>
      <c r="R67" s="234"/>
      <c r="S67" s="126"/>
      <c r="T67" s="65"/>
      <c r="U67" s="4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5"/>
      <c r="L68" s="130"/>
      <c r="M68" s="85"/>
      <c r="N68" s="86"/>
      <c r="O68" s="53"/>
      <c r="P68" s="261"/>
      <c r="Q68" s="258"/>
      <c r="R68" s="234"/>
      <c r="S68" s="131"/>
      <c r="T68" s="89"/>
      <c r="U68" s="4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37"/>
      <c r="L69" s="146"/>
      <c r="M69" s="85"/>
      <c r="N69" s="86"/>
      <c r="O69" s="53"/>
      <c r="P69" s="261"/>
      <c r="Q69" s="258"/>
      <c r="R69" s="234"/>
      <c r="S69" s="147"/>
      <c r="T69" s="89"/>
      <c r="U69" s="5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4"/>
      <c r="L70" s="130"/>
      <c r="M70" s="85"/>
      <c r="N70" s="86"/>
      <c r="O70" s="53"/>
      <c r="P70" s="261"/>
      <c r="Q70" s="266"/>
      <c r="R70" s="234"/>
      <c r="S70" s="131"/>
      <c r="T70" s="89"/>
      <c r="U70" s="4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4"/>
      <c r="B71" s="44"/>
      <c r="C71" s="149"/>
      <c r="D71" s="150"/>
      <c r="E71" s="143"/>
      <c r="F71" s="44"/>
      <c r="G71" s="48"/>
      <c r="H71" s="60"/>
      <c r="I71" s="48"/>
      <c r="J71" s="78"/>
      <c r="K71" s="151"/>
      <c r="L71" s="152"/>
      <c r="M71" s="85"/>
      <c r="N71" s="86"/>
      <c r="O71" s="53"/>
      <c r="P71" s="267"/>
      <c r="Q71" s="266"/>
      <c r="R71" s="234"/>
      <c r="S71" s="153"/>
      <c r="T71" s="89"/>
      <c r="U71" s="4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4"/>
      <c r="B72" s="44"/>
      <c r="C72" s="149"/>
      <c r="D72" s="45"/>
      <c r="E72" s="143"/>
      <c r="F72" s="44"/>
      <c r="G72" s="48"/>
      <c r="H72" s="60"/>
      <c r="I72" s="48"/>
      <c r="J72" s="78"/>
      <c r="K72" s="155"/>
      <c r="L72" s="152"/>
      <c r="M72" s="115"/>
      <c r="N72" s="116"/>
      <c r="O72" s="53"/>
      <c r="P72" s="267"/>
      <c r="Q72" s="266"/>
      <c r="R72" s="265"/>
      <c r="S72" s="153"/>
      <c r="T72" s="117"/>
      <c r="U72" s="142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4"/>
      <c r="B73" s="44"/>
      <c r="C73" s="149"/>
      <c r="D73" s="58"/>
      <c r="E73" s="143"/>
      <c r="F73" s="44"/>
      <c r="G73" s="48"/>
      <c r="H73" s="60"/>
      <c r="I73" s="60"/>
      <c r="J73" s="78"/>
      <c r="K73" s="151"/>
      <c r="L73" s="156"/>
      <c r="M73" s="85"/>
      <c r="N73" s="86"/>
      <c r="O73" s="53"/>
      <c r="P73" s="267"/>
      <c r="Q73" s="266"/>
      <c r="R73" s="265"/>
      <c r="S73" s="157"/>
      <c r="T73" s="89"/>
      <c r="U73" s="142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1"/>
      <c r="L74" s="152"/>
      <c r="M74" s="85"/>
      <c r="N74" s="86"/>
      <c r="O74" s="53"/>
      <c r="P74" s="267"/>
      <c r="Q74" s="266"/>
      <c r="R74" s="265"/>
      <c r="S74" s="153"/>
      <c r="T74" s="89"/>
      <c r="U74" s="142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4"/>
      <c r="B75" s="44"/>
      <c r="C75" s="149"/>
      <c r="D75" s="45"/>
      <c r="E75" s="14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7"/>
      <c r="Q75" s="266"/>
      <c r="R75" s="265"/>
      <c r="S75" s="153"/>
      <c r="T75" s="89"/>
      <c r="U75" s="142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7"/>
      <c r="Q76" s="266"/>
      <c r="R76" s="265"/>
      <c r="S76" s="153"/>
      <c r="T76" s="89"/>
      <c r="U76" s="159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267"/>
      <c r="Q77" s="266"/>
      <c r="R77" s="265"/>
      <c r="S77" s="153"/>
      <c r="T77" s="89"/>
      <c r="U77" s="142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7"/>
      <c r="Q78" s="266"/>
      <c r="R78" s="268"/>
      <c r="S78" s="153"/>
      <c r="T78" s="89"/>
      <c r="U78" s="162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7"/>
      <c r="Q79" s="266"/>
      <c r="R79" s="268"/>
      <c r="S79" s="153"/>
      <c r="T79" s="89"/>
      <c r="U79" s="163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267"/>
      <c r="Q80" s="269"/>
      <c r="R80" s="268"/>
      <c r="S80" s="153"/>
      <c r="T80" s="89"/>
      <c r="U80" s="163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0"/>
      <c r="Q81" s="269"/>
      <c r="R81" s="268"/>
      <c r="S81" s="168"/>
      <c r="T81" s="170"/>
      <c r="U81" s="163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70"/>
      <c r="Q82" s="269"/>
      <c r="R82" s="268"/>
      <c r="S82" s="168"/>
      <c r="T82" s="170"/>
      <c r="U82" s="163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270"/>
      <c r="Q83" s="271"/>
      <c r="R83" s="268"/>
      <c r="S83" s="168"/>
      <c r="T83" s="170"/>
      <c r="U83" s="163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272"/>
      <c r="Q84" s="273"/>
      <c r="R84" s="274"/>
      <c r="S84" s="175"/>
      <c r="T84" s="177"/>
      <c r="U84" s="163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0"/>
      <c r="Q85" s="273"/>
      <c r="R85" s="275"/>
      <c r="S85" s="168"/>
      <c r="T85" s="180"/>
      <c r="U85" s="163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0"/>
      <c r="Q86" s="273"/>
      <c r="R86" s="275"/>
      <c r="S86" s="168"/>
      <c r="T86" s="180"/>
      <c r="U86" s="163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0"/>
      <c r="Q87" s="273"/>
      <c r="R87" s="275"/>
      <c r="S87" s="168"/>
      <c r="T87" s="180"/>
      <c r="U87" s="163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0"/>
      <c r="Q88" s="273"/>
      <c r="R88" s="275"/>
      <c r="S88" s="168"/>
      <c r="T88" s="180"/>
      <c r="U88" s="163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0"/>
      <c r="Q89" s="273"/>
      <c r="R89" s="275"/>
      <c r="S89" s="168"/>
      <c r="T89" s="180"/>
      <c r="U89" s="163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0"/>
      <c r="Q90" s="273"/>
      <c r="R90" s="275"/>
      <c r="S90" s="168"/>
      <c r="T90" s="180"/>
      <c r="U90" s="163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0"/>
      <c r="Q91" s="273"/>
      <c r="R91" s="275"/>
      <c r="S91" s="168"/>
      <c r="T91" s="180"/>
      <c r="U91" s="163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270"/>
      <c r="Q92" s="273"/>
      <c r="R92" s="275"/>
      <c r="S92" s="168"/>
      <c r="T92" s="180"/>
      <c r="U92" s="163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7"/>
      <c r="S93" s="187"/>
      <c r="T93" s="188"/>
      <c r="U93" s="189">
        <f>SUM(U7:U92)</f>
        <v>5774</v>
      </c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6"/>
      <c r="S94" s="196"/>
      <c r="T94" s="19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1529</v>
      </c>
      <c r="L95" s="201" t="s">
        <v>24</v>
      </c>
      <c r="O95" s="202" t="s">
        <v>25</v>
      </c>
      <c r="S95" s="202"/>
      <c r="T95" s="203" t="s">
        <v>26</v>
      </c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SUM(K95*1%)</f>
        <v>15.29</v>
      </c>
      <c r="L96" s="36" t="s">
        <v>10</v>
      </c>
      <c r="M96" s="204"/>
      <c r="N96" s="204"/>
      <c r="O96" s="205"/>
      <c r="P96" s="206"/>
      <c r="Q96" s="206"/>
      <c r="R96" s="206"/>
      <c r="S96" s="206"/>
      <c r="T96" s="20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1928</v>
      </c>
      <c r="M97" s="37" t="s">
        <v>11</v>
      </c>
      <c r="N97" s="204"/>
      <c r="O97" s="205"/>
      <c r="P97" s="205"/>
      <c r="Q97" s="205"/>
      <c r="R97" s="205"/>
      <c r="S97" s="205"/>
      <c r="T97" s="20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5659</v>
      </c>
      <c r="I98" s="5"/>
      <c r="J98" s="2"/>
      <c r="K98" s="7"/>
      <c r="L98" s="58">
        <f>SUM(L97*1%)</f>
        <v>19.28</v>
      </c>
      <c r="M98" s="16">
        <f>SUM(M6:M91)</f>
        <v>600</v>
      </c>
      <c r="N98" s="38" t="s">
        <v>12</v>
      </c>
      <c r="O98" s="205"/>
      <c r="P98" s="205"/>
      <c r="Q98" s="205"/>
      <c r="R98" s="205"/>
      <c r="S98" s="205"/>
      <c r="T98" s="188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12"/>
      <c r="G99" s="213" t="s">
        <v>28</v>
      </c>
      <c r="H99" s="211">
        <f>SUM(O100,P101,Q102,R103,S104)</f>
        <v>6236</v>
      </c>
      <c r="I99" s="5"/>
      <c r="J99" s="2"/>
      <c r="K99" s="7"/>
      <c r="L99" s="17"/>
      <c r="M99" s="58">
        <f>SUM(M98*1%)</f>
        <v>6</v>
      </c>
      <c r="N99" s="16">
        <f>SUM(N6:N92)</f>
        <v>1602</v>
      </c>
      <c r="O99" s="39" t="s">
        <v>13</v>
      </c>
      <c r="P99" s="205"/>
      <c r="Q99" s="205"/>
      <c r="R99" s="205"/>
      <c r="S99" s="205"/>
      <c r="T99" s="214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SUM(T105)</f>
        <v>0</v>
      </c>
      <c r="I100" s="5"/>
      <c r="J100" s="2"/>
      <c r="K100" s="7"/>
      <c r="L100" s="2"/>
      <c r="M100" s="2"/>
      <c r="N100" s="58">
        <f>SUM(N99*1%)</f>
        <v>16.02</v>
      </c>
      <c r="O100" s="16">
        <f>SUM(O6:O93)</f>
        <v>2099</v>
      </c>
      <c r="P100" s="229" t="s">
        <v>34</v>
      </c>
      <c r="Q100" s="205"/>
      <c r="R100" s="205"/>
      <c r="S100" s="205"/>
      <c r="T100" s="214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SUM(O100*2%)</f>
        <v>41.98</v>
      </c>
      <c r="P101" s="16">
        <f>SUM(P6:P94)</f>
        <v>0</v>
      </c>
      <c r="Q101" s="230" t="s">
        <v>35</v>
      </c>
      <c r="R101" s="205"/>
      <c r="S101" s="205"/>
      <c r="T101" s="214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58">
        <f>SUM(P101*1%)</f>
        <v>0</v>
      </c>
      <c r="Q102" s="16">
        <f>SUM(Q6:Q95)</f>
        <v>3487</v>
      </c>
      <c r="R102" s="41" t="s">
        <v>15</v>
      </c>
      <c r="S102" s="205"/>
      <c r="T102" s="214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>
        <f>SUM(O8,M15,L18,N40)</f>
        <v>1294</v>
      </c>
      <c r="I103" s="278">
        <f>SUM(M15)</f>
        <v>300</v>
      </c>
      <c r="J103" s="2"/>
      <c r="K103" s="7"/>
      <c r="L103" s="2"/>
      <c r="M103" s="2"/>
      <c r="N103" s="2"/>
      <c r="O103" s="2"/>
      <c r="P103" s="2"/>
      <c r="Q103" s="58">
        <f>SUM(Q102*2%)</f>
        <v>69.74</v>
      </c>
      <c r="R103" s="16">
        <f>SUM(R6:R91)</f>
        <v>0</v>
      </c>
      <c r="S103" s="40" t="s">
        <v>14</v>
      </c>
      <c r="T103" s="214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79">
        <f>SUM(L9,K13,O20,S27,K29,K30,K31,K32,O33,M36,N37)</f>
        <v>3162</v>
      </c>
      <c r="I104" s="314"/>
      <c r="J104" s="2"/>
      <c r="K104" s="7"/>
      <c r="L104" s="2"/>
      <c r="M104" s="2"/>
      <c r="N104" s="2"/>
      <c r="O104" s="2"/>
      <c r="P104" s="2"/>
      <c r="Q104" s="2"/>
      <c r="R104" s="58">
        <f>SUM(R103*1%)</f>
        <v>0</v>
      </c>
      <c r="S104" s="16">
        <f>SUM(S6:S91)</f>
        <v>650</v>
      </c>
      <c r="T104" s="222" t="s">
        <v>16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79">
        <f>SUM(O11,N12,O17,S19,Q23,N25,N26,O28,L35,O38)</f>
        <v>3105</v>
      </c>
      <c r="I105" s="314"/>
      <c r="J105" s="2"/>
      <c r="K105" s="7"/>
      <c r="L105" s="2"/>
      <c r="M105" s="2"/>
      <c r="N105" s="2"/>
      <c r="O105" s="2"/>
      <c r="P105" s="2"/>
      <c r="Q105" s="2"/>
      <c r="R105" s="2"/>
      <c r="S105" s="58">
        <f>SUM(S104*1%)</f>
        <v>6.5</v>
      </c>
      <c r="T105" s="150">
        <f>SUM(T7:T93)</f>
        <v>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150">
        <f>SUM(T105*2%)</f>
        <v>0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281">
        <f>SUM(M15,O33)</f>
        <v>447</v>
      </c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16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2"/>
      <c r="U999" s="7"/>
      <c r="X999" s="7"/>
      <c r="Y999" s="7"/>
      <c r="Z999" s="7"/>
      <c r="AA999" s="7"/>
      <c r="AB999" s="7"/>
      <c r="AC999" s="7"/>
      <c r="AD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2"/>
      <c r="U1000" s="7"/>
      <c r="X1000" s="7"/>
      <c r="AA1000" s="7"/>
      <c r="AB1000" s="7"/>
      <c r="AC1000" s="7"/>
      <c r="AD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  <c r="S1001" s="227"/>
      <c r="T1001" s="227"/>
    </row>
  </sheetData>
  <mergeCells count="5">
    <mergeCell ref="A2:J2"/>
    <mergeCell ref="A3:J3"/>
    <mergeCell ref="K3:T3"/>
    <mergeCell ref="L95:N95"/>
    <mergeCell ref="O95:R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4"/>
      <c r="U4" s="20"/>
      <c r="V4" s="21"/>
      <c r="W4" s="22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8"/>
      <c r="T5" s="24"/>
      <c r="U5" s="30"/>
      <c r="V5" s="7"/>
      <c r="W5" s="7"/>
      <c r="X5" s="7"/>
      <c r="Y5" s="7"/>
      <c r="Z5" s="7"/>
      <c r="AA5" s="7"/>
      <c r="AB5" s="7"/>
      <c r="AC5" s="7"/>
      <c r="AD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29" t="s">
        <v>34</v>
      </c>
      <c r="Q6" s="230" t="s">
        <v>35</v>
      </c>
      <c r="R6" s="41" t="s">
        <v>15</v>
      </c>
      <c r="S6" s="40" t="s">
        <v>14</v>
      </c>
      <c r="T6" s="42" t="s">
        <v>16</v>
      </c>
      <c r="U6" s="36" t="s">
        <v>17</v>
      </c>
      <c r="V6" s="7"/>
      <c r="W6" s="7"/>
      <c r="X6" s="43"/>
      <c r="AA6" s="7"/>
      <c r="AB6" s="7"/>
      <c r="AC6" s="7"/>
      <c r="AD6" s="7"/>
    </row>
    <row r="7">
      <c r="A7" s="44" t="s">
        <v>36</v>
      </c>
      <c r="B7" s="44" t="s">
        <v>37</v>
      </c>
      <c r="C7" s="45"/>
      <c r="D7" s="46"/>
      <c r="E7" s="47"/>
      <c r="F7" s="44" t="s">
        <v>40</v>
      </c>
      <c r="G7" s="48" t="s">
        <v>1252</v>
      </c>
      <c r="H7" s="49" t="s">
        <v>1253</v>
      </c>
      <c r="I7" s="50" t="s">
        <v>1254</v>
      </c>
      <c r="J7" s="44"/>
      <c r="K7" s="51"/>
      <c r="L7" s="52"/>
      <c r="M7" s="37"/>
      <c r="N7" s="38">
        <v>350.0</v>
      </c>
      <c r="O7" s="53"/>
      <c r="P7" s="232"/>
      <c r="Q7" s="233"/>
      <c r="R7" s="234"/>
      <c r="S7" s="54"/>
      <c r="T7" s="56"/>
      <c r="U7" s="57">
        <v>50.0</v>
      </c>
      <c r="V7" s="235" t="s">
        <v>9</v>
      </c>
      <c r="W7" s="236">
        <f>SUM(K94)</f>
        <v>1015</v>
      </c>
      <c r="X7" s="7"/>
      <c r="AA7" s="7"/>
      <c r="AB7" s="7"/>
      <c r="AC7" s="7"/>
      <c r="AD7" s="7"/>
    </row>
    <row r="8">
      <c r="A8" s="44" t="s">
        <v>36</v>
      </c>
      <c r="B8" s="44" t="s">
        <v>45</v>
      </c>
      <c r="C8" s="45"/>
      <c r="D8" s="46" t="s">
        <v>46</v>
      </c>
      <c r="E8" s="47" t="s">
        <v>178</v>
      </c>
      <c r="F8" s="44" t="s">
        <v>140</v>
      </c>
      <c r="G8" s="231" t="s">
        <v>1255</v>
      </c>
      <c r="H8" s="60" t="s">
        <v>1158</v>
      </c>
      <c r="I8" s="61" t="s">
        <v>1160</v>
      </c>
      <c r="J8" s="44" t="s">
        <v>56</v>
      </c>
      <c r="K8" s="62"/>
      <c r="L8" s="52" t="s">
        <v>50</v>
      </c>
      <c r="M8" s="63"/>
      <c r="N8" s="64"/>
      <c r="O8" s="53"/>
      <c r="P8" s="232"/>
      <c r="Q8" s="233"/>
      <c r="R8" s="234"/>
      <c r="S8" s="54"/>
      <c r="T8" s="65"/>
      <c r="U8" s="57" t="s">
        <v>46</v>
      </c>
      <c r="V8" s="66" t="s">
        <v>10</v>
      </c>
      <c r="W8" s="67">
        <f>SUM(L96)</f>
        <v>0</v>
      </c>
      <c r="X8" s="7"/>
      <c r="AA8" s="7"/>
      <c r="AB8" s="7"/>
      <c r="AC8" s="7"/>
      <c r="AD8" s="7"/>
    </row>
    <row r="9">
      <c r="A9" s="44" t="s">
        <v>36</v>
      </c>
      <c r="B9" s="44" t="s">
        <v>37</v>
      </c>
      <c r="C9" s="68"/>
      <c r="D9" s="46" t="s">
        <v>1256</v>
      </c>
      <c r="E9" s="47" t="s">
        <v>178</v>
      </c>
      <c r="F9" s="44" t="s">
        <v>60</v>
      </c>
      <c r="G9" s="231" t="s">
        <v>1257</v>
      </c>
      <c r="H9" s="60" t="s">
        <v>1258</v>
      </c>
      <c r="I9" s="69" t="s">
        <v>1259</v>
      </c>
      <c r="J9" s="44" t="s">
        <v>56</v>
      </c>
      <c r="K9" s="62">
        <v>147.0</v>
      </c>
      <c r="L9" s="52"/>
      <c r="M9" s="63"/>
      <c r="N9" s="64"/>
      <c r="O9" s="53"/>
      <c r="P9" s="237"/>
      <c r="Q9" s="233"/>
      <c r="R9" s="234"/>
      <c r="S9" s="54"/>
      <c r="T9" s="65"/>
      <c r="U9" s="57">
        <v>50.0</v>
      </c>
      <c r="V9" s="66" t="s">
        <v>11</v>
      </c>
      <c r="W9" s="67">
        <f>SUM(M97)</f>
        <v>0</v>
      </c>
      <c r="X9" s="7"/>
      <c r="AA9" s="7"/>
      <c r="AB9" s="7"/>
      <c r="AC9" s="7"/>
      <c r="AD9" s="7"/>
    </row>
    <row r="10" ht="16.5" customHeight="1">
      <c r="A10" s="44" t="s">
        <v>36</v>
      </c>
      <c r="B10" s="44" t="s">
        <v>45</v>
      </c>
      <c r="C10" s="70"/>
      <c r="D10" s="100" t="s">
        <v>46</v>
      </c>
      <c r="E10" s="47" t="s">
        <v>70</v>
      </c>
      <c r="F10" s="44" t="s">
        <v>40</v>
      </c>
      <c r="G10" s="231" t="s">
        <v>1260</v>
      </c>
      <c r="H10" s="49" t="s">
        <v>1261</v>
      </c>
      <c r="I10" s="50" t="s">
        <v>241</v>
      </c>
      <c r="J10" s="44" t="s">
        <v>32</v>
      </c>
      <c r="K10" s="51"/>
      <c r="L10" s="52" t="s">
        <v>639</v>
      </c>
      <c r="M10" s="37"/>
      <c r="N10" s="38"/>
      <c r="O10" s="53"/>
      <c r="P10" s="232"/>
      <c r="Q10" s="233"/>
      <c r="R10" s="234"/>
      <c r="S10" s="73"/>
      <c r="T10" s="56"/>
      <c r="U10" s="57" t="s">
        <v>46</v>
      </c>
      <c r="V10" s="75" t="s">
        <v>12</v>
      </c>
      <c r="W10" s="67">
        <f>SUM(N98)</f>
        <v>938</v>
      </c>
      <c r="X10" s="7"/>
      <c r="Y10" s="7"/>
      <c r="Z10" s="7"/>
      <c r="AA10" s="7"/>
      <c r="AB10" s="7"/>
      <c r="AC10" s="7"/>
      <c r="AD10" s="7"/>
    </row>
    <row r="11">
      <c r="A11" s="44" t="s">
        <v>36</v>
      </c>
      <c r="B11" s="44" t="s">
        <v>45</v>
      </c>
      <c r="C11" s="45"/>
      <c r="D11" s="46" t="s">
        <v>46</v>
      </c>
      <c r="E11" s="47" t="s">
        <v>178</v>
      </c>
      <c r="F11" s="44" t="s">
        <v>60</v>
      </c>
      <c r="G11" s="231" t="s">
        <v>1262</v>
      </c>
      <c r="H11" s="49"/>
      <c r="I11" s="61" t="s">
        <v>1263</v>
      </c>
      <c r="J11" s="44" t="s">
        <v>44</v>
      </c>
      <c r="K11" s="51" t="s">
        <v>50</v>
      </c>
      <c r="L11" s="52"/>
      <c r="M11" s="37"/>
      <c r="N11" s="38"/>
      <c r="O11" s="53"/>
      <c r="P11" s="232"/>
      <c r="Q11" s="233"/>
      <c r="R11" s="234"/>
      <c r="S11" s="54"/>
      <c r="T11" s="56"/>
      <c r="U11" s="57" t="s">
        <v>46</v>
      </c>
      <c r="V11" s="76" t="s">
        <v>18</v>
      </c>
      <c r="W11" s="77">
        <f>SUM(W7:W10)</f>
        <v>1953</v>
      </c>
      <c r="X11" s="7"/>
      <c r="AA11" s="7"/>
      <c r="AB11" s="7"/>
      <c r="AC11" s="7"/>
      <c r="AD11" s="7"/>
    </row>
    <row r="12">
      <c r="A12" s="44" t="s">
        <v>36</v>
      </c>
      <c r="B12" s="44" t="s">
        <v>45</v>
      </c>
      <c r="C12" s="45"/>
      <c r="D12" s="46" t="s">
        <v>46</v>
      </c>
      <c r="E12" s="47" t="s">
        <v>178</v>
      </c>
      <c r="F12" s="44" t="s">
        <v>60</v>
      </c>
      <c r="G12" s="231" t="s">
        <v>1264</v>
      </c>
      <c r="H12" s="49"/>
      <c r="I12" s="69" t="s">
        <v>1263</v>
      </c>
      <c r="J12" s="44" t="s">
        <v>44</v>
      </c>
      <c r="K12" s="51" t="s">
        <v>50</v>
      </c>
      <c r="L12" s="52"/>
      <c r="M12" s="63"/>
      <c r="N12" s="64"/>
      <c r="O12" s="53"/>
      <c r="P12" s="232"/>
      <c r="Q12" s="233"/>
      <c r="R12" s="234"/>
      <c r="S12" s="54"/>
      <c r="T12" s="65"/>
      <c r="U12" s="57" t="s">
        <v>46</v>
      </c>
      <c r="X12" s="7"/>
      <c r="Y12" s="7"/>
      <c r="Z12" s="7"/>
      <c r="AA12" s="7"/>
      <c r="AB12" s="7"/>
      <c r="AC12" s="7"/>
      <c r="AD12" s="7"/>
    </row>
    <row r="13">
      <c r="A13" s="44" t="s">
        <v>36</v>
      </c>
      <c r="B13" s="44" t="s">
        <v>45</v>
      </c>
      <c r="C13" s="45"/>
      <c r="D13" s="46" t="s">
        <v>46</v>
      </c>
      <c r="E13" s="47" t="s">
        <v>178</v>
      </c>
      <c r="F13" s="44" t="s">
        <v>60</v>
      </c>
      <c r="G13" s="231" t="s">
        <v>1265</v>
      </c>
      <c r="H13" s="60"/>
      <c r="I13" s="50" t="s">
        <v>1263</v>
      </c>
      <c r="J13" s="44" t="s">
        <v>44</v>
      </c>
      <c r="K13" s="51" t="s">
        <v>50</v>
      </c>
      <c r="L13" s="52"/>
      <c r="M13" s="63"/>
      <c r="N13" s="64"/>
      <c r="O13" s="53"/>
      <c r="P13" s="232"/>
      <c r="Q13" s="238"/>
      <c r="R13" s="234"/>
      <c r="S13" s="54"/>
      <c r="T13" s="65"/>
      <c r="U13" s="57" t="s">
        <v>46</v>
      </c>
      <c r="X13" s="7"/>
      <c r="Y13" s="7"/>
      <c r="Z13" s="7"/>
      <c r="AA13" s="7"/>
      <c r="AB13" s="7"/>
      <c r="AC13" s="7"/>
      <c r="AD13" s="7"/>
    </row>
    <row r="14">
      <c r="A14" s="44" t="s">
        <v>36</v>
      </c>
      <c r="B14" s="44" t="s">
        <v>37</v>
      </c>
      <c r="C14" s="70"/>
      <c r="D14" s="46" t="s">
        <v>1266</v>
      </c>
      <c r="E14" s="47" t="s">
        <v>178</v>
      </c>
      <c r="F14" s="44" t="s">
        <v>40</v>
      </c>
      <c r="G14" s="335" t="s">
        <v>1267</v>
      </c>
      <c r="H14" s="79"/>
      <c r="I14" s="297">
        <v>7.799358215E9</v>
      </c>
      <c r="J14" s="44" t="s">
        <v>56</v>
      </c>
      <c r="K14" s="51"/>
      <c r="L14" s="52"/>
      <c r="M14" s="63"/>
      <c r="N14" s="64"/>
      <c r="O14" s="53"/>
      <c r="P14" s="232">
        <v>294.0</v>
      </c>
      <c r="Q14" s="233"/>
      <c r="R14" s="234"/>
      <c r="S14" s="54"/>
      <c r="T14" s="65"/>
      <c r="U14" s="57">
        <v>50.0</v>
      </c>
      <c r="V14" s="80" t="s">
        <v>13</v>
      </c>
      <c r="W14" s="46">
        <f>SUM(O99)</f>
        <v>944</v>
      </c>
      <c r="X14" s="7"/>
      <c r="Y14" s="7"/>
      <c r="Z14" s="7"/>
      <c r="AA14" s="7"/>
      <c r="AB14" s="7"/>
      <c r="AC14" s="7"/>
      <c r="AD14" s="7"/>
    </row>
    <row r="15">
      <c r="A15" s="44" t="s">
        <v>36</v>
      </c>
      <c r="B15" s="44" t="s">
        <v>37</v>
      </c>
      <c r="C15" s="45"/>
      <c r="D15" s="46" t="s">
        <v>1268</v>
      </c>
      <c r="E15" s="47" t="s">
        <v>59</v>
      </c>
      <c r="F15" s="44" t="s">
        <v>60</v>
      </c>
      <c r="G15" s="335" t="s">
        <v>1269</v>
      </c>
      <c r="H15" s="79"/>
      <c r="I15" s="297">
        <v>7.799358215E9</v>
      </c>
      <c r="J15" s="44" t="s">
        <v>56</v>
      </c>
      <c r="K15" s="51"/>
      <c r="L15" s="52"/>
      <c r="M15" s="63"/>
      <c r="N15" s="64"/>
      <c r="O15" s="53"/>
      <c r="P15" s="232">
        <v>120.0</v>
      </c>
      <c r="Q15" s="233"/>
      <c r="R15" s="234"/>
      <c r="S15" s="54"/>
      <c r="T15" s="65"/>
      <c r="U15" s="57">
        <v>50.0</v>
      </c>
      <c r="V15" s="242" t="s">
        <v>34</v>
      </c>
      <c r="W15" s="46">
        <f>SUM(P100)</f>
        <v>708</v>
      </c>
      <c r="X15" s="7"/>
      <c r="Y15" s="7"/>
      <c r="Z15" s="83"/>
      <c r="AA15" s="7"/>
      <c r="AB15" s="7"/>
      <c r="AC15" s="7"/>
      <c r="AD15" s="7"/>
    </row>
    <row r="16" ht="15.75" customHeight="1">
      <c r="A16" s="44" t="s">
        <v>36</v>
      </c>
      <c r="B16" s="44" t="s">
        <v>37</v>
      </c>
      <c r="C16" s="45"/>
      <c r="D16" s="46" t="s">
        <v>1270</v>
      </c>
      <c r="E16" s="47" t="s">
        <v>70</v>
      </c>
      <c r="F16" s="44" t="s">
        <v>40</v>
      </c>
      <c r="G16" s="231" t="s">
        <v>1271</v>
      </c>
      <c r="H16" s="60" t="s">
        <v>1272</v>
      </c>
      <c r="I16" s="69" t="s">
        <v>1273</v>
      </c>
      <c r="J16" s="44" t="s">
        <v>32</v>
      </c>
      <c r="K16" s="51"/>
      <c r="L16" s="84"/>
      <c r="M16" s="85"/>
      <c r="N16" s="86"/>
      <c r="O16" s="53">
        <v>250.0</v>
      </c>
      <c r="P16" s="232"/>
      <c r="Q16" s="233"/>
      <c r="R16" s="234"/>
      <c r="S16" s="87"/>
      <c r="T16" s="89"/>
      <c r="U16" s="57">
        <v>50.0</v>
      </c>
      <c r="V16" s="81" t="s">
        <v>35</v>
      </c>
      <c r="W16" s="46">
        <f>SUM(Q101)</f>
        <v>147</v>
      </c>
      <c r="X16" s="7"/>
      <c r="Y16" s="7"/>
      <c r="Z16" s="7"/>
      <c r="AA16" s="7"/>
      <c r="AB16" s="7"/>
      <c r="AC16" s="7"/>
      <c r="AD16" s="7"/>
    </row>
    <row r="17" ht="17.25" customHeight="1">
      <c r="A17" s="44" t="s">
        <v>36</v>
      </c>
      <c r="B17" s="44" t="s">
        <v>37</v>
      </c>
      <c r="C17" s="45"/>
      <c r="D17" s="46" t="s">
        <v>1274</v>
      </c>
      <c r="E17" s="47" t="s">
        <v>90</v>
      </c>
      <c r="F17" s="44" t="s">
        <v>40</v>
      </c>
      <c r="G17" s="241" t="s">
        <v>1275</v>
      </c>
      <c r="H17" s="79" t="s">
        <v>1276</v>
      </c>
      <c r="I17" s="61" t="s">
        <v>1277</v>
      </c>
      <c r="J17" s="44" t="s">
        <v>44</v>
      </c>
      <c r="K17" s="51"/>
      <c r="L17" s="84"/>
      <c r="M17" s="63"/>
      <c r="N17" s="64"/>
      <c r="O17" s="53">
        <v>294.0</v>
      </c>
      <c r="P17" s="232"/>
      <c r="Q17" s="244"/>
      <c r="R17" s="234"/>
      <c r="S17" s="87"/>
      <c r="T17" s="65"/>
      <c r="U17" s="57">
        <v>50.0</v>
      </c>
      <c r="V17" s="81" t="s">
        <v>20</v>
      </c>
      <c r="W17" s="46">
        <f>SUM(R102)</f>
        <v>147</v>
      </c>
      <c r="X17" s="7"/>
      <c r="Y17" s="7"/>
      <c r="Z17" s="7"/>
      <c r="AA17" s="7"/>
      <c r="AB17" s="7"/>
      <c r="AC17" s="7"/>
      <c r="AD17" s="7"/>
    </row>
    <row r="18">
      <c r="A18" s="44"/>
      <c r="B18" s="44" t="s">
        <v>37</v>
      </c>
      <c r="C18" s="45"/>
      <c r="D18" s="46" t="s">
        <v>1278</v>
      </c>
      <c r="E18" s="47" t="s">
        <v>178</v>
      </c>
      <c r="F18" s="44" t="s">
        <v>60</v>
      </c>
      <c r="G18" s="231" t="s">
        <v>1279</v>
      </c>
      <c r="H18" s="60"/>
      <c r="I18" s="50" t="s">
        <v>1280</v>
      </c>
      <c r="J18" s="44" t="s">
        <v>56</v>
      </c>
      <c r="K18" s="51">
        <v>294.0</v>
      </c>
      <c r="L18" s="52"/>
      <c r="M18" s="63"/>
      <c r="N18" s="64"/>
      <c r="O18" s="53"/>
      <c r="P18" s="245"/>
      <c r="Q18" s="244"/>
      <c r="R18" s="234"/>
      <c r="S18" s="54"/>
      <c r="T18" s="65"/>
      <c r="U18" s="57">
        <v>50.0</v>
      </c>
      <c r="V18" s="81" t="s">
        <v>14</v>
      </c>
      <c r="W18" s="46">
        <f>SUM(S103)</f>
        <v>2132</v>
      </c>
      <c r="X18" s="7"/>
      <c r="Y18" s="7"/>
      <c r="Z18" s="7"/>
      <c r="AA18" s="7"/>
      <c r="AB18" s="7"/>
      <c r="AC18" s="7"/>
      <c r="AD18" s="7"/>
    </row>
    <row r="19">
      <c r="A19" s="44" t="s">
        <v>36</v>
      </c>
      <c r="B19" s="44" t="s">
        <v>37</v>
      </c>
      <c r="C19" s="45"/>
      <c r="D19" s="46" t="s">
        <v>1281</v>
      </c>
      <c r="E19" s="47" t="s">
        <v>178</v>
      </c>
      <c r="F19" s="44" t="s">
        <v>60</v>
      </c>
      <c r="G19" s="231" t="s">
        <v>1282</v>
      </c>
      <c r="H19" s="60" t="s">
        <v>1283</v>
      </c>
      <c r="I19" s="307">
        <v>1.1997782092E10</v>
      </c>
      <c r="J19" s="44" t="s">
        <v>56</v>
      </c>
      <c r="K19" s="51"/>
      <c r="L19" s="52"/>
      <c r="M19" s="63"/>
      <c r="N19" s="64"/>
      <c r="O19" s="53"/>
      <c r="P19" s="245"/>
      <c r="Q19" s="233">
        <v>147.0</v>
      </c>
      <c r="R19" s="234"/>
      <c r="S19" s="54"/>
      <c r="T19" s="65"/>
      <c r="U19" s="57">
        <v>50.0</v>
      </c>
      <c r="V19" s="90" t="s">
        <v>19</v>
      </c>
      <c r="W19" s="91">
        <f>SUM(W14:W18)</f>
        <v>4078</v>
      </c>
      <c r="X19" s="7"/>
      <c r="Y19" s="7"/>
      <c r="Z19" s="7"/>
      <c r="AA19" s="7"/>
      <c r="AB19" s="7"/>
      <c r="AC19" s="7"/>
      <c r="AD19" s="7"/>
    </row>
    <row r="20">
      <c r="A20" s="44"/>
      <c r="B20" s="44" t="s">
        <v>37</v>
      </c>
      <c r="C20" s="45"/>
      <c r="D20" s="46" t="s">
        <v>1284</v>
      </c>
      <c r="E20" s="47" t="s">
        <v>135</v>
      </c>
      <c r="F20" s="44" t="s">
        <v>140</v>
      </c>
      <c r="G20" s="231" t="s">
        <v>1285</v>
      </c>
      <c r="H20" s="60"/>
      <c r="I20" s="69" t="s">
        <v>1286</v>
      </c>
      <c r="J20" s="44" t="s">
        <v>32</v>
      </c>
      <c r="K20" s="51">
        <v>280.0</v>
      </c>
      <c r="L20" s="52"/>
      <c r="M20" s="63"/>
      <c r="N20" s="64"/>
      <c r="O20" s="53"/>
      <c r="P20" s="239"/>
      <c r="Q20" s="233"/>
      <c r="R20" s="234"/>
      <c r="S20" s="54"/>
      <c r="T20" s="65"/>
      <c r="U20" s="57">
        <v>125.0</v>
      </c>
      <c r="V20" s="92"/>
      <c r="W20" s="93"/>
      <c r="X20" s="7"/>
      <c r="Y20" s="7"/>
      <c r="Z20" s="7"/>
      <c r="AA20" s="7"/>
      <c r="AB20" s="7"/>
      <c r="AC20" s="7"/>
      <c r="AD20" s="7"/>
    </row>
    <row r="21">
      <c r="A21" s="44" t="s">
        <v>36</v>
      </c>
      <c r="B21" s="44" t="s">
        <v>37</v>
      </c>
      <c r="C21" s="45"/>
      <c r="D21" s="46" t="s">
        <v>1287</v>
      </c>
      <c r="E21" s="47" t="s">
        <v>178</v>
      </c>
      <c r="F21" s="44" t="s">
        <v>40</v>
      </c>
      <c r="G21" s="231" t="s">
        <v>1288</v>
      </c>
      <c r="H21" s="60" t="s">
        <v>1289</v>
      </c>
      <c r="I21" s="50" t="s">
        <v>1290</v>
      </c>
      <c r="J21" s="44" t="s">
        <v>56</v>
      </c>
      <c r="K21" s="51"/>
      <c r="L21" s="52"/>
      <c r="M21" s="63"/>
      <c r="N21" s="64"/>
      <c r="O21" s="53">
        <v>150.0</v>
      </c>
      <c r="P21" s="232"/>
      <c r="Q21" s="238"/>
      <c r="R21" s="234"/>
      <c r="S21" s="54"/>
      <c r="T21" s="65"/>
      <c r="U21" s="57">
        <v>50.0</v>
      </c>
      <c r="X21" s="7"/>
      <c r="Y21" s="7"/>
      <c r="Z21" s="7"/>
      <c r="AA21" s="7"/>
      <c r="AB21" s="7"/>
      <c r="AC21" s="7"/>
      <c r="AD21" s="7"/>
    </row>
    <row r="22" ht="17.25" customHeight="1">
      <c r="A22" s="44" t="s">
        <v>36</v>
      </c>
      <c r="B22" s="44" t="s">
        <v>37</v>
      </c>
      <c r="C22" s="45"/>
      <c r="D22" s="101" t="s">
        <v>1291</v>
      </c>
      <c r="E22" s="47" t="s">
        <v>85</v>
      </c>
      <c r="F22" s="44" t="s">
        <v>40</v>
      </c>
      <c r="G22" s="231" t="s">
        <v>1292</v>
      </c>
      <c r="H22" s="60"/>
      <c r="I22" s="69" t="s">
        <v>1293</v>
      </c>
      <c r="J22" s="44" t="s">
        <v>32</v>
      </c>
      <c r="K22" s="95"/>
      <c r="L22" s="52"/>
      <c r="M22" s="63"/>
      <c r="N22" s="64"/>
      <c r="O22" s="53"/>
      <c r="P22" s="239"/>
      <c r="Q22" s="238"/>
      <c r="R22" s="234"/>
      <c r="S22" s="54">
        <v>350.0</v>
      </c>
      <c r="T22" s="65"/>
      <c r="U22" s="57">
        <v>100.0</v>
      </c>
      <c r="X22" s="7"/>
      <c r="Y22" s="7"/>
      <c r="Z22" s="7"/>
      <c r="AA22" s="7"/>
      <c r="AB22" s="7"/>
      <c r="AC22" s="7"/>
      <c r="AD22" s="7"/>
    </row>
    <row r="23" ht="15.75" customHeight="1">
      <c r="A23" s="44"/>
      <c r="B23" s="44" t="s">
        <v>37</v>
      </c>
      <c r="C23" s="45"/>
      <c r="D23" s="70"/>
      <c r="E23" s="59"/>
      <c r="F23" s="44" t="s">
        <v>60</v>
      </c>
      <c r="G23" s="48" t="s">
        <v>1294</v>
      </c>
      <c r="H23" s="60"/>
      <c r="I23" s="50" t="s">
        <v>1295</v>
      </c>
      <c r="J23" s="44"/>
      <c r="K23" s="51">
        <v>294.0</v>
      </c>
      <c r="L23" s="72"/>
      <c r="M23" s="63"/>
      <c r="N23" s="64"/>
      <c r="O23" s="53"/>
      <c r="P23" s="239"/>
      <c r="Q23" s="238"/>
      <c r="R23" s="234"/>
      <c r="S23" s="73"/>
      <c r="T23" s="65"/>
      <c r="U23" s="57">
        <v>50.0</v>
      </c>
      <c r="X23" s="7"/>
      <c r="Y23" s="7"/>
      <c r="Z23" s="7"/>
      <c r="AA23" s="7"/>
      <c r="AB23" s="7"/>
      <c r="AC23" s="7"/>
      <c r="AD23" s="7"/>
    </row>
    <row r="24">
      <c r="A24" s="44" t="s">
        <v>36</v>
      </c>
      <c r="B24" s="44" t="s">
        <v>45</v>
      </c>
      <c r="C24" s="70"/>
      <c r="D24" s="46" t="s">
        <v>46</v>
      </c>
      <c r="E24" s="47" t="s">
        <v>145</v>
      </c>
      <c r="F24" s="44" t="s">
        <v>40</v>
      </c>
      <c r="G24" s="231" t="s">
        <v>1296</v>
      </c>
      <c r="H24" s="60"/>
      <c r="I24" s="48"/>
      <c r="J24" s="44" t="s">
        <v>44</v>
      </c>
      <c r="K24" s="62" t="s">
        <v>128</v>
      </c>
      <c r="L24" s="52"/>
      <c r="M24" s="63"/>
      <c r="N24" s="86"/>
      <c r="O24" s="53"/>
      <c r="P24" s="239"/>
      <c r="Q24" s="233"/>
      <c r="R24" s="234"/>
      <c r="S24" s="97"/>
      <c r="T24" s="89"/>
      <c r="U24" s="57" t="s">
        <v>46</v>
      </c>
      <c r="V24" s="43"/>
      <c r="W24" s="43"/>
      <c r="X24" s="7"/>
      <c r="Y24" s="7"/>
      <c r="Z24" s="7"/>
      <c r="AA24" s="7"/>
      <c r="AB24" s="7"/>
      <c r="AC24" s="7"/>
      <c r="AD24" s="7"/>
    </row>
    <row r="25">
      <c r="A25" s="44" t="s">
        <v>36</v>
      </c>
      <c r="B25" s="44" t="s">
        <v>37</v>
      </c>
      <c r="C25" s="70"/>
      <c r="D25" s="58"/>
      <c r="E25" s="47" t="s">
        <v>32</v>
      </c>
      <c r="F25" s="44" t="s">
        <v>140</v>
      </c>
      <c r="G25" s="246" t="s">
        <v>1297</v>
      </c>
      <c r="H25" s="60" t="s">
        <v>1298</v>
      </c>
      <c r="I25" s="48" t="s">
        <v>1299</v>
      </c>
      <c r="J25" s="44" t="s">
        <v>32</v>
      </c>
      <c r="K25" s="99"/>
      <c r="L25" s="84"/>
      <c r="M25" s="63"/>
      <c r="N25" s="64"/>
      <c r="O25" s="53">
        <v>250.0</v>
      </c>
      <c r="P25" s="232"/>
      <c r="Q25" s="244"/>
      <c r="R25" s="234"/>
      <c r="S25" s="87"/>
      <c r="T25" s="65"/>
      <c r="U25" s="57">
        <v>50.0</v>
      </c>
      <c r="V25" s="247" t="s">
        <v>16</v>
      </c>
      <c r="W25" s="248">
        <f>SUM(T104)</f>
        <v>0</v>
      </c>
      <c r="X25" s="7"/>
      <c r="Y25" s="7"/>
      <c r="Z25" s="7"/>
      <c r="AA25" s="7"/>
      <c r="AB25" s="7"/>
      <c r="AC25" s="7"/>
      <c r="AD25" s="7"/>
    </row>
    <row r="26">
      <c r="A26" s="44" t="s">
        <v>36</v>
      </c>
      <c r="B26" s="44" t="s">
        <v>45</v>
      </c>
      <c r="C26" s="70"/>
      <c r="D26" s="46" t="s">
        <v>46</v>
      </c>
      <c r="E26" s="47" t="s">
        <v>78</v>
      </c>
      <c r="F26" s="44" t="s">
        <v>60</v>
      </c>
      <c r="G26" s="231" t="s">
        <v>1300</v>
      </c>
      <c r="H26" s="60"/>
      <c r="I26" s="61" t="s">
        <v>1301</v>
      </c>
      <c r="J26" s="44" t="s">
        <v>44</v>
      </c>
      <c r="K26" s="51" t="s">
        <v>50</v>
      </c>
      <c r="L26" s="52"/>
      <c r="M26" s="63"/>
      <c r="N26" s="64"/>
      <c r="O26" s="53"/>
      <c r="P26" s="245"/>
      <c r="Q26" s="233"/>
      <c r="R26" s="234"/>
      <c r="S26" s="54"/>
      <c r="T26" s="65"/>
      <c r="U26" s="57" t="s">
        <v>46</v>
      </c>
      <c r="V26" s="249" t="s">
        <v>129</v>
      </c>
      <c r="W26" s="250">
        <f>SUM(W25)</f>
        <v>0</v>
      </c>
      <c r="X26" s="7"/>
      <c r="Y26" s="7"/>
      <c r="Z26" s="7"/>
      <c r="AA26" s="7"/>
      <c r="AB26" s="7"/>
      <c r="AC26" s="7"/>
      <c r="AD26" s="7"/>
    </row>
    <row r="27">
      <c r="A27" s="44" t="s">
        <v>36</v>
      </c>
      <c r="B27" s="44" t="s">
        <v>37</v>
      </c>
      <c r="C27" s="70"/>
      <c r="D27" s="100"/>
      <c r="E27" s="47" t="s">
        <v>78</v>
      </c>
      <c r="F27" s="44" t="s">
        <v>40</v>
      </c>
      <c r="G27" s="231" t="s">
        <v>1302</v>
      </c>
      <c r="H27" s="60" t="s">
        <v>1303</v>
      </c>
      <c r="I27" s="61" t="s">
        <v>1304</v>
      </c>
      <c r="J27" s="44" t="s">
        <v>32</v>
      </c>
      <c r="K27" s="51"/>
      <c r="L27" s="52"/>
      <c r="M27" s="63"/>
      <c r="N27" s="64"/>
      <c r="O27" s="53"/>
      <c r="P27" s="232">
        <v>294.0</v>
      </c>
      <c r="Q27" s="233"/>
      <c r="R27" s="234"/>
      <c r="S27" s="54"/>
      <c r="T27" s="65"/>
      <c r="U27" s="57">
        <v>50.0</v>
      </c>
      <c r="V27" s="7"/>
      <c r="W27" s="7"/>
      <c r="X27" s="7"/>
      <c r="Y27" s="7"/>
      <c r="Z27" s="7"/>
      <c r="AA27" s="7"/>
      <c r="AB27" s="7"/>
      <c r="AC27" s="7"/>
      <c r="AD27" s="7"/>
    </row>
    <row r="28">
      <c r="A28" s="44" t="s">
        <v>36</v>
      </c>
      <c r="B28" s="44" t="s">
        <v>37</v>
      </c>
      <c r="C28" s="45"/>
      <c r="D28" s="336" t="s">
        <v>1305</v>
      </c>
      <c r="E28" s="47" t="s">
        <v>135</v>
      </c>
      <c r="F28" s="44" t="s">
        <v>40</v>
      </c>
      <c r="G28" s="231" t="s">
        <v>1306</v>
      </c>
      <c r="H28" s="60" t="s">
        <v>1307</v>
      </c>
      <c r="I28" s="48" t="s">
        <v>478</v>
      </c>
      <c r="J28" s="44" t="s">
        <v>32</v>
      </c>
      <c r="K28" s="51"/>
      <c r="L28" s="52"/>
      <c r="M28" s="63"/>
      <c r="N28" s="64"/>
      <c r="O28" s="53"/>
      <c r="P28" s="232"/>
      <c r="Q28" s="238"/>
      <c r="R28" s="234"/>
      <c r="S28" s="54">
        <v>588.0</v>
      </c>
      <c r="T28" s="65"/>
      <c r="U28" s="57">
        <v>150.0</v>
      </c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4" t="s">
        <v>36</v>
      </c>
      <c r="B29" s="44" t="s">
        <v>37</v>
      </c>
      <c r="C29" s="101"/>
      <c r="D29" s="100" t="s">
        <v>1308</v>
      </c>
      <c r="E29" s="47" t="s">
        <v>32</v>
      </c>
      <c r="F29" s="44" t="s">
        <v>40</v>
      </c>
      <c r="G29" s="231" t="s">
        <v>1309</v>
      </c>
      <c r="H29" s="60" t="s">
        <v>1310</v>
      </c>
      <c r="I29" s="48" t="s">
        <v>1311</v>
      </c>
      <c r="J29" s="44" t="s">
        <v>32</v>
      </c>
      <c r="K29" s="51"/>
      <c r="L29" s="52"/>
      <c r="M29" s="37"/>
      <c r="N29" s="38">
        <v>294.0</v>
      </c>
      <c r="O29" s="53"/>
      <c r="P29" s="239"/>
      <c r="Q29" s="233"/>
      <c r="R29" s="234"/>
      <c r="S29" s="54"/>
      <c r="T29" s="56"/>
      <c r="U29" s="57">
        <v>50.0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4" t="s">
        <v>36</v>
      </c>
      <c r="B30" s="44" t="s">
        <v>37</v>
      </c>
      <c r="C30" s="45"/>
      <c r="D30" s="100" t="s">
        <v>1312</v>
      </c>
      <c r="E30" s="47" t="s">
        <v>52</v>
      </c>
      <c r="F30" s="44" t="s">
        <v>60</v>
      </c>
      <c r="G30" s="337" t="s">
        <v>1313</v>
      </c>
      <c r="H30" s="338" t="s">
        <v>1314</v>
      </c>
      <c r="I30" s="339">
        <v>7.59919208E9</v>
      </c>
      <c r="J30" s="44" t="s">
        <v>56</v>
      </c>
      <c r="K30" s="51"/>
      <c r="L30" s="104"/>
      <c r="M30" s="63"/>
      <c r="N30" s="64"/>
      <c r="O30" s="53"/>
      <c r="P30" s="232"/>
      <c r="Q30" s="233"/>
      <c r="R30" s="234">
        <v>147.0</v>
      </c>
      <c r="S30" s="105"/>
      <c r="T30" s="65"/>
      <c r="U30" s="57">
        <v>50.0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4"/>
      <c r="B31" s="44" t="s">
        <v>45</v>
      </c>
      <c r="C31" s="108"/>
      <c r="D31" s="46" t="s">
        <v>46</v>
      </c>
      <c r="E31" s="47" t="s">
        <v>52</v>
      </c>
      <c r="F31" s="44" t="s">
        <v>60</v>
      </c>
      <c r="G31" s="231" t="s">
        <v>1315</v>
      </c>
      <c r="H31" s="60"/>
      <c r="I31" s="48" t="s">
        <v>1316</v>
      </c>
      <c r="J31" s="44" t="s">
        <v>44</v>
      </c>
      <c r="K31" s="51"/>
      <c r="L31" s="104"/>
      <c r="M31" s="63"/>
      <c r="N31" s="64"/>
      <c r="O31" s="53" t="s">
        <v>764</v>
      </c>
      <c r="P31" s="232"/>
      <c r="Q31" s="233"/>
      <c r="R31" s="234"/>
      <c r="S31" s="105"/>
      <c r="T31" s="65"/>
      <c r="U31" s="47" t="s">
        <v>46</v>
      </c>
      <c r="V31" s="90" t="s">
        <v>23</v>
      </c>
      <c r="W31" s="107">
        <f>SUM(W11,W19,W26)</f>
        <v>6031</v>
      </c>
      <c r="X31" s="7"/>
      <c r="Y31" s="7"/>
      <c r="Z31" s="7"/>
      <c r="AA31" s="7"/>
      <c r="AB31" s="7"/>
      <c r="AC31" s="7"/>
      <c r="AD31" s="7"/>
    </row>
    <row r="32">
      <c r="A32" s="44" t="s">
        <v>36</v>
      </c>
      <c r="B32" s="44" t="s">
        <v>37</v>
      </c>
      <c r="C32" s="45"/>
      <c r="D32" s="109"/>
      <c r="E32" s="47" t="s">
        <v>78</v>
      </c>
      <c r="F32" s="44" t="s">
        <v>40</v>
      </c>
      <c r="G32" s="246" t="s">
        <v>1317</v>
      </c>
      <c r="I32" s="48" t="s">
        <v>1318</v>
      </c>
      <c r="J32" s="44" t="s">
        <v>44</v>
      </c>
      <c r="K32" s="51"/>
      <c r="L32" s="84"/>
      <c r="M32" s="85"/>
      <c r="N32" s="64">
        <v>294.0</v>
      </c>
      <c r="O32" s="53"/>
      <c r="P32" s="232"/>
      <c r="Q32" s="233"/>
      <c r="R32" s="234"/>
      <c r="S32" s="87"/>
      <c r="T32" s="89"/>
      <c r="U32" s="47">
        <v>50.0</v>
      </c>
      <c r="X32" s="7"/>
      <c r="Y32" s="7"/>
      <c r="Z32" s="7"/>
      <c r="AA32" s="7"/>
      <c r="AB32" s="7"/>
      <c r="AC32" s="7"/>
      <c r="AD32" s="7"/>
    </row>
    <row r="33">
      <c r="A33" s="44" t="s">
        <v>36</v>
      </c>
      <c r="B33" s="44" t="s">
        <v>37</v>
      </c>
      <c r="C33" s="45"/>
      <c r="D33" s="122" t="s">
        <v>1319</v>
      </c>
      <c r="E33" s="47" t="s">
        <v>85</v>
      </c>
      <c r="F33" s="44" t="s">
        <v>40</v>
      </c>
      <c r="G33" s="231" t="s">
        <v>1320</v>
      </c>
      <c r="H33" s="60" t="s">
        <v>1321</v>
      </c>
      <c r="I33" s="60" t="s">
        <v>1322</v>
      </c>
      <c r="J33" s="44" t="s">
        <v>32</v>
      </c>
      <c r="K33" s="51"/>
      <c r="L33" s="72"/>
      <c r="M33" s="37"/>
      <c r="N33" s="38"/>
      <c r="O33" s="53"/>
      <c r="P33" s="232"/>
      <c r="Q33" s="233"/>
      <c r="R33" s="234"/>
      <c r="S33" s="54">
        <v>900.0</v>
      </c>
      <c r="T33" s="56"/>
      <c r="U33" s="47">
        <v>450.0</v>
      </c>
      <c r="X33" s="7"/>
      <c r="Y33" s="7"/>
      <c r="Z33" s="7"/>
      <c r="AA33" s="7"/>
      <c r="AB33" s="7"/>
      <c r="AC33" s="7"/>
      <c r="AD33" s="7"/>
    </row>
    <row r="34">
      <c r="A34" s="44" t="s">
        <v>36</v>
      </c>
      <c r="B34" s="44" t="s">
        <v>37</v>
      </c>
      <c r="C34" s="70"/>
      <c r="D34" s="122" t="s">
        <v>1323</v>
      </c>
      <c r="E34" s="47" t="s">
        <v>90</v>
      </c>
      <c r="F34" s="44" t="s">
        <v>40</v>
      </c>
      <c r="G34" s="231" t="s">
        <v>1324</v>
      </c>
      <c r="H34" s="60" t="s">
        <v>1325</v>
      </c>
      <c r="I34" s="60" t="s">
        <v>1326</v>
      </c>
      <c r="J34" s="44" t="s">
        <v>44</v>
      </c>
      <c r="K34" s="62"/>
      <c r="L34" s="52"/>
      <c r="M34" s="63"/>
      <c r="N34" s="64"/>
      <c r="O34" s="53"/>
      <c r="P34" s="232"/>
      <c r="Q34" s="233"/>
      <c r="R34" s="234"/>
      <c r="S34" s="54">
        <v>294.0</v>
      </c>
      <c r="T34" s="65"/>
      <c r="U34" s="47">
        <v>150.0</v>
      </c>
      <c r="X34" s="7"/>
      <c r="Y34" s="7"/>
      <c r="Z34" s="7"/>
      <c r="AA34" s="7"/>
      <c r="AB34" s="7"/>
      <c r="AC34" s="7"/>
      <c r="AD34" s="7"/>
    </row>
    <row r="35">
      <c r="A35" s="44"/>
      <c r="B35" s="44"/>
      <c r="C35" s="70"/>
      <c r="D35" s="71"/>
      <c r="E35" s="47"/>
      <c r="F35" s="44"/>
      <c r="G35" s="133"/>
      <c r="H35" s="49"/>
      <c r="I35" s="60"/>
      <c r="J35" s="78"/>
      <c r="K35" s="62"/>
      <c r="L35" s="52"/>
      <c r="M35" s="63"/>
      <c r="N35" s="64"/>
      <c r="O35" s="53"/>
      <c r="P35" s="232"/>
      <c r="Q35" s="233"/>
      <c r="R35" s="234"/>
      <c r="S35" s="54"/>
      <c r="T35" s="65"/>
      <c r="U35" s="47"/>
      <c r="X35" s="7"/>
      <c r="Y35" s="7"/>
      <c r="Z35" s="7"/>
      <c r="AA35" s="7"/>
      <c r="AB35" s="7"/>
      <c r="AC35" s="7"/>
      <c r="AD35" s="7"/>
    </row>
    <row r="36">
      <c r="A36" s="44"/>
      <c r="B36" s="44"/>
      <c r="C36" s="70"/>
      <c r="D36" s="71"/>
      <c r="E36" s="47"/>
      <c r="F36" s="44"/>
      <c r="G36" s="133"/>
      <c r="H36" s="49"/>
      <c r="I36" s="60"/>
      <c r="J36" s="44"/>
      <c r="K36" s="51"/>
      <c r="L36" s="52"/>
      <c r="M36" s="85"/>
      <c r="N36" s="86"/>
      <c r="O36" s="53"/>
      <c r="P36" s="239"/>
      <c r="Q36" s="233"/>
      <c r="R36" s="234"/>
      <c r="S36" s="54"/>
      <c r="T36" s="89"/>
      <c r="U36" s="4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44"/>
      <c r="B37" s="44"/>
      <c r="C37" s="45"/>
      <c r="D37" s="100"/>
      <c r="E37" s="47"/>
      <c r="F37" s="44"/>
      <c r="G37" s="133"/>
      <c r="H37" s="49"/>
      <c r="I37" s="60"/>
      <c r="J37" s="78"/>
      <c r="K37" s="51"/>
      <c r="L37" s="52"/>
      <c r="M37" s="115"/>
      <c r="N37" s="116"/>
      <c r="O37" s="53"/>
      <c r="P37" s="232"/>
      <c r="Q37" s="233"/>
      <c r="R37" s="234"/>
      <c r="S37" s="54"/>
      <c r="T37" s="117"/>
      <c r="U37" s="4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4"/>
      <c r="B38" s="44"/>
      <c r="C38" s="45"/>
      <c r="D38" s="71"/>
      <c r="E38" s="47"/>
      <c r="F38" s="44"/>
      <c r="G38" s="133"/>
      <c r="H38" s="49"/>
      <c r="I38" s="60"/>
      <c r="J38" s="78"/>
      <c r="K38" s="99"/>
      <c r="L38" s="52"/>
      <c r="M38" s="63"/>
      <c r="N38" s="64"/>
      <c r="O38" s="53"/>
      <c r="P38" s="232"/>
      <c r="Q38" s="254"/>
      <c r="R38" s="234"/>
      <c r="S38" s="54"/>
      <c r="T38" s="65"/>
      <c r="U38" s="4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4"/>
      <c r="B39" s="44"/>
      <c r="C39" s="45"/>
      <c r="D39" s="58"/>
      <c r="E39" s="59"/>
      <c r="F39" s="44"/>
      <c r="G39" s="133"/>
      <c r="H39" s="49"/>
      <c r="I39" s="60"/>
      <c r="J39" s="78"/>
      <c r="K39" s="51"/>
      <c r="L39" s="72"/>
      <c r="M39" s="63"/>
      <c r="N39" s="64"/>
      <c r="O39" s="53"/>
      <c r="P39" s="255"/>
      <c r="Q39" s="262"/>
      <c r="R39" s="234"/>
      <c r="S39" s="73"/>
      <c r="T39" s="65"/>
      <c r="U39" s="4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4"/>
      <c r="B40" s="44"/>
      <c r="C40" s="45"/>
      <c r="D40" s="71"/>
      <c r="E40" s="47"/>
      <c r="F40" s="44"/>
      <c r="G40" s="133"/>
      <c r="H40" s="49"/>
      <c r="I40" s="60"/>
      <c r="J40" s="78"/>
      <c r="K40" s="51"/>
      <c r="L40" s="52"/>
      <c r="M40" s="63"/>
      <c r="N40" s="64"/>
      <c r="O40" s="53"/>
      <c r="P40" s="257"/>
      <c r="Q40" s="254"/>
      <c r="R40" s="234"/>
      <c r="S40" s="54"/>
      <c r="T40" s="65"/>
      <c r="U40" s="4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4"/>
      <c r="B41" s="44"/>
      <c r="C41" s="70"/>
      <c r="D41" s="118"/>
      <c r="E41" s="59"/>
      <c r="F41" s="44"/>
      <c r="G41" s="119"/>
      <c r="H41" s="120"/>
      <c r="I41" s="114"/>
      <c r="J41" s="78"/>
      <c r="K41" s="121"/>
      <c r="L41" s="52"/>
      <c r="M41" s="63"/>
      <c r="N41" s="64"/>
      <c r="O41" s="53"/>
      <c r="P41" s="255"/>
      <c r="Q41" s="258"/>
      <c r="R41" s="234"/>
      <c r="S41" s="54"/>
      <c r="T41" s="65"/>
      <c r="U41" s="4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4"/>
      <c r="B42" s="44"/>
      <c r="C42" s="70"/>
      <c r="D42" s="58"/>
      <c r="E42" s="47"/>
      <c r="F42" s="44"/>
      <c r="G42" s="48"/>
      <c r="H42" s="60"/>
      <c r="I42" s="48"/>
      <c r="J42" s="44"/>
      <c r="K42" s="51"/>
      <c r="L42" s="52"/>
      <c r="M42" s="63"/>
      <c r="N42" s="64"/>
      <c r="O42" s="53"/>
      <c r="P42" s="259"/>
      <c r="Q42" s="254"/>
      <c r="R42" s="234"/>
      <c r="S42" s="54"/>
      <c r="T42" s="65"/>
      <c r="U42" s="4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4"/>
      <c r="B43" s="44"/>
      <c r="C43" s="45"/>
      <c r="D43" s="58"/>
      <c r="E43" s="59"/>
      <c r="F43" s="44"/>
      <c r="G43" s="48"/>
      <c r="H43" s="60"/>
      <c r="I43" s="48"/>
      <c r="J43" s="44"/>
      <c r="K43" s="62"/>
      <c r="L43" s="52"/>
      <c r="M43" s="63"/>
      <c r="N43" s="64"/>
      <c r="O43" s="53"/>
      <c r="P43" s="260"/>
      <c r="Q43" s="254"/>
      <c r="R43" s="234"/>
      <c r="S43" s="54"/>
      <c r="T43" s="65"/>
      <c r="U43" s="4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4"/>
      <c r="B44" s="44"/>
      <c r="C44" s="45"/>
      <c r="D44" s="122"/>
      <c r="E44" s="59"/>
      <c r="F44" s="44"/>
      <c r="G44" s="48"/>
      <c r="H44" s="60"/>
      <c r="I44" s="48"/>
      <c r="J44" s="44"/>
      <c r="K44" s="51"/>
      <c r="L44" s="52"/>
      <c r="M44" s="63"/>
      <c r="N44" s="64"/>
      <c r="O44" s="53"/>
      <c r="P44" s="260"/>
      <c r="Q44" s="254"/>
      <c r="R44" s="234"/>
      <c r="S44" s="54"/>
      <c r="T44" s="65"/>
      <c r="U44" s="4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4"/>
      <c r="B45" s="44"/>
      <c r="C45" s="45"/>
      <c r="D45" s="71"/>
      <c r="E45" s="59"/>
      <c r="F45" s="44"/>
      <c r="G45" s="123"/>
      <c r="H45" s="124"/>
      <c r="I45" s="48"/>
      <c r="J45" s="78"/>
      <c r="K45" s="51"/>
      <c r="L45" s="104"/>
      <c r="M45" s="85"/>
      <c r="N45" s="86"/>
      <c r="O45" s="53"/>
      <c r="P45" s="260"/>
      <c r="Q45" s="254"/>
      <c r="R45" s="234"/>
      <c r="S45" s="105"/>
      <c r="T45" s="89"/>
      <c r="U45" s="4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4"/>
      <c r="B46" s="44"/>
      <c r="C46" s="70"/>
      <c r="D46" s="71"/>
      <c r="E46" s="59"/>
      <c r="F46" s="44"/>
      <c r="G46" s="48"/>
      <c r="H46" s="60"/>
      <c r="I46" s="60"/>
      <c r="J46" s="78"/>
      <c r="K46" s="51"/>
      <c r="L46" s="125"/>
      <c r="M46" s="63"/>
      <c r="N46" s="64"/>
      <c r="O46" s="53"/>
      <c r="P46" s="260"/>
      <c r="Q46" s="254"/>
      <c r="R46" s="234"/>
      <c r="S46" s="126"/>
      <c r="T46" s="65"/>
      <c r="U46" s="4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4"/>
      <c r="B47" s="44"/>
      <c r="C47" s="45"/>
      <c r="D47" s="71"/>
      <c r="E47" s="59"/>
      <c r="F47" s="44"/>
      <c r="G47" s="48"/>
      <c r="H47" s="60"/>
      <c r="I47" s="60"/>
      <c r="J47" s="78"/>
      <c r="K47" s="51"/>
      <c r="L47" s="125"/>
      <c r="M47" s="37"/>
      <c r="N47" s="38"/>
      <c r="O47" s="53"/>
      <c r="P47" s="260"/>
      <c r="Q47" s="254"/>
      <c r="R47" s="234"/>
      <c r="S47" s="126"/>
      <c r="T47" s="56"/>
      <c r="U47" s="4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4"/>
      <c r="B48" s="44"/>
      <c r="C48" s="45"/>
      <c r="D48" s="109"/>
      <c r="E48" s="47"/>
      <c r="F48" s="44"/>
      <c r="G48" s="48"/>
      <c r="H48" s="60"/>
      <c r="I48" s="128"/>
      <c r="J48" s="44"/>
      <c r="K48" s="62"/>
      <c r="L48" s="125"/>
      <c r="M48" s="85"/>
      <c r="N48" s="86"/>
      <c r="O48" s="53"/>
      <c r="P48" s="260"/>
      <c r="Q48" s="254"/>
      <c r="R48" s="234"/>
      <c r="S48" s="126"/>
      <c r="T48" s="89"/>
      <c r="U48" s="4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4"/>
      <c r="B49" s="44"/>
      <c r="C49" s="45"/>
      <c r="D49" s="129"/>
      <c r="E49" s="59"/>
      <c r="F49" s="44"/>
      <c r="G49" s="48"/>
      <c r="H49" s="60"/>
      <c r="I49" s="48"/>
      <c r="J49" s="78"/>
      <c r="K49" s="62"/>
      <c r="L49" s="130"/>
      <c r="M49" s="85"/>
      <c r="N49" s="86"/>
      <c r="O49" s="53"/>
      <c r="P49" s="260"/>
      <c r="Q49" s="258"/>
      <c r="R49" s="234"/>
      <c r="S49" s="131"/>
      <c r="T49" s="89"/>
      <c r="U49" s="4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4"/>
      <c r="B50" s="44"/>
      <c r="C50" s="45"/>
      <c r="D50" s="70"/>
      <c r="E50" s="59"/>
      <c r="F50" s="44"/>
      <c r="G50" s="48"/>
      <c r="H50" s="60"/>
      <c r="I50" s="48"/>
      <c r="J50" s="78"/>
      <c r="K50" s="51"/>
      <c r="L50" s="125"/>
      <c r="M50" s="63"/>
      <c r="N50" s="64"/>
      <c r="O50" s="53"/>
      <c r="P50" s="261"/>
      <c r="Q50" s="254"/>
      <c r="R50" s="234"/>
      <c r="S50" s="126"/>
      <c r="T50" s="65"/>
      <c r="U50" s="4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4"/>
      <c r="B51" s="44"/>
      <c r="C51" s="45"/>
      <c r="D51" s="45"/>
      <c r="E51" s="59"/>
      <c r="F51" s="44"/>
      <c r="G51" s="133"/>
      <c r="H51" s="49"/>
      <c r="I51" s="48"/>
      <c r="J51" s="78"/>
      <c r="K51" s="121"/>
      <c r="L51" s="125"/>
      <c r="M51" s="85"/>
      <c r="N51" s="86"/>
      <c r="O51" s="53"/>
      <c r="P51" s="260"/>
      <c r="Q51" s="258"/>
      <c r="R51" s="234"/>
      <c r="S51" s="126"/>
      <c r="T51" s="89"/>
      <c r="U51" s="4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4"/>
      <c r="B52" s="44"/>
      <c r="C52" s="45"/>
      <c r="D52" s="45"/>
      <c r="E52" s="134"/>
      <c r="F52" s="44"/>
      <c r="G52" s="48"/>
      <c r="H52" s="60"/>
      <c r="I52" s="48"/>
      <c r="J52" s="78"/>
      <c r="K52" s="51"/>
      <c r="L52" s="125"/>
      <c r="M52" s="63"/>
      <c r="N52" s="64"/>
      <c r="O52" s="53"/>
      <c r="P52" s="261"/>
      <c r="Q52" s="262"/>
      <c r="R52" s="234"/>
      <c r="S52" s="126"/>
      <c r="T52" s="65"/>
      <c r="U52" s="5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4"/>
      <c r="B53" s="44"/>
      <c r="C53" s="45"/>
      <c r="D53" s="45"/>
      <c r="E53" s="23"/>
      <c r="F53" s="44"/>
      <c r="G53" s="135"/>
      <c r="H53" s="136"/>
      <c r="I53" s="48"/>
      <c r="J53" s="78"/>
      <c r="K53" s="51"/>
      <c r="L53" s="125"/>
      <c r="M53" s="63"/>
      <c r="N53" s="64"/>
      <c r="O53" s="53"/>
      <c r="P53" s="263"/>
      <c r="Q53" s="254"/>
      <c r="R53" s="234"/>
      <c r="S53" s="126"/>
      <c r="T53" s="65"/>
      <c r="U53" s="4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4"/>
      <c r="B54" s="44"/>
      <c r="C54" s="45"/>
      <c r="D54" s="45"/>
      <c r="E54" s="23"/>
      <c r="F54" s="44"/>
      <c r="G54" s="48"/>
      <c r="H54" s="60"/>
      <c r="I54" s="48"/>
      <c r="J54" s="78"/>
      <c r="K54" s="137"/>
      <c r="L54" s="125"/>
      <c r="M54" s="115"/>
      <c r="N54" s="116"/>
      <c r="O54" s="53"/>
      <c r="P54" s="260"/>
      <c r="Q54" s="258"/>
      <c r="R54" s="234"/>
      <c r="S54" s="126"/>
      <c r="T54" s="117"/>
      <c r="U54" s="4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8"/>
      <c r="L55" s="125"/>
      <c r="M55" s="115"/>
      <c r="N55" s="116"/>
      <c r="O55" s="53"/>
      <c r="P55" s="261"/>
      <c r="Q55" s="258"/>
      <c r="R55" s="234"/>
      <c r="S55" s="126"/>
      <c r="T55" s="117"/>
      <c r="U55" s="4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7"/>
      <c r="L56" s="139"/>
      <c r="M56" s="63"/>
      <c r="N56" s="64"/>
      <c r="O56" s="53"/>
      <c r="P56" s="261"/>
      <c r="Q56" s="262"/>
      <c r="R56" s="234"/>
      <c r="S56" s="140"/>
      <c r="T56" s="65"/>
      <c r="U56" s="4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4"/>
      <c r="B57" s="44"/>
      <c r="C57" s="45"/>
      <c r="D57" s="101"/>
      <c r="E57" s="23"/>
      <c r="F57" s="44"/>
      <c r="G57" s="48"/>
      <c r="H57" s="60"/>
      <c r="I57" s="48"/>
      <c r="J57" s="78"/>
      <c r="K57" s="137"/>
      <c r="L57" s="125"/>
      <c r="M57" s="85"/>
      <c r="N57" s="86"/>
      <c r="O57" s="53"/>
      <c r="P57" s="263"/>
      <c r="Q57" s="254"/>
      <c r="R57" s="234"/>
      <c r="S57" s="126"/>
      <c r="T57" s="89"/>
      <c r="U57" s="4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4"/>
      <c r="B58" s="44"/>
      <c r="C58" s="70"/>
      <c r="D58" s="45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61"/>
      <c r="Q58" s="256"/>
      <c r="R58" s="234"/>
      <c r="S58" s="126"/>
      <c r="T58" s="89"/>
      <c r="U58" s="4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4"/>
      <c r="B59" s="44"/>
      <c r="C59" s="45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64"/>
      <c r="Q59" s="256"/>
      <c r="R59" s="234"/>
      <c r="S59" s="126"/>
      <c r="T59" s="89"/>
      <c r="U59" s="4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64"/>
      <c r="Q60" s="256"/>
      <c r="R60" s="234"/>
      <c r="S60" s="126"/>
      <c r="T60" s="89"/>
      <c r="U60" s="4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30"/>
      <c r="M61" s="63"/>
      <c r="N61" s="64"/>
      <c r="O61" s="53"/>
      <c r="P61" s="264"/>
      <c r="Q61" s="256"/>
      <c r="R61" s="234"/>
      <c r="S61" s="131"/>
      <c r="T61" s="65"/>
      <c r="U61" s="4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85"/>
      <c r="N62" s="86"/>
      <c r="O62" s="53"/>
      <c r="P62" s="264"/>
      <c r="Q62" s="258"/>
      <c r="R62" s="265"/>
      <c r="S62" s="131"/>
      <c r="T62" s="89"/>
      <c r="U62" s="142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8"/>
      <c r="L63" s="125"/>
      <c r="M63" s="63"/>
      <c r="N63" s="64"/>
      <c r="O63" s="53"/>
      <c r="P63" s="261"/>
      <c r="Q63" s="262"/>
      <c r="R63" s="234"/>
      <c r="S63" s="126"/>
      <c r="T63" s="65"/>
      <c r="U63" s="4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30"/>
      <c r="M64" s="85"/>
      <c r="N64" s="86"/>
      <c r="O64" s="53"/>
      <c r="P64" s="263"/>
      <c r="Q64" s="254"/>
      <c r="R64" s="234"/>
      <c r="S64" s="131"/>
      <c r="T64" s="89"/>
      <c r="U64" s="4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7"/>
      <c r="L65" s="130"/>
      <c r="M65" s="85"/>
      <c r="N65" s="86"/>
      <c r="O65" s="53"/>
      <c r="P65" s="260"/>
      <c r="Q65" s="258"/>
      <c r="R65" s="234"/>
      <c r="S65" s="131"/>
      <c r="T65" s="89"/>
      <c r="U65" s="4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4"/>
      <c r="B66" s="44"/>
      <c r="C66" s="45"/>
      <c r="D66" s="45"/>
      <c r="E66" s="143"/>
      <c r="F66" s="44"/>
      <c r="G66" s="48"/>
      <c r="H66" s="60"/>
      <c r="I66" s="48"/>
      <c r="J66" s="78"/>
      <c r="K66" s="144"/>
      <c r="L66" s="125"/>
      <c r="M66" s="63"/>
      <c r="N66" s="64"/>
      <c r="O66" s="53"/>
      <c r="P66" s="261"/>
      <c r="Q66" s="258"/>
      <c r="R66" s="234"/>
      <c r="S66" s="126"/>
      <c r="T66" s="65"/>
      <c r="U66" s="4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5"/>
      <c r="L67" s="130"/>
      <c r="M67" s="85"/>
      <c r="N67" s="86"/>
      <c r="O67" s="53"/>
      <c r="P67" s="261"/>
      <c r="Q67" s="258"/>
      <c r="R67" s="234"/>
      <c r="S67" s="131"/>
      <c r="T67" s="89"/>
      <c r="U67" s="4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37"/>
      <c r="L68" s="146"/>
      <c r="M68" s="85"/>
      <c r="N68" s="86"/>
      <c r="O68" s="53"/>
      <c r="P68" s="261"/>
      <c r="Q68" s="258"/>
      <c r="R68" s="234"/>
      <c r="S68" s="147"/>
      <c r="T68" s="89"/>
      <c r="U68" s="5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44"/>
      <c r="L69" s="130"/>
      <c r="M69" s="85"/>
      <c r="N69" s="86"/>
      <c r="O69" s="53"/>
      <c r="P69" s="261"/>
      <c r="Q69" s="266"/>
      <c r="R69" s="234"/>
      <c r="S69" s="131"/>
      <c r="T69" s="89"/>
      <c r="U69" s="4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4"/>
      <c r="B70" s="44"/>
      <c r="C70" s="149"/>
      <c r="D70" s="150"/>
      <c r="E70" s="143"/>
      <c r="F70" s="44"/>
      <c r="G70" s="48"/>
      <c r="H70" s="60"/>
      <c r="I70" s="48"/>
      <c r="J70" s="78"/>
      <c r="K70" s="151"/>
      <c r="L70" s="152"/>
      <c r="M70" s="85"/>
      <c r="N70" s="86"/>
      <c r="O70" s="53"/>
      <c r="P70" s="267"/>
      <c r="Q70" s="266"/>
      <c r="R70" s="234"/>
      <c r="S70" s="153"/>
      <c r="T70" s="89"/>
      <c r="U70" s="4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4"/>
      <c r="B71" s="44"/>
      <c r="C71" s="149"/>
      <c r="D71" s="45"/>
      <c r="E71" s="143"/>
      <c r="F71" s="44"/>
      <c r="G71" s="48"/>
      <c r="H71" s="60"/>
      <c r="I71" s="48"/>
      <c r="J71" s="78"/>
      <c r="K71" s="155"/>
      <c r="L71" s="152"/>
      <c r="M71" s="115"/>
      <c r="N71" s="116"/>
      <c r="O71" s="53"/>
      <c r="P71" s="267"/>
      <c r="Q71" s="266"/>
      <c r="R71" s="265"/>
      <c r="S71" s="153"/>
      <c r="T71" s="117"/>
      <c r="U71" s="142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4"/>
      <c r="B72" s="44"/>
      <c r="C72" s="149"/>
      <c r="D72" s="58"/>
      <c r="E72" s="143"/>
      <c r="F72" s="44"/>
      <c r="G72" s="48"/>
      <c r="H72" s="60"/>
      <c r="I72" s="60"/>
      <c r="J72" s="78"/>
      <c r="K72" s="151"/>
      <c r="L72" s="156"/>
      <c r="M72" s="85"/>
      <c r="N72" s="86"/>
      <c r="O72" s="53"/>
      <c r="P72" s="267"/>
      <c r="Q72" s="266"/>
      <c r="R72" s="265"/>
      <c r="S72" s="157"/>
      <c r="T72" s="89"/>
      <c r="U72" s="142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4"/>
      <c r="B73" s="44"/>
      <c r="C73" s="149"/>
      <c r="D73" s="45"/>
      <c r="E73" s="143"/>
      <c r="F73" s="44"/>
      <c r="G73" s="48"/>
      <c r="H73" s="60"/>
      <c r="I73" s="60"/>
      <c r="J73" s="78"/>
      <c r="K73" s="151"/>
      <c r="L73" s="152"/>
      <c r="M73" s="85"/>
      <c r="N73" s="86"/>
      <c r="O73" s="53"/>
      <c r="P73" s="267"/>
      <c r="Q73" s="266"/>
      <c r="R73" s="265"/>
      <c r="S73" s="153"/>
      <c r="T73" s="89"/>
      <c r="U73" s="142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5"/>
      <c r="L74" s="152"/>
      <c r="M74" s="85"/>
      <c r="N74" s="86"/>
      <c r="O74" s="53"/>
      <c r="P74" s="267"/>
      <c r="Q74" s="266"/>
      <c r="R74" s="265"/>
      <c r="S74" s="153"/>
      <c r="T74" s="89"/>
      <c r="U74" s="142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4"/>
      <c r="B75" s="44"/>
      <c r="C75" s="149"/>
      <c r="D75" s="45"/>
      <c r="E75" s="2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7"/>
      <c r="Q75" s="266"/>
      <c r="R75" s="265"/>
      <c r="S75" s="153"/>
      <c r="T75" s="89"/>
      <c r="U75" s="159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7"/>
      <c r="Q76" s="266"/>
      <c r="R76" s="265"/>
      <c r="S76" s="153"/>
      <c r="T76" s="89"/>
      <c r="U76" s="142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8"/>
      <c r="B77" s="44"/>
      <c r="C77" s="149"/>
      <c r="D77" s="45"/>
      <c r="E77" s="23"/>
      <c r="F77" s="44"/>
      <c r="G77" s="160"/>
      <c r="H77" s="161"/>
      <c r="I77" s="161"/>
      <c r="J77" s="78"/>
      <c r="K77" s="151"/>
      <c r="L77" s="152"/>
      <c r="M77" s="85"/>
      <c r="N77" s="86"/>
      <c r="O77" s="53"/>
      <c r="P77" s="267"/>
      <c r="Q77" s="266"/>
      <c r="R77" s="268"/>
      <c r="S77" s="153"/>
      <c r="T77" s="89"/>
      <c r="U77" s="162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7"/>
      <c r="Q78" s="266"/>
      <c r="R78" s="268"/>
      <c r="S78" s="153"/>
      <c r="T78" s="89"/>
      <c r="U78" s="163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7"/>
      <c r="Q79" s="269"/>
      <c r="R79" s="268"/>
      <c r="S79" s="153"/>
      <c r="T79" s="89"/>
      <c r="U79" s="163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64"/>
      <c r="L80" s="165"/>
      <c r="M80" s="166"/>
      <c r="N80" s="167"/>
      <c r="O80" s="53"/>
      <c r="P80" s="270"/>
      <c r="Q80" s="269"/>
      <c r="R80" s="268"/>
      <c r="S80" s="168"/>
      <c r="T80" s="170"/>
      <c r="U80" s="163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0"/>
      <c r="Q81" s="269"/>
      <c r="R81" s="268"/>
      <c r="S81" s="168"/>
      <c r="T81" s="170"/>
      <c r="U81" s="163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70"/>
      <c r="Q82" s="271"/>
      <c r="R82" s="268"/>
      <c r="S82" s="168"/>
      <c r="T82" s="170"/>
      <c r="U82" s="163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71"/>
      <c r="L83" s="172"/>
      <c r="M83" s="173"/>
      <c r="N83" s="174"/>
      <c r="O83" s="53"/>
      <c r="P83" s="272"/>
      <c r="Q83" s="273"/>
      <c r="R83" s="274"/>
      <c r="S83" s="175"/>
      <c r="T83" s="177"/>
      <c r="U83" s="163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8"/>
      <c r="B84" s="44"/>
      <c r="C84" s="149"/>
      <c r="D84" s="45"/>
      <c r="E84" s="143"/>
      <c r="F84" s="44"/>
      <c r="G84" s="160"/>
      <c r="H84" s="161"/>
      <c r="I84" s="161"/>
      <c r="J84" s="78"/>
      <c r="K84" s="164"/>
      <c r="L84" s="165"/>
      <c r="M84" s="178"/>
      <c r="N84" s="179"/>
      <c r="O84" s="53"/>
      <c r="P84" s="270"/>
      <c r="Q84" s="273"/>
      <c r="R84" s="275"/>
      <c r="S84" s="168"/>
      <c r="T84" s="180"/>
      <c r="U84" s="163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0"/>
      <c r="Q85" s="273"/>
      <c r="R85" s="275"/>
      <c r="S85" s="168"/>
      <c r="T85" s="180"/>
      <c r="U85" s="163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0"/>
      <c r="Q86" s="273"/>
      <c r="R86" s="275"/>
      <c r="S86" s="168"/>
      <c r="T86" s="180"/>
      <c r="U86" s="163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0"/>
      <c r="Q87" s="273"/>
      <c r="R87" s="275"/>
      <c r="S87" s="168"/>
      <c r="T87" s="180"/>
      <c r="U87" s="163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0"/>
      <c r="Q88" s="273"/>
      <c r="R88" s="275"/>
      <c r="S88" s="168"/>
      <c r="T88" s="180"/>
      <c r="U88" s="163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0"/>
      <c r="Q89" s="273"/>
      <c r="R89" s="275"/>
      <c r="S89" s="168"/>
      <c r="T89" s="180"/>
      <c r="U89" s="163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0"/>
      <c r="Q90" s="273"/>
      <c r="R90" s="275"/>
      <c r="S90" s="168"/>
      <c r="T90" s="180"/>
      <c r="U90" s="163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0"/>
      <c r="Q91" s="273"/>
      <c r="R91" s="275"/>
      <c r="S91" s="168"/>
      <c r="T91" s="180"/>
      <c r="U91" s="163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4"/>
      <c r="B92" s="4"/>
      <c r="C92" s="3"/>
      <c r="D92" s="181"/>
      <c r="E92" s="182"/>
      <c r="F92" s="4"/>
      <c r="G92" s="183"/>
      <c r="H92" s="184"/>
      <c r="I92" s="185"/>
      <c r="J92" s="4"/>
      <c r="K92" s="186"/>
      <c r="L92" s="186"/>
      <c r="M92" s="186"/>
      <c r="N92" s="186"/>
      <c r="O92" s="187"/>
      <c r="P92" s="187"/>
      <c r="Q92" s="187"/>
      <c r="R92" s="187"/>
      <c r="S92" s="187"/>
      <c r="T92" s="188"/>
      <c r="U92" s="189">
        <f>SUM(U7:U91)</f>
        <v>1725</v>
      </c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190"/>
      <c r="E93" s="191"/>
      <c r="F93" s="2"/>
      <c r="G93" s="192"/>
      <c r="H93" s="193"/>
      <c r="I93" s="194"/>
      <c r="J93" s="2"/>
      <c r="K93" s="35" t="s">
        <v>9</v>
      </c>
      <c r="L93" s="195"/>
      <c r="M93" s="195"/>
      <c r="N93" s="195"/>
      <c r="O93" s="196"/>
      <c r="P93" s="196"/>
      <c r="Q93" s="196"/>
      <c r="R93" s="196"/>
      <c r="S93" s="196"/>
      <c r="T93" s="19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198"/>
      <c r="D94" s="16"/>
      <c r="E94" s="199"/>
      <c r="F94" s="200"/>
      <c r="G94" s="183"/>
      <c r="H94" s="5"/>
      <c r="I94" s="5"/>
      <c r="J94" s="2"/>
      <c r="K94" s="150">
        <f>SUM(K7:K91)</f>
        <v>1015</v>
      </c>
      <c r="L94" s="201" t="s">
        <v>24</v>
      </c>
      <c r="O94" s="202" t="s">
        <v>25</v>
      </c>
      <c r="S94" s="202"/>
      <c r="T94" s="203" t="s">
        <v>26</v>
      </c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2"/>
      <c r="B95" s="2"/>
      <c r="C95" s="3"/>
      <c r="D95" s="16"/>
      <c r="E95" s="2"/>
      <c r="F95" s="2"/>
      <c r="G95" s="183"/>
      <c r="H95" s="5"/>
      <c r="I95" s="5"/>
      <c r="J95" s="2"/>
      <c r="K95" s="150">
        <f>SUM(K94*1%)</f>
        <v>10.15</v>
      </c>
      <c r="L95" s="36" t="s">
        <v>10</v>
      </c>
      <c r="M95" s="204"/>
      <c r="N95" s="204"/>
      <c r="O95" s="205"/>
      <c r="P95" s="206"/>
      <c r="Q95" s="206"/>
      <c r="R95" s="206"/>
      <c r="S95" s="206"/>
      <c r="T95" s="20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8"/>
      <c r="L96" s="209">
        <f>SUM(L6:L90)</f>
        <v>0</v>
      </c>
      <c r="M96" s="37" t="s">
        <v>11</v>
      </c>
      <c r="N96" s="204"/>
      <c r="O96" s="205"/>
      <c r="P96" s="205"/>
      <c r="Q96" s="205"/>
      <c r="R96" s="205"/>
      <c r="S96" s="205"/>
      <c r="T96" s="20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210" t="s">
        <v>27</v>
      </c>
      <c r="H97" s="211">
        <f>SUM(K94,L96,M97,N98)</f>
        <v>1953</v>
      </c>
      <c r="I97" s="5"/>
      <c r="J97" s="2"/>
      <c r="K97" s="7"/>
      <c r="L97" s="58">
        <f>SUM(L96*1%)</f>
        <v>0</v>
      </c>
      <c r="M97" s="16">
        <f>SUM(M6:M90)</f>
        <v>0</v>
      </c>
      <c r="N97" s="38" t="s">
        <v>12</v>
      </c>
      <c r="O97" s="205"/>
      <c r="P97" s="205"/>
      <c r="Q97" s="205"/>
      <c r="R97" s="205"/>
      <c r="S97" s="205"/>
      <c r="T97" s="188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12"/>
      <c r="G98" s="213" t="s">
        <v>28</v>
      </c>
      <c r="H98" s="211">
        <f>SUM(O99,P100,Q101,R102,S103)</f>
        <v>4078</v>
      </c>
      <c r="I98" s="5"/>
      <c r="J98" s="2"/>
      <c r="K98" s="7"/>
      <c r="L98" s="17"/>
      <c r="M98" s="58">
        <f>SUM(M97*1%)</f>
        <v>0</v>
      </c>
      <c r="N98" s="16">
        <f>SUM(N6:N91)</f>
        <v>938</v>
      </c>
      <c r="O98" s="39" t="s">
        <v>13</v>
      </c>
      <c r="P98" s="205"/>
      <c r="Q98" s="205"/>
      <c r="R98" s="205"/>
      <c r="S98" s="205"/>
      <c r="T98" s="214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12"/>
      <c r="G99" s="215" t="s">
        <v>29</v>
      </c>
      <c r="H99" s="211">
        <f>SUM(T104)</f>
        <v>0</v>
      </c>
      <c r="I99" s="5"/>
      <c r="J99" s="2"/>
      <c r="K99" s="7"/>
      <c r="L99" s="2"/>
      <c r="M99" s="2"/>
      <c r="N99" s="58">
        <f>SUM(N98*1%)</f>
        <v>9.38</v>
      </c>
      <c r="O99" s="16">
        <f>SUM(O6:O92)</f>
        <v>944</v>
      </c>
      <c r="P99" s="229" t="s">
        <v>34</v>
      </c>
      <c r="Q99" s="205"/>
      <c r="R99" s="205"/>
      <c r="S99" s="205"/>
      <c r="T99" s="214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"/>
      <c r="G100" s="43"/>
      <c r="H100" s="216"/>
      <c r="I100" s="5"/>
      <c r="J100" s="2"/>
      <c r="K100" s="7"/>
      <c r="L100" s="2"/>
      <c r="M100" s="2"/>
      <c r="N100" s="2"/>
      <c r="O100" s="58">
        <f>SUM(O99*1%)</f>
        <v>9.44</v>
      </c>
      <c r="P100" s="16">
        <f>SUM(P6:P93)</f>
        <v>708</v>
      </c>
      <c r="Q100" s="230" t="s">
        <v>35</v>
      </c>
      <c r="R100" s="205"/>
      <c r="S100" s="205"/>
      <c r="T100" s="214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2"/>
      <c r="P101" s="58">
        <f>SUM(P100*1%)</f>
        <v>7.08</v>
      </c>
      <c r="Q101" s="16">
        <f>SUM(Q6:Q94)</f>
        <v>147</v>
      </c>
      <c r="R101" s="41" t="s">
        <v>15</v>
      </c>
      <c r="S101" s="205"/>
      <c r="T101" s="214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217" t="s">
        <v>30</v>
      </c>
      <c r="H102" s="218">
        <f>SUM(O17,N32,S34)</f>
        <v>882</v>
      </c>
      <c r="I102" s="278">
        <f>SUM(N32)</f>
        <v>294</v>
      </c>
      <c r="J102" s="2"/>
      <c r="K102" s="7"/>
      <c r="L102" s="2"/>
      <c r="M102" s="2"/>
      <c r="N102" s="2"/>
      <c r="O102" s="2"/>
      <c r="P102" s="2"/>
      <c r="Q102" s="58">
        <f>SUM(Q101*1%)</f>
        <v>1.47</v>
      </c>
      <c r="R102" s="16">
        <f>SUM(R6:R90)</f>
        <v>147</v>
      </c>
      <c r="S102" s="40" t="s">
        <v>14</v>
      </c>
      <c r="T102" s="214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20" t="s">
        <v>31</v>
      </c>
      <c r="H103" s="277">
        <f>SUM(K9,P14,P15,K18,Q19,O21,R30)</f>
        <v>1299</v>
      </c>
      <c r="I103" s="314"/>
      <c r="J103" s="2"/>
      <c r="K103" s="7"/>
      <c r="L103" s="2"/>
      <c r="M103" s="2"/>
      <c r="N103" s="2"/>
      <c r="O103" s="2"/>
      <c r="P103" s="2"/>
      <c r="Q103" s="2"/>
      <c r="R103" s="58">
        <f>SUM(R102*1%)</f>
        <v>1.47</v>
      </c>
      <c r="S103" s="16">
        <f>SUM(S6:S90)</f>
        <v>2132</v>
      </c>
      <c r="T103" s="222" t="s">
        <v>16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23" t="s">
        <v>32</v>
      </c>
      <c r="H104" s="279">
        <f>SUM(O16,K20,S22,O25,S28,N29,S33)</f>
        <v>2912</v>
      </c>
      <c r="I104" s="302">
        <f>SUM(O25)</f>
        <v>250</v>
      </c>
      <c r="J104" s="2"/>
      <c r="K104" s="7"/>
      <c r="L104" s="2"/>
      <c r="M104" s="2"/>
      <c r="N104" s="2"/>
      <c r="O104" s="2"/>
      <c r="P104" s="2"/>
      <c r="Q104" s="2"/>
      <c r="R104" s="2"/>
      <c r="S104" s="58">
        <f>SUM(S103*2%)</f>
        <v>42.64</v>
      </c>
      <c r="T104" s="150">
        <f>SUM(T7:T92)</f>
        <v>0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108"/>
      <c r="D105" s="16"/>
      <c r="E105" s="2"/>
      <c r="F105" s="2"/>
      <c r="G105" s="4"/>
      <c r="H105" s="5"/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2"/>
      <c r="T105" s="150">
        <f>SUM(T104*2%)</f>
        <v>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08"/>
      <c r="D106" s="16"/>
      <c r="E106" s="2"/>
      <c r="F106" s="2"/>
      <c r="G106" s="224" t="s">
        <v>33</v>
      </c>
      <c r="H106" s="303">
        <f>SUM(O25,N32)</f>
        <v>544</v>
      </c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16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08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226"/>
      <c r="D225" s="22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2"/>
      <c r="U999" s="7"/>
      <c r="X999" s="7"/>
      <c r="AA999" s="7"/>
      <c r="AB999" s="7"/>
      <c r="AC999" s="7"/>
      <c r="AD999" s="7"/>
    </row>
    <row r="1000">
      <c r="G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</row>
  </sheetData>
  <mergeCells count="5">
    <mergeCell ref="A2:J2"/>
    <mergeCell ref="A3:J3"/>
    <mergeCell ref="K3:T3"/>
    <mergeCell ref="L94:N94"/>
    <mergeCell ref="O94:R94"/>
  </mergeCells>
  <dataValidations>
    <dataValidation type="list" allowBlank="1" showErrorMessage="1" sqref="B7:B91">
      <formula1>"Pix,Cartão,Pacote ,Pago "</formula1>
    </dataValidation>
    <dataValidation type="list" allowBlank="1" showErrorMessage="1" sqref="E7:E91 E208:F999">
      <formula1>"Vinicius,Kaua,Caio,Julia,Thiago,Jhonatas,Diogo,Caio Ferreira,Pamelah,Caio Alves,Camila,Wiliam ,Gabriel ,Fernanda,Kaua novo,Marco "</formula1>
    </dataValidation>
    <dataValidation type="list" allowBlank="1" showErrorMessage="1" sqref="A7:A91">
      <formula1>"Nobre,Publicidade"</formula1>
    </dataValidation>
    <dataValidation type="list" allowBlank="1" showErrorMessage="1" sqref="F7:F91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1">
      <formula1>"Mel,Drieli,Fernanda"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4.8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9" max="19" width="15.38"/>
    <col customWidth="1" min="21" max="21" width="22.63"/>
    <col customWidth="1" min="22" max="22" width="14.13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6"/>
      <c r="T1" s="5"/>
      <c r="U1" s="5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2"/>
      <c r="U2" s="5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T3" s="15"/>
      <c r="U3" s="5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20"/>
      <c r="U4" s="21"/>
      <c r="V4" s="22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4"/>
      <c r="T5" s="30"/>
      <c r="U5" s="7"/>
      <c r="V5" s="7"/>
      <c r="W5" s="7"/>
      <c r="X5" s="7"/>
      <c r="Y5" s="7"/>
      <c r="Z5" s="7"/>
      <c r="AA5" s="7"/>
      <c r="AB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30" t="s">
        <v>35</v>
      </c>
      <c r="Q6" s="41" t="s">
        <v>15</v>
      </c>
      <c r="R6" s="40" t="s">
        <v>14</v>
      </c>
      <c r="S6" s="42" t="s">
        <v>16</v>
      </c>
      <c r="T6" s="36" t="s">
        <v>17</v>
      </c>
      <c r="U6" s="7"/>
      <c r="V6" s="7"/>
      <c r="Y6" s="7"/>
      <c r="Z6" s="7"/>
      <c r="AA6" s="7"/>
      <c r="AB6" s="7"/>
    </row>
    <row r="7">
      <c r="A7" s="44" t="s">
        <v>36</v>
      </c>
      <c r="B7" s="44" t="s">
        <v>37</v>
      </c>
      <c r="C7" s="45"/>
      <c r="D7" s="46" t="s">
        <v>1327</v>
      </c>
      <c r="E7" s="47" t="s">
        <v>52</v>
      </c>
      <c r="F7" s="44"/>
      <c r="G7" s="231" t="s">
        <v>1328</v>
      </c>
      <c r="H7" s="49" t="s">
        <v>1329</v>
      </c>
      <c r="I7" s="50" t="s">
        <v>1330</v>
      </c>
      <c r="J7" s="44" t="s">
        <v>56</v>
      </c>
      <c r="K7" s="51">
        <v>50.0</v>
      </c>
      <c r="L7" s="52"/>
      <c r="M7" s="37"/>
      <c r="N7" s="38"/>
      <c r="O7" s="53"/>
      <c r="P7" s="233"/>
      <c r="Q7" s="234"/>
      <c r="R7" s="54"/>
      <c r="S7" s="56"/>
      <c r="T7" s="283">
        <v>50.0</v>
      </c>
      <c r="U7" s="235" t="s">
        <v>9</v>
      </c>
      <c r="V7" s="236">
        <f>SUM(K93)</f>
        <v>2138</v>
      </c>
      <c r="Y7" s="7"/>
      <c r="Z7" s="7"/>
      <c r="AA7" s="7"/>
      <c r="AB7" s="7"/>
    </row>
    <row r="8">
      <c r="A8" s="44" t="s">
        <v>36</v>
      </c>
      <c r="B8" s="44" t="s">
        <v>45</v>
      </c>
      <c r="C8" s="45"/>
      <c r="D8" s="46" t="s">
        <v>46</v>
      </c>
      <c r="E8" s="59"/>
      <c r="F8" s="44" t="s">
        <v>40</v>
      </c>
      <c r="G8" s="231" t="s">
        <v>1331</v>
      </c>
      <c r="H8" s="60"/>
      <c r="I8" s="61" t="s">
        <v>879</v>
      </c>
      <c r="J8" s="44" t="s">
        <v>56</v>
      </c>
      <c r="K8" s="62"/>
      <c r="L8" s="52"/>
      <c r="M8" s="63"/>
      <c r="N8" s="64" t="s">
        <v>639</v>
      </c>
      <c r="O8" s="53"/>
      <c r="P8" s="233"/>
      <c r="Q8" s="234"/>
      <c r="R8" s="54"/>
      <c r="S8" s="65"/>
      <c r="T8" s="57" t="s">
        <v>46</v>
      </c>
      <c r="U8" s="66" t="s">
        <v>10</v>
      </c>
      <c r="V8" s="67">
        <f>SUM(L95)</f>
        <v>294</v>
      </c>
      <c r="Y8" s="7"/>
      <c r="Z8" s="7"/>
      <c r="AA8" s="7"/>
      <c r="AB8" s="7"/>
    </row>
    <row r="9">
      <c r="A9" s="44" t="s">
        <v>36</v>
      </c>
      <c r="B9" s="44" t="s">
        <v>45</v>
      </c>
      <c r="C9" s="68"/>
      <c r="D9" s="46" t="s">
        <v>46</v>
      </c>
      <c r="E9" s="47" t="s">
        <v>78</v>
      </c>
      <c r="F9" s="44" t="s">
        <v>60</v>
      </c>
      <c r="G9" s="231" t="s">
        <v>1332</v>
      </c>
      <c r="H9" s="60"/>
      <c r="I9" s="69"/>
      <c r="J9" s="44" t="s">
        <v>44</v>
      </c>
      <c r="K9" s="62" t="s">
        <v>50</v>
      </c>
      <c r="L9" s="52"/>
      <c r="M9" s="63"/>
      <c r="N9" s="64"/>
      <c r="O9" s="53"/>
      <c r="P9" s="233"/>
      <c r="Q9" s="234"/>
      <c r="R9" s="54"/>
      <c r="S9" s="65"/>
      <c r="T9" s="57" t="s">
        <v>46</v>
      </c>
      <c r="U9" s="66" t="s">
        <v>11</v>
      </c>
      <c r="V9" s="67">
        <f>SUM(M96)</f>
        <v>0</v>
      </c>
      <c r="Y9" s="7"/>
      <c r="Z9" s="7"/>
      <c r="AA9" s="7"/>
      <c r="AB9" s="7"/>
    </row>
    <row r="10" ht="16.5" customHeight="1">
      <c r="A10" s="44" t="s">
        <v>36</v>
      </c>
      <c r="B10" s="44" t="s">
        <v>45</v>
      </c>
      <c r="C10" s="70"/>
      <c r="D10" s="100" t="s">
        <v>46</v>
      </c>
      <c r="E10" s="47" t="s">
        <v>78</v>
      </c>
      <c r="F10" s="44" t="s">
        <v>60</v>
      </c>
      <c r="G10" s="231" t="s">
        <v>1333</v>
      </c>
      <c r="H10" s="49"/>
      <c r="I10" s="50"/>
      <c r="J10" s="44" t="s">
        <v>44</v>
      </c>
      <c r="K10" s="51" t="s">
        <v>50</v>
      </c>
      <c r="L10" s="52"/>
      <c r="M10" s="37"/>
      <c r="N10" s="38"/>
      <c r="O10" s="53"/>
      <c r="P10" s="233"/>
      <c r="Q10" s="234"/>
      <c r="R10" s="73"/>
      <c r="S10" s="56"/>
      <c r="T10" s="57" t="s">
        <v>46</v>
      </c>
      <c r="U10" s="75" t="s">
        <v>12</v>
      </c>
      <c r="V10" s="67">
        <f>SUM(N97)</f>
        <v>644</v>
      </c>
      <c r="W10" s="7"/>
      <c r="X10" s="7"/>
      <c r="Y10" s="7"/>
      <c r="Z10" s="7"/>
      <c r="AA10" s="7"/>
      <c r="AB10" s="7"/>
    </row>
    <row r="11">
      <c r="A11" s="44" t="s">
        <v>36</v>
      </c>
      <c r="B11" s="44" t="s">
        <v>37</v>
      </c>
      <c r="C11" s="45"/>
      <c r="D11" s="46" t="s">
        <v>1334</v>
      </c>
      <c r="E11" s="47" t="s">
        <v>178</v>
      </c>
      <c r="F11" s="44" t="s">
        <v>140</v>
      </c>
      <c r="G11" s="231" t="s">
        <v>1335</v>
      </c>
      <c r="H11" s="49" t="s">
        <v>1336</v>
      </c>
      <c r="I11" s="61" t="s">
        <v>1337</v>
      </c>
      <c r="J11" s="44" t="s">
        <v>56</v>
      </c>
      <c r="K11" s="51"/>
      <c r="L11" s="52">
        <v>294.0</v>
      </c>
      <c r="M11" s="37"/>
      <c r="N11" s="38"/>
      <c r="O11" s="53"/>
      <c r="P11" s="233"/>
      <c r="Q11" s="234"/>
      <c r="R11" s="54"/>
      <c r="S11" s="56"/>
      <c r="T11" s="57">
        <v>147.0</v>
      </c>
      <c r="U11" s="76" t="s">
        <v>18</v>
      </c>
      <c r="V11" s="77">
        <f>SUM(V7:V10)</f>
        <v>3076</v>
      </c>
      <c r="Y11" s="7"/>
      <c r="Z11" s="7"/>
      <c r="AA11" s="7"/>
      <c r="AB11" s="7"/>
    </row>
    <row r="12">
      <c r="A12" s="44" t="s">
        <v>36</v>
      </c>
      <c r="B12" s="44" t="s">
        <v>37</v>
      </c>
      <c r="C12" s="45"/>
      <c r="D12" s="46" t="s">
        <v>1338</v>
      </c>
      <c r="E12" s="47" t="s">
        <v>70</v>
      </c>
      <c r="F12" s="44" t="s">
        <v>40</v>
      </c>
      <c r="G12" s="231" t="s">
        <v>1339</v>
      </c>
      <c r="H12" s="49" t="s">
        <v>1340</v>
      </c>
      <c r="I12" s="69" t="s">
        <v>1341</v>
      </c>
      <c r="J12" s="44" t="s">
        <v>32</v>
      </c>
      <c r="K12" s="51"/>
      <c r="L12" s="52"/>
      <c r="M12" s="63"/>
      <c r="N12" s="64"/>
      <c r="O12" s="53"/>
      <c r="P12" s="233"/>
      <c r="Q12" s="234"/>
      <c r="R12" s="54">
        <v>294.0</v>
      </c>
      <c r="S12" s="65"/>
      <c r="T12" s="340">
        <v>294.0</v>
      </c>
      <c r="W12" s="7"/>
      <c r="X12" s="7"/>
      <c r="Y12" s="7"/>
      <c r="Z12" s="7"/>
      <c r="AA12" s="7"/>
      <c r="AB12" s="7"/>
    </row>
    <row r="13">
      <c r="A13" s="44" t="s">
        <v>36</v>
      </c>
      <c r="B13" s="44" t="s">
        <v>45</v>
      </c>
      <c r="C13" s="45"/>
      <c r="D13" s="46" t="s">
        <v>46</v>
      </c>
      <c r="E13" s="47" t="s">
        <v>59</v>
      </c>
      <c r="F13" s="44" t="s">
        <v>60</v>
      </c>
      <c r="G13" s="231" t="s">
        <v>1342</v>
      </c>
      <c r="H13" s="60"/>
      <c r="I13" s="50" t="s">
        <v>1343</v>
      </c>
      <c r="J13" s="44" t="s">
        <v>44</v>
      </c>
      <c r="K13" s="51" t="s">
        <v>50</v>
      </c>
      <c r="L13" s="52"/>
      <c r="M13" s="63"/>
      <c r="N13" s="64"/>
      <c r="O13" s="53"/>
      <c r="P13" s="238"/>
      <c r="Q13" s="234"/>
      <c r="R13" s="54"/>
      <c r="S13" s="65"/>
      <c r="T13" s="57" t="s">
        <v>46</v>
      </c>
      <c r="W13" s="7"/>
      <c r="X13" s="7"/>
      <c r="Y13" s="7"/>
      <c r="Z13" s="7"/>
      <c r="AA13" s="7"/>
      <c r="AB13" s="7"/>
    </row>
    <row r="14">
      <c r="A14" s="44" t="s">
        <v>36</v>
      </c>
      <c r="B14" s="44" t="s">
        <v>37</v>
      </c>
      <c r="C14" s="70"/>
      <c r="D14" s="46" t="s">
        <v>1344</v>
      </c>
      <c r="E14" s="47" t="s">
        <v>178</v>
      </c>
      <c r="F14" s="44" t="s">
        <v>140</v>
      </c>
      <c r="G14" s="335" t="s">
        <v>1345</v>
      </c>
      <c r="H14" s="79" t="s">
        <v>1346</v>
      </c>
      <c r="I14" s="297" t="s">
        <v>1347</v>
      </c>
      <c r="J14" s="44" t="s">
        <v>56</v>
      </c>
      <c r="K14" s="51"/>
      <c r="L14" s="52"/>
      <c r="M14" s="63"/>
      <c r="N14" s="64"/>
      <c r="O14" s="53"/>
      <c r="P14" s="233">
        <v>250.0</v>
      </c>
      <c r="Q14" s="234"/>
      <c r="R14" s="54"/>
      <c r="S14" s="65"/>
      <c r="T14" s="340">
        <v>250.0</v>
      </c>
      <c r="U14" s="80" t="s">
        <v>13</v>
      </c>
      <c r="V14" s="46">
        <f>SUM(O98)</f>
        <v>294</v>
      </c>
      <c r="W14" s="7"/>
      <c r="X14" s="7"/>
      <c r="Y14" s="7"/>
      <c r="Z14" s="7"/>
      <c r="AA14" s="7"/>
      <c r="AB14" s="7"/>
    </row>
    <row r="15">
      <c r="A15" s="44" t="s">
        <v>36</v>
      </c>
      <c r="B15" s="44" t="s">
        <v>37</v>
      </c>
      <c r="C15" s="45"/>
      <c r="D15" s="46" t="s">
        <v>1348</v>
      </c>
      <c r="E15" s="47" t="s">
        <v>78</v>
      </c>
      <c r="F15" s="44" t="s">
        <v>140</v>
      </c>
      <c r="G15" s="335" t="s">
        <v>1349</v>
      </c>
      <c r="H15" s="79" t="s">
        <v>607</v>
      </c>
      <c r="I15" s="297">
        <v>1.1989291736E10</v>
      </c>
      <c r="J15" s="44" t="s">
        <v>44</v>
      </c>
      <c r="K15" s="51"/>
      <c r="L15" s="52"/>
      <c r="M15" s="63"/>
      <c r="N15" s="64"/>
      <c r="O15" s="53"/>
      <c r="P15" s="233"/>
      <c r="Q15" s="234"/>
      <c r="R15" s="54">
        <v>250.0</v>
      </c>
      <c r="S15" s="65"/>
      <c r="T15" s="57">
        <v>50.0</v>
      </c>
      <c r="U15" s="81" t="s">
        <v>35</v>
      </c>
      <c r="V15" s="46">
        <f>SUM(P100)</f>
        <v>1402</v>
      </c>
      <c r="W15" s="7"/>
      <c r="X15" s="83"/>
      <c r="Y15" s="7"/>
      <c r="Z15" s="7"/>
      <c r="AA15" s="7"/>
      <c r="AB15" s="7"/>
    </row>
    <row r="16" ht="15.75" customHeight="1">
      <c r="A16" s="44" t="s">
        <v>36</v>
      </c>
      <c r="B16" s="44" t="s">
        <v>37</v>
      </c>
      <c r="C16" s="45"/>
      <c r="D16" s="46" t="s">
        <v>1350</v>
      </c>
      <c r="E16" s="47" t="s">
        <v>59</v>
      </c>
      <c r="F16" s="44" t="s">
        <v>60</v>
      </c>
      <c r="G16" s="231" t="s">
        <v>1351</v>
      </c>
      <c r="H16" s="60" t="s">
        <v>1352</v>
      </c>
      <c r="I16" s="69" t="s">
        <v>1353</v>
      </c>
      <c r="J16" s="44" t="s">
        <v>44</v>
      </c>
      <c r="K16" s="51">
        <v>294.0</v>
      </c>
      <c r="L16" s="84"/>
      <c r="M16" s="85"/>
      <c r="N16" s="86"/>
      <c r="O16" s="53"/>
      <c r="P16" s="233"/>
      <c r="Q16" s="234"/>
      <c r="R16" s="87"/>
      <c r="S16" s="89"/>
      <c r="T16" s="283">
        <v>294.0</v>
      </c>
      <c r="U16" s="81" t="s">
        <v>20</v>
      </c>
      <c r="V16" s="46">
        <f>SUM(Q101)</f>
        <v>294</v>
      </c>
      <c r="W16" s="7"/>
      <c r="X16" s="7"/>
      <c r="Y16" s="7"/>
      <c r="Z16" s="7"/>
      <c r="AA16" s="7"/>
      <c r="AB16" s="7"/>
    </row>
    <row r="17" ht="17.25" customHeight="1">
      <c r="A17" s="44" t="s">
        <v>36</v>
      </c>
      <c r="B17" s="44" t="s">
        <v>37</v>
      </c>
      <c r="C17" s="45"/>
      <c r="D17" s="46" t="s">
        <v>1354</v>
      </c>
      <c r="E17" s="47" t="s">
        <v>78</v>
      </c>
      <c r="F17" s="44" t="s">
        <v>60</v>
      </c>
      <c r="G17" s="241" t="s">
        <v>1355</v>
      </c>
      <c r="H17" s="79" t="s">
        <v>504</v>
      </c>
      <c r="I17" s="61" t="s">
        <v>505</v>
      </c>
      <c r="J17" s="44" t="s">
        <v>44</v>
      </c>
      <c r="K17" s="51">
        <v>1500.0</v>
      </c>
      <c r="L17" s="84"/>
      <c r="M17" s="63"/>
      <c r="N17" s="64"/>
      <c r="O17" s="53"/>
      <c r="P17" s="244"/>
      <c r="Q17" s="234"/>
      <c r="R17" s="87"/>
      <c r="S17" s="65"/>
      <c r="T17" s="283">
        <v>1500.0</v>
      </c>
      <c r="U17" s="81" t="s">
        <v>14</v>
      </c>
      <c r="V17" s="46">
        <f>SUM(R102)</f>
        <v>894</v>
      </c>
      <c r="W17" s="7"/>
      <c r="X17" s="7"/>
      <c r="Y17" s="7"/>
      <c r="Z17" s="7"/>
      <c r="AA17" s="7"/>
      <c r="AB17" s="7"/>
    </row>
    <row r="18">
      <c r="A18" s="44" t="s">
        <v>36</v>
      </c>
      <c r="B18" s="44" t="s">
        <v>45</v>
      </c>
      <c r="C18" s="45"/>
      <c r="D18" s="46" t="s">
        <v>46</v>
      </c>
      <c r="E18" s="47" t="s">
        <v>59</v>
      </c>
      <c r="F18" s="44" t="s">
        <v>60</v>
      </c>
      <c r="G18" s="231" t="s">
        <v>1356</v>
      </c>
      <c r="H18" s="60" t="s">
        <v>1357</v>
      </c>
      <c r="I18" s="50" t="s">
        <v>861</v>
      </c>
      <c r="J18" s="44" t="s">
        <v>56</v>
      </c>
      <c r="K18" s="51"/>
      <c r="L18" s="52"/>
      <c r="M18" s="63"/>
      <c r="N18" s="64"/>
      <c r="O18" s="53"/>
      <c r="P18" s="244"/>
      <c r="Q18" s="234"/>
      <c r="R18" s="54"/>
      <c r="S18" s="65" t="s">
        <v>286</v>
      </c>
      <c r="T18" s="57" t="s">
        <v>46</v>
      </c>
      <c r="U18" s="76" t="s">
        <v>19</v>
      </c>
      <c r="V18" s="77">
        <f>SUM(V14:V17)</f>
        <v>2884</v>
      </c>
      <c r="W18" s="7"/>
      <c r="X18" s="7"/>
      <c r="Y18" s="7"/>
      <c r="Z18" s="7"/>
      <c r="AA18" s="7"/>
      <c r="AB18" s="7"/>
    </row>
    <row r="19">
      <c r="A19" s="44" t="s">
        <v>36</v>
      </c>
      <c r="B19" s="44" t="s">
        <v>37</v>
      </c>
      <c r="C19" s="45"/>
      <c r="D19" s="46" t="s">
        <v>1358</v>
      </c>
      <c r="E19" s="47" t="s">
        <v>90</v>
      </c>
      <c r="F19" s="44" t="s">
        <v>40</v>
      </c>
      <c r="G19" s="231" t="s">
        <v>1359</v>
      </c>
      <c r="H19" s="60"/>
      <c r="I19" s="69" t="s">
        <v>1360</v>
      </c>
      <c r="J19" s="44" t="s">
        <v>44</v>
      </c>
      <c r="K19" s="51"/>
      <c r="L19" s="52"/>
      <c r="M19" s="63"/>
      <c r="N19" s="64"/>
      <c r="O19" s="53"/>
      <c r="P19" s="233"/>
      <c r="Q19" s="234">
        <v>294.0</v>
      </c>
      <c r="R19" s="54"/>
      <c r="S19" s="65"/>
      <c r="T19" s="57">
        <v>50.0</v>
      </c>
      <c r="W19" s="7"/>
      <c r="X19" s="7"/>
      <c r="Y19" s="7"/>
      <c r="Z19" s="7"/>
      <c r="AA19" s="7"/>
      <c r="AB19" s="7"/>
    </row>
    <row r="20">
      <c r="A20" s="44" t="s">
        <v>36</v>
      </c>
      <c r="B20" s="44" t="s">
        <v>37</v>
      </c>
      <c r="C20" s="45"/>
      <c r="D20" s="46" t="s">
        <v>1361</v>
      </c>
      <c r="E20" s="47" t="s">
        <v>78</v>
      </c>
      <c r="F20" s="44" t="s">
        <v>40</v>
      </c>
      <c r="G20" s="231" t="s">
        <v>1362</v>
      </c>
      <c r="H20" s="60" t="s">
        <v>1363</v>
      </c>
      <c r="I20" s="50" t="s">
        <v>1364</v>
      </c>
      <c r="J20" s="44" t="s">
        <v>44</v>
      </c>
      <c r="K20" s="51"/>
      <c r="L20" s="52"/>
      <c r="M20" s="63"/>
      <c r="N20" s="64"/>
      <c r="O20" s="53">
        <v>294.0</v>
      </c>
      <c r="P20" s="238"/>
      <c r="Q20" s="234"/>
      <c r="R20" s="54"/>
      <c r="S20" s="65"/>
      <c r="T20" s="57">
        <v>50.0</v>
      </c>
      <c r="W20" s="7"/>
      <c r="X20" s="7"/>
      <c r="Y20" s="7"/>
      <c r="Z20" s="7"/>
      <c r="AA20" s="7"/>
      <c r="AB20" s="7"/>
    </row>
    <row r="21" ht="17.25" customHeight="1">
      <c r="A21" s="44" t="s">
        <v>36</v>
      </c>
      <c r="B21" s="44" t="s">
        <v>45</v>
      </c>
      <c r="C21" s="45"/>
      <c r="D21" s="101" t="s">
        <v>46</v>
      </c>
      <c r="E21" s="47" t="s">
        <v>78</v>
      </c>
      <c r="F21" s="44" t="s">
        <v>60</v>
      </c>
      <c r="G21" s="231" t="s">
        <v>1365</v>
      </c>
      <c r="H21" s="60" t="s">
        <v>1366</v>
      </c>
      <c r="I21" s="69" t="s">
        <v>505</v>
      </c>
      <c r="J21" s="44" t="s">
        <v>44</v>
      </c>
      <c r="K21" s="62" t="s">
        <v>50</v>
      </c>
      <c r="L21" s="52"/>
      <c r="M21" s="63"/>
      <c r="N21" s="64"/>
      <c r="O21" s="53"/>
      <c r="P21" s="238"/>
      <c r="Q21" s="234"/>
      <c r="R21" s="54"/>
      <c r="S21" s="65"/>
      <c r="T21" s="57" t="s">
        <v>46</v>
      </c>
      <c r="W21" s="7"/>
      <c r="X21" s="7"/>
      <c r="Y21" s="7"/>
      <c r="Z21" s="7"/>
      <c r="AA21" s="7"/>
      <c r="AB21" s="7"/>
    </row>
    <row r="22" ht="15.75" customHeight="1">
      <c r="A22" s="44" t="s">
        <v>36</v>
      </c>
      <c r="B22" s="44" t="s">
        <v>37</v>
      </c>
      <c r="C22" s="45"/>
      <c r="D22" s="101" t="s">
        <v>1367</v>
      </c>
      <c r="E22" s="47" t="s">
        <v>70</v>
      </c>
      <c r="F22" s="44" t="s">
        <v>40</v>
      </c>
      <c r="G22" s="231" t="s">
        <v>1368</v>
      </c>
      <c r="H22" s="60" t="s">
        <v>1369</v>
      </c>
      <c r="I22" s="50" t="s">
        <v>1370</v>
      </c>
      <c r="J22" s="44" t="s">
        <v>32</v>
      </c>
      <c r="K22" s="51">
        <v>294.0</v>
      </c>
      <c r="L22" s="72"/>
      <c r="M22" s="63"/>
      <c r="N22" s="64"/>
      <c r="O22" s="53"/>
      <c r="P22" s="238"/>
      <c r="Q22" s="234"/>
      <c r="R22" s="54"/>
      <c r="S22" s="65"/>
      <c r="T22" s="57">
        <v>50.0</v>
      </c>
      <c r="U22" s="43"/>
      <c r="V22" s="43"/>
      <c r="W22" s="7"/>
      <c r="X22" s="7"/>
      <c r="Y22" s="7"/>
      <c r="Z22" s="7"/>
      <c r="AA22" s="7"/>
      <c r="AB22" s="7"/>
    </row>
    <row r="23">
      <c r="A23" s="44" t="s">
        <v>36</v>
      </c>
      <c r="B23" s="44" t="s">
        <v>37</v>
      </c>
      <c r="C23" s="70"/>
      <c r="D23" s="46" t="s">
        <v>1371</v>
      </c>
      <c r="E23" s="47" t="s">
        <v>135</v>
      </c>
      <c r="F23" s="44" t="s">
        <v>40</v>
      </c>
      <c r="G23" s="231" t="s">
        <v>1372</v>
      </c>
      <c r="H23" s="60"/>
      <c r="I23" s="297">
        <v>8.698062503E9</v>
      </c>
      <c r="J23" s="44" t="s">
        <v>32</v>
      </c>
      <c r="K23" s="62"/>
      <c r="L23" s="52"/>
      <c r="M23" s="63"/>
      <c r="N23" s="86"/>
      <c r="O23" s="53"/>
      <c r="P23" s="233"/>
      <c r="Q23" s="234"/>
      <c r="R23" s="54">
        <v>350.0</v>
      </c>
      <c r="S23" s="89"/>
      <c r="T23" s="57">
        <v>100.0</v>
      </c>
      <c r="U23" s="247" t="s">
        <v>16</v>
      </c>
      <c r="V23" s="248">
        <f>SUM(S103)</f>
        <v>0</v>
      </c>
      <c r="W23" s="7"/>
      <c r="X23" s="7"/>
      <c r="Y23" s="7"/>
      <c r="Z23" s="7"/>
      <c r="AA23" s="7"/>
      <c r="AB23" s="7"/>
    </row>
    <row r="24">
      <c r="A24" s="44" t="s">
        <v>36</v>
      </c>
      <c r="B24" s="44" t="s">
        <v>45</v>
      </c>
      <c r="C24" s="70"/>
      <c r="D24" s="46" t="s">
        <v>46</v>
      </c>
      <c r="E24" s="47" t="s">
        <v>78</v>
      </c>
      <c r="F24" s="44" t="s">
        <v>60</v>
      </c>
      <c r="G24" s="231" t="s">
        <v>1373</v>
      </c>
      <c r="H24" s="60" t="s">
        <v>1366</v>
      </c>
      <c r="I24" s="48" t="s">
        <v>505</v>
      </c>
      <c r="J24" s="44" t="s">
        <v>44</v>
      </c>
      <c r="K24" s="51" t="s">
        <v>50</v>
      </c>
      <c r="L24" s="84"/>
      <c r="M24" s="63"/>
      <c r="N24" s="64"/>
      <c r="O24" s="53"/>
      <c r="P24" s="244"/>
      <c r="Q24" s="234"/>
      <c r="R24" s="87"/>
      <c r="S24" s="65"/>
      <c r="T24" s="57" t="s">
        <v>46</v>
      </c>
      <c r="U24" s="249" t="s">
        <v>1374</v>
      </c>
      <c r="V24" s="250">
        <f>SUM(V23)</f>
        <v>0</v>
      </c>
      <c r="W24" s="7"/>
      <c r="X24" s="7"/>
      <c r="Y24" s="7"/>
      <c r="Z24" s="7"/>
      <c r="AA24" s="7"/>
      <c r="AB24" s="7"/>
    </row>
    <row r="25">
      <c r="A25" s="44" t="s">
        <v>36</v>
      </c>
      <c r="B25" s="44" t="s">
        <v>37</v>
      </c>
      <c r="C25" s="70"/>
      <c r="D25" s="46" t="s">
        <v>1375</v>
      </c>
      <c r="E25" s="47" t="s">
        <v>85</v>
      </c>
      <c r="F25" s="44" t="s">
        <v>40</v>
      </c>
      <c r="G25" s="231" t="s">
        <v>1376</v>
      </c>
      <c r="H25" s="60"/>
      <c r="I25" s="61" t="s">
        <v>1377</v>
      </c>
      <c r="J25" s="44" t="s">
        <v>32</v>
      </c>
      <c r="K25" s="51"/>
      <c r="L25" s="52"/>
      <c r="M25" s="63"/>
      <c r="N25" s="64">
        <v>294.0</v>
      </c>
      <c r="O25" s="53"/>
      <c r="P25" s="233"/>
      <c r="Q25" s="234"/>
      <c r="R25" s="54"/>
      <c r="S25" s="65"/>
      <c r="T25" s="57">
        <v>50.0</v>
      </c>
      <c r="U25" s="7"/>
      <c r="V25" s="7"/>
      <c r="W25" s="7"/>
      <c r="X25" s="7"/>
      <c r="Y25" s="7"/>
      <c r="Z25" s="7"/>
      <c r="AA25" s="7"/>
      <c r="AB25" s="7"/>
    </row>
    <row r="26">
      <c r="A26" s="44" t="s">
        <v>36</v>
      </c>
      <c r="B26" s="44" t="s">
        <v>37</v>
      </c>
      <c r="C26" s="70"/>
      <c r="D26" s="100" t="s">
        <v>1378</v>
      </c>
      <c r="E26" s="47" t="s">
        <v>145</v>
      </c>
      <c r="F26" s="44" t="s">
        <v>146</v>
      </c>
      <c r="G26" s="324" t="s">
        <v>1379</v>
      </c>
      <c r="H26" s="60" t="s">
        <v>1128</v>
      </c>
      <c r="I26" s="61" t="s">
        <v>1380</v>
      </c>
      <c r="J26" s="44" t="s">
        <v>56</v>
      </c>
      <c r="K26" s="51"/>
      <c r="L26" s="52"/>
      <c r="M26" s="63"/>
      <c r="N26" s="64">
        <v>350.0</v>
      </c>
      <c r="O26" s="53"/>
      <c r="P26" s="233"/>
      <c r="Q26" s="234"/>
      <c r="R26" s="54"/>
      <c r="S26" s="65"/>
      <c r="T26" s="57">
        <v>50.0</v>
      </c>
      <c r="U26" s="7"/>
      <c r="V26" s="7"/>
      <c r="W26" s="7"/>
      <c r="X26" s="7"/>
      <c r="Y26" s="7"/>
      <c r="Z26" s="7"/>
      <c r="AA26" s="7"/>
      <c r="AB26" s="7"/>
    </row>
    <row r="27">
      <c r="A27" s="44" t="s">
        <v>36</v>
      </c>
      <c r="B27" s="44" t="s">
        <v>45</v>
      </c>
      <c r="C27" s="45"/>
      <c r="D27" s="100" t="s">
        <v>46</v>
      </c>
      <c r="E27" s="47" t="s">
        <v>52</v>
      </c>
      <c r="F27" s="44" t="s">
        <v>60</v>
      </c>
      <c r="G27" s="231" t="s">
        <v>1381</v>
      </c>
      <c r="H27" s="60" t="s">
        <v>1382</v>
      </c>
      <c r="I27" s="48" t="s">
        <v>1383</v>
      </c>
      <c r="J27" s="44" t="s">
        <v>32</v>
      </c>
      <c r="K27" s="51"/>
      <c r="L27" s="52"/>
      <c r="M27" s="63"/>
      <c r="N27" s="64"/>
      <c r="O27" s="53"/>
      <c r="P27" s="238"/>
      <c r="Q27" s="234"/>
      <c r="R27" s="54"/>
      <c r="S27" s="65" t="s">
        <v>764</v>
      </c>
      <c r="T27" s="57" t="s">
        <v>46</v>
      </c>
      <c r="U27" s="7"/>
      <c r="V27" s="7"/>
      <c r="W27" s="7"/>
      <c r="X27" s="7"/>
      <c r="Y27" s="7"/>
      <c r="Z27" s="7"/>
      <c r="AA27" s="7"/>
      <c r="AB27" s="7"/>
    </row>
    <row r="28">
      <c r="A28" s="44" t="s">
        <v>36</v>
      </c>
      <c r="B28" s="44" t="s">
        <v>37</v>
      </c>
      <c r="C28" s="101"/>
      <c r="D28" s="100" t="s">
        <v>1384</v>
      </c>
      <c r="E28" s="47" t="s">
        <v>59</v>
      </c>
      <c r="F28" s="44" t="s">
        <v>60</v>
      </c>
      <c r="G28" s="231" t="s">
        <v>1385</v>
      </c>
      <c r="H28" s="49" t="s">
        <v>1386</v>
      </c>
      <c r="I28" s="60" t="s">
        <v>1387</v>
      </c>
      <c r="J28" s="44" t="s">
        <v>56</v>
      </c>
      <c r="K28" s="51"/>
      <c r="L28" s="52"/>
      <c r="M28" s="37"/>
      <c r="N28" s="38"/>
      <c r="O28" s="53"/>
      <c r="P28" s="341">
        <v>244.0</v>
      </c>
      <c r="Q28" s="234"/>
      <c r="R28" s="54"/>
      <c r="S28" s="56"/>
      <c r="T28" s="340">
        <v>244.0</v>
      </c>
      <c r="U28" s="7"/>
      <c r="V28" s="7"/>
      <c r="W28" s="7"/>
      <c r="X28" s="7"/>
      <c r="Y28" s="7"/>
      <c r="Z28" s="7"/>
      <c r="AA28" s="7"/>
      <c r="AB28" s="7"/>
    </row>
    <row r="29">
      <c r="A29" s="44" t="s">
        <v>36</v>
      </c>
      <c r="B29" s="44" t="s">
        <v>37</v>
      </c>
      <c r="C29" s="45"/>
      <c r="D29" s="100" t="s">
        <v>1384</v>
      </c>
      <c r="E29" s="47" t="s">
        <v>59</v>
      </c>
      <c r="F29" s="44" t="s">
        <v>60</v>
      </c>
      <c r="G29" s="231" t="s">
        <v>1388</v>
      </c>
      <c r="H29" s="49" t="s">
        <v>1386</v>
      </c>
      <c r="I29" s="60" t="s">
        <v>1389</v>
      </c>
      <c r="J29" s="44" t="s">
        <v>56</v>
      </c>
      <c r="K29" s="51"/>
      <c r="L29" s="104"/>
      <c r="M29" s="63"/>
      <c r="N29" s="64"/>
      <c r="O29" s="53"/>
      <c r="P29" s="341">
        <v>244.0</v>
      </c>
      <c r="Q29" s="234"/>
      <c r="R29" s="105"/>
      <c r="S29" s="65"/>
      <c r="T29" s="340">
        <v>244.0</v>
      </c>
      <c r="U29" s="90" t="s">
        <v>23</v>
      </c>
      <c r="V29" s="342" t="str">
        <f>SUM(V11,#REF!,V24)</f>
        <v>#REF!</v>
      </c>
      <c r="W29" s="7"/>
      <c r="X29" s="7"/>
      <c r="Y29" s="7"/>
      <c r="Z29" s="7"/>
      <c r="AA29" s="7"/>
      <c r="AB29" s="7"/>
    </row>
    <row r="30">
      <c r="A30" s="44" t="s">
        <v>36</v>
      </c>
      <c r="B30" s="44" t="s">
        <v>37</v>
      </c>
      <c r="C30" s="108"/>
      <c r="D30" s="46" t="s">
        <v>1384</v>
      </c>
      <c r="E30" s="47" t="s">
        <v>59</v>
      </c>
      <c r="F30" s="44" t="s">
        <v>60</v>
      </c>
      <c r="G30" s="231" t="s">
        <v>1390</v>
      </c>
      <c r="H30" s="49" t="s">
        <v>1386</v>
      </c>
      <c r="I30" s="60" t="s">
        <v>1391</v>
      </c>
      <c r="J30" s="44" t="s">
        <v>56</v>
      </c>
      <c r="K30" s="51"/>
      <c r="L30" s="104"/>
      <c r="M30" s="63"/>
      <c r="N30" s="64"/>
      <c r="O30" s="53"/>
      <c r="P30" s="254">
        <v>244.0</v>
      </c>
      <c r="Q30" s="234"/>
      <c r="R30" s="105"/>
      <c r="S30" s="65"/>
      <c r="T30" s="340">
        <v>244.0</v>
      </c>
      <c r="W30" s="7"/>
      <c r="X30" s="7"/>
      <c r="Y30" s="7"/>
      <c r="Z30" s="7"/>
      <c r="AA30" s="7"/>
      <c r="AB30" s="7"/>
    </row>
    <row r="31">
      <c r="A31" s="44" t="s">
        <v>36</v>
      </c>
      <c r="B31" s="44" t="s">
        <v>37</v>
      </c>
      <c r="C31" s="45"/>
      <c r="D31" s="100" t="s">
        <v>1384</v>
      </c>
      <c r="E31" s="47" t="s">
        <v>59</v>
      </c>
      <c r="F31" s="44" t="s">
        <v>60</v>
      </c>
      <c r="G31" s="231" t="s">
        <v>1392</v>
      </c>
      <c r="H31" s="49" t="s">
        <v>1386</v>
      </c>
      <c r="I31" s="60" t="s">
        <v>1393</v>
      </c>
      <c r="J31" s="44" t="s">
        <v>56</v>
      </c>
      <c r="K31" s="51"/>
      <c r="L31" s="84"/>
      <c r="M31" s="85"/>
      <c r="N31" s="64"/>
      <c r="O31" s="53"/>
      <c r="P31" s="343">
        <v>140.0</v>
      </c>
      <c r="Q31" s="234"/>
      <c r="R31" s="87"/>
      <c r="S31" s="89"/>
      <c r="T31" s="295">
        <v>140.0</v>
      </c>
      <c r="W31" s="7"/>
      <c r="X31" s="7"/>
      <c r="Y31" s="7"/>
      <c r="Z31" s="7"/>
      <c r="AA31" s="7"/>
      <c r="AB31" s="7"/>
    </row>
    <row r="32">
      <c r="A32" s="44" t="s">
        <v>36</v>
      </c>
      <c r="B32" s="44" t="s">
        <v>37</v>
      </c>
      <c r="C32" s="45"/>
      <c r="D32" s="46" t="s">
        <v>1384</v>
      </c>
      <c r="E32" s="47" t="s">
        <v>59</v>
      </c>
      <c r="F32" s="44" t="s">
        <v>60</v>
      </c>
      <c r="G32" s="231" t="s">
        <v>1394</v>
      </c>
      <c r="H32" s="49" t="s">
        <v>1386</v>
      </c>
      <c r="I32" s="60" t="s">
        <v>1395</v>
      </c>
      <c r="J32" s="44" t="s">
        <v>56</v>
      </c>
      <c r="K32" s="51"/>
      <c r="L32" s="72"/>
      <c r="M32" s="37"/>
      <c r="N32" s="38"/>
      <c r="O32" s="53"/>
      <c r="P32" s="344">
        <v>140.0</v>
      </c>
      <c r="Q32" s="234"/>
      <c r="R32" s="54"/>
      <c r="S32" s="56"/>
      <c r="T32" s="295">
        <v>140.0</v>
      </c>
      <c r="W32" s="7"/>
      <c r="X32" s="7"/>
      <c r="Y32" s="7"/>
      <c r="Z32" s="7"/>
      <c r="AA32" s="7"/>
      <c r="AB32" s="7"/>
    </row>
    <row r="33">
      <c r="A33" s="44" t="s">
        <v>36</v>
      </c>
      <c r="B33" s="44" t="s">
        <v>37</v>
      </c>
      <c r="C33" s="70"/>
      <c r="D33" s="100" t="s">
        <v>1384</v>
      </c>
      <c r="E33" s="47" t="s">
        <v>59</v>
      </c>
      <c r="F33" s="44" t="s">
        <v>60</v>
      </c>
      <c r="G33" s="231" t="s">
        <v>1396</v>
      </c>
      <c r="H33" s="49" t="s">
        <v>1386</v>
      </c>
      <c r="I33" s="60" t="s">
        <v>1397</v>
      </c>
      <c r="J33" s="44" t="s">
        <v>56</v>
      </c>
      <c r="K33" s="62"/>
      <c r="L33" s="52"/>
      <c r="M33" s="63"/>
      <c r="N33" s="64"/>
      <c r="O33" s="53"/>
      <c r="P33" s="233">
        <v>140.0</v>
      </c>
      <c r="Q33" s="234"/>
      <c r="R33" s="54"/>
      <c r="S33" s="65"/>
      <c r="T33" s="295">
        <v>140.0</v>
      </c>
      <c r="W33" s="7"/>
      <c r="X33" s="7"/>
      <c r="Y33" s="7"/>
      <c r="Z33" s="7"/>
      <c r="AA33" s="7"/>
      <c r="AB33" s="7"/>
    </row>
    <row r="34">
      <c r="A34" s="44"/>
      <c r="B34" s="44"/>
      <c r="C34" s="70"/>
      <c r="D34" s="71"/>
      <c r="E34" s="47"/>
      <c r="F34" s="44"/>
      <c r="G34" s="111"/>
      <c r="H34" s="112"/>
      <c r="I34" s="60"/>
      <c r="J34" s="78"/>
      <c r="K34" s="62"/>
      <c r="L34" s="52"/>
      <c r="M34" s="63"/>
      <c r="N34" s="64"/>
      <c r="O34" s="53"/>
      <c r="P34" s="238"/>
      <c r="Q34" s="234"/>
      <c r="R34" s="54"/>
      <c r="S34" s="65"/>
      <c r="T34" s="47"/>
      <c r="U34" s="7"/>
      <c r="V34" s="7"/>
      <c r="W34" s="7"/>
      <c r="X34" s="7"/>
      <c r="Y34" s="7"/>
      <c r="Z34" s="7"/>
      <c r="AA34" s="7"/>
      <c r="AB34" s="7"/>
    </row>
    <row r="35">
      <c r="A35" s="44"/>
      <c r="B35" s="44"/>
      <c r="C35" s="70"/>
      <c r="D35" s="71"/>
      <c r="E35" s="47"/>
      <c r="F35" s="44"/>
      <c r="G35" s="113"/>
      <c r="H35" s="114"/>
      <c r="I35" s="48"/>
      <c r="J35" s="44"/>
      <c r="K35" s="51"/>
      <c r="L35" s="52"/>
      <c r="M35" s="85"/>
      <c r="N35" s="86"/>
      <c r="O35" s="53"/>
      <c r="P35" s="233"/>
      <c r="Q35" s="234"/>
      <c r="R35" s="54"/>
      <c r="S35" s="89"/>
      <c r="T35" s="47"/>
      <c r="U35" s="7"/>
      <c r="V35" s="7"/>
      <c r="W35" s="7"/>
      <c r="X35" s="7"/>
      <c r="Y35" s="7"/>
      <c r="Z35" s="7"/>
      <c r="AA35" s="7"/>
      <c r="AB35" s="7"/>
    </row>
    <row r="36">
      <c r="A36" s="44"/>
      <c r="B36" s="44"/>
      <c r="C36" s="45"/>
      <c r="D36" s="100"/>
      <c r="E36" s="47"/>
      <c r="F36" s="44"/>
      <c r="G36" s="48"/>
      <c r="H36" s="60"/>
      <c r="I36" s="48"/>
      <c r="J36" s="78"/>
      <c r="K36" s="51"/>
      <c r="L36" s="52"/>
      <c r="M36" s="115"/>
      <c r="N36" s="116"/>
      <c r="O36" s="53"/>
      <c r="P36" s="233"/>
      <c r="Q36" s="234"/>
      <c r="R36" s="54"/>
      <c r="S36" s="117"/>
      <c r="T36" s="47"/>
      <c r="U36" s="7"/>
      <c r="V36" s="7"/>
      <c r="W36" s="7"/>
      <c r="X36" s="7"/>
      <c r="Y36" s="7"/>
      <c r="Z36" s="7"/>
      <c r="AA36" s="7"/>
      <c r="AB36" s="7"/>
    </row>
    <row r="37">
      <c r="A37" s="44"/>
      <c r="B37" s="44"/>
      <c r="C37" s="45"/>
      <c r="D37" s="71"/>
      <c r="E37" s="47"/>
      <c r="F37" s="44"/>
      <c r="G37" s="48"/>
      <c r="H37" s="60"/>
      <c r="I37" s="47"/>
      <c r="J37" s="78"/>
      <c r="K37" s="99"/>
      <c r="L37" s="52"/>
      <c r="M37" s="63"/>
      <c r="N37" s="64"/>
      <c r="O37" s="53"/>
      <c r="P37" s="254"/>
      <c r="Q37" s="234"/>
      <c r="R37" s="54"/>
      <c r="S37" s="65"/>
      <c r="T37" s="47"/>
      <c r="U37" s="7"/>
      <c r="V37" s="7"/>
      <c r="W37" s="7"/>
      <c r="X37" s="7"/>
      <c r="Y37" s="7"/>
      <c r="Z37" s="7"/>
      <c r="AA37" s="7"/>
      <c r="AB37" s="7"/>
    </row>
    <row r="38">
      <c r="A38" s="44"/>
      <c r="B38" s="44"/>
      <c r="C38" s="45"/>
      <c r="D38" s="58"/>
      <c r="E38" s="59"/>
      <c r="F38" s="44"/>
      <c r="G38" s="48"/>
      <c r="H38" s="60"/>
      <c r="I38" s="48"/>
      <c r="J38" s="78"/>
      <c r="K38" s="51"/>
      <c r="L38" s="72"/>
      <c r="M38" s="63"/>
      <c r="N38" s="64"/>
      <c r="O38" s="53"/>
      <c r="P38" s="256"/>
      <c r="Q38" s="234"/>
      <c r="R38" s="73"/>
      <c r="S38" s="65"/>
      <c r="T38" s="47"/>
      <c r="U38" s="7"/>
      <c r="V38" s="7"/>
      <c r="W38" s="7"/>
      <c r="X38" s="7"/>
      <c r="Y38" s="7"/>
      <c r="Z38" s="7"/>
      <c r="AA38" s="7"/>
      <c r="AB38" s="7"/>
    </row>
    <row r="39">
      <c r="A39" s="44"/>
      <c r="B39" s="44"/>
      <c r="C39" s="45"/>
      <c r="D39" s="71"/>
      <c r="E39" s="47"/>
      <c r="F39" s="44"/>
      <c r="G39" s="48"/>
      <c r="H39" s="60"/>
      <c r="I39" s="48"/>
      <c r="J39" s="78"/>
      <c r="K39" s="51"/>
      <c r="L39" s="52"/>
      <c r="M39" s="63"/>
      <c r="N39" s="64"/>
      <c r="O39" s="53"/>
      <c r="P39" s="254"/>
      <c r="Q39" s="234"/>
      <c r="R39" s="54"/>
      <c r="S39" s="65"/>
      <c r="T39" s="47"/>
      <c r="U39" s="7"/>
      <c r="V39" s="7"/>
      <c r="W39" s="7"/>
      <c r="X39" s="7"/>
      <c r="Y39" s="7"/>
      <c r="Z39" s="7"/>
      <c r="AA39" s="7"/>
      <c r="AB39" s="7"/>
    </row>
    <row r="40">
      <c r="A40" s="44"/>
      <c r="B40" s="44"/>
      <c r="C40" s="70"/>
      <c r="D40" s="118"/>
      <c r="E40" s="59"/>
      <c r="F40" s="44"/>
      <c r="G40" s="119"/>
      <c r="H40" s="120"/>
      <c r="I40" s="114"/>
      <c r="J40" s="78"/>
      <c r="K40" s="121"/>
      <c r="L40" s="52"/>
      <c r="M40" s="63"/>
      <c r="N40" s="64"/>
      <c r="O40" s="53"/>
      <c r="P40" s="258"/>
      <c r="Q40" s="234"/>
      <c r="R40" s="54"/>
      <c r="S40" s="65"/>
      <c r="T40" s="47"/>
      <c r="U40" s="7"/>
      <c r="V40" s="7"/>
      <c r="W40" s="7"/>
      <c r="X40" s="7"/>
      <c r="Y40" s="7"/>
      <c r="Z40" s="7"/>
      <c r="AA40" s="7"/>
      <c r="AB40" s="7"/>
    </row>
    <row r="41">
      <c r="A41" s="44"/>
      <c r="B41" s="44"/>
      <c r="C41" s="70"/>
      <c r="D41" s="58"/>
      <c r="E41" s="47"/>
      <c r="F41" s="44"/>
      <c r="G41" s="48"/>
      <c r="H41" s="60"/>
      <c r="I41" s="48"/>
      <c r="J41" s="44"/>
      <c r="K41" s="51"/>
      <c r="L41" s="52"/>
      <c r="M41" s="63"/>
      <c r="N41" s="64"/>
      <c r="O41" s="53"/>
      <c r="P41" s="254"/>
      <c r="Q41" s="234"/>
      <c r="R41" s="54"/>
      <c r="S41" s="65"/>
      <c r="T41" s="47"/>
      <c r="U41" s="7"/>
      <c r="V41" s="7"/>
      <c r="W41" s="7"/>
      <c r="X41" s="7"/>
      <c r="Y41" s="7"/>
      <c r="Z41" s="7"/>
      <c r="AA41" s="7"/>
      <c r="AB41" s="7"/>
    </row>
    <row r="42">
      <c r="A42" s="44"/>
      <c r="B42" s="44"/>
      <c r="C42" s="45"/>
      <c r="D42" s="58"/>
      <c r="E42" s="59"/>
      <c r="F42" s="44"/>
      <c r="G42" s="48"/>
      <c r="H42" s="60"/>
      <c r="I42" s="48"/>
      <c r="J42" s="44"/>
      <c r="K42" s="62"/>
      <c r="L42" s="52"/>
      <c r="M42" s="63"/>
      <c r="N42" s="64"/>
      <c r="O42" s="53"/>
      <c r="P42" s="254"/>
      <c r="Q42" s="234"/>
      <c r="R42" s="54"/>
      <c r="S42" s="65"/>
      <c r="T42" s="47"/>
      <c r="U42" s="7"/>
      <c r="V42" s="7"/>
      <c r="W42" s="7"/>
      <c r="X42" s="7"/>
      <c r="Y42" s="7"/>
      <c r="Z42" s="7"/>
      <c r="AA42" s="7"/>
      <c r="AB42" s="7"/>
    </row>
    <row r="43">
      <c r="A43" s="44"/>
      <c r="B43" s="44"/>
      <c r="C43" s="45"/>
      <c r="D43" s="122"/>
      <c r="E43" s="59"/>
      <c r="F43" s="44"/>
      <c r="G43" s="48"/>
      <c r="H43" s="60"/>
      <c r="I43" s="48"/>
      <c r="J43" s="44"/>
      <c r="K43" s="51"/>
      <c r="L43" s="52"/>
      <c r="M43" s="63"/>
      <c r="N43" s="64"/>
      <c r="O43" s="53"/>
      <c r="P43" s="254"/>
      <c r="Q43" s="234"/>
      <c r="R43" s="54"/>
      <c r="S43" s="65"/>
      <c r="T43" s="47"/>
      <c r="U43" s="7"/>
      <c r="V43" s="7"/>
      <c r="W43" s="7"/>
      <c r="X43" s="7"/>
      <c r="Y43" s="7"/>
      <c r="Z43" s="7"/>
      <c r="AA43" s="7"/>
      <c r="AB43" s="7"/>
    </row>
    <row r="44">
      <c r="A44" s="44"/>
      <c r="B44" s="44"/>
      <c r="C44" s="45"/>
      <c r="D44" s="71"/>
      <c r="E44" s="59"/>
      <c r="F44" s="44"/>
      <c r="G44" s="123"/>
      <c r="H44" s="124"/>
      <c r="I44" s="48"/>
      <c r="J44" s="78"/>
      <c r="K44" s="51"/>
      <c r="L44" s="104"/>
      <c r="M44" s="85"/>
      <c r="N44" s="86"/>
      <c r="O44" s="53"/>
      <c r="P44" s="254"/>
      <c r="Q44" s="234"/>
      <c r="R44" s="105"/>
      <c r="S44" s="89"/>
      <c r="T44" s="47"/>
      <c r="U44" s="7"/>
      <c r="V44" s="7"/>
      <c r="W44" s="7"/>
      <c r="X44" s="7"/>
      <c r="Y44" s="7"/>
      <c r="Z44" s="7"/>
      <c r="AA44" s="7"/>
      <c r="AB44" s="7"/>
    </row>
    <row r="45">
      <c r="A45" s="44"/>
      <c r="B45" s="44"/>
      <c r="C45" s="70"/>
      <c r="D45" s="71"/>
      <c r="E45" s="59"/>
      <c r="F45" s="44"/>
      <c r="G45" s="48"/>
      <c r="H45" s="60"/>
      <c r="I45" s="60"/>
      <c r="J45" s="78"/>
      <c r="K45" s="51"/>
      <c r="L45" s="125"/>
      <c r="M45" s="63"/>
      <c r="N45" s="64"/>
      <c r="O45" s="53"/>
      <c r="P45" s="254"/>
      <c r="Q45" s="234"/>
      <c r="R45" s="126"/>
      <c r="S45" s="65"/>
      <c r="T45" s="47"/>
      <c r="U45" s="7"/>
      <c r="V45" s="7"/>
      <c r="W45" s="7"/>
      <c r="X45" s="7"/>
      <c r="Y45" s="7"/>
      <c r="Z45" s="7"/>
      <c r="AA45" s="7"/>
      <c r="AB45" s="7"/>
    </row>
    <row r="46">
      <c r="A46" s="44"/>
      <c r="B46" s="44"/>
      <c r="C46" s="45"/>
      <c r="D46" s="71"/>
      <c r="E46" s="59"/>
      <c r="F46" s="44"/>
      <c r="G46" s="48"/>
      <c r="H46" s="60"/>
      <c r="I46" s="60"/>
      <c r="J46" s="78"/>
      <c r="K46" s="51"/>
      <c r="L46" s="125"/>
      <c r="M46" s="37"/>
      <c r="N46" s="38"/>
      <c r="O46" s="53"/>
      <c r="P46" s="254"/>
      <c r="Q46" s="234"/>
      <c r="R46" s="126"/>
      <c r="S46" s="56"/>
      <c r="T46" s="47"/>
      <c r="U46" s="7"/>
      <c r="V46" s="7"/>
      <c r="W46" s="7"/>
      <c r="X46" s="7"/>
      <c r="Y46" s="7"/>
      <c r="Z46" s="7"/>
      <c r="AA46" s="7"/>
      <c r="AB46" s="7"/>
    </row>
    <row r="47">
      <c r="A47" s="44"/>
      <c r="B47" s="44"/>
      <c r="C47" s="45"/>
      <c r="D47" s="109"/>
      <c r="E47" s="47"/>
      <c r="F47" s="44"/>
      <c r="G47" s="48"/>
      <c r="H47" s="60"/>
      <c r="I47" s="128"/>
      <c r="J47" s="44"/>
      <c r="K47" s="62"/>
      <c r="L47" s="125"/>
      <c r="M47" s="85"/>
      <c r="N47" s="86"/>
      <c r="O47" s="53"/>
      <c r="P47" s="254"/>
      <c r="Q47" s="234"/>
      <c r="R47" s="126"/>
      <c r="S47" s="89"/>
      <c r="T47" s="47"/>
      <c r="U47" s="7"/>
      <c r="V47" s="7"/>
      <c r="W47" s="7"/>
      <c r="X47" s="7"/>
      <c r="Y47" s="7"/>
      <c r="Z47" s="7"/>
      <c r="AA47" s="7"/>
      <c r="AB47" s="7"/>
    </row>
    <row r="48">
      <c r="A48" s="44"/>
      <c r="B48" s="44"/>
      <c r="C48" s="45"/>
      <c r="D48" s="129"/>
      <c r="E48" s="59"/>
      <c r="F48" s="44"/>
      <c r="G48" s="48"/>
      <c r="H48" s="60"/>
      <c r="I48" s="48"/>
      <c r="J48" s="78"/>
      <c r="K48" s="62"/>
      <c r="L48" s="130"/>
      <c r="M48" s="85"/>
      <c r="N48" s="86"/>
      <c r="O48" s="53"/>
      <c r="P48" s="258"/>
      <c r="Q48" s="234"/>
      <c r="R48" s="131"/>
      <c r="S48" s="89"/>
      <c r="T48" s="4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/>
      <c r="C49" s="45"/>
      <c r="D49" s="70"/>
      <c r="E49" s="59"/>
      <c r="F49" s="44"/>
      <c r="G49" s="48"/>
      <c r="H49" s="60"/>
      <c r="I49" s="48"/>
      <c r="J49" s="78"/>
      <c r="K49" s="51"/>
      <c r="L49" s="125"/>
      <c r="M49" s="63"/>
      <c r="N49" s="64"/>
      <c r="O49" s="53"/>
      <c r="P49" s="254"/>
      <c r="Q49" s="234"/>
      <c r="R49" s="126"/>
      <c r="S49" s="65"/>
      <c r="T49" s="4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45"/>
      <c r="E50" s="59"/>
      <c r="F50" s="44"/>
      <c r="G50" s="133"/>
      <c r="H50" s="49"/>
      <c r="I50" s="48"/>
      <c r="J50" s="78"/>
      <c r="K50" s="121"/>
      <c r="L50" s="125"/>
      <c r="M50" s="85"/>
      <c r="N50" s="86"/>
      <c r="O50" s="53"/>
      <c r="P50" s="258"/>
      <c r="Q50" s="234"/>
      <c r="R50" s="126"/>
      <c r="S50" s="89"/>
      <c r="T50" s="4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45"/>
      <c r="E51" s="134"/>
      <c r="F51" s="44"/>
      <c r="G51" s="48"/>
      <c r="H51" s="60"/>
      <c r="I51" s="48"/>
      <c r="J51" s="78"/>
      <c r="K51" s="51"/>
      <c r="L51" s="125"/>
      <c r="M51" s="63"/>
      <c r="N51" s="64"/>
      <c r="O51" s="53"/>
      <c r="P51" s="262"/>
      <c r="Q51" s="234"/>
      <c r="R51" s="126"/>
      <c r="S51" s="65"/>
      <c r="T51" s="5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23"/>
      <c r="F52" s="44"/>
      <c r="G52" s="135"/>
      <c r="H52" s="136"/>
      <c r="I52" s="48"/>
      <c r="J52" s="78"/>
      <c r="K52" s="51"/>
      <c r="L52" s="125"/>
      <c r="M52" s="63"/>
      <c r="N52" s="64"/>
      <c r="O52" s="53"/>
      <c r="P52" s="254"/>
      <c r="Q52" s="234"/>
      <c r="R52" s="126"/>
      <c r="S52" s="65"/>
      <c r="T52" s="4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23"/>
      <c r="F53" s="44"/>
      <c r="G53" s="48"/>
      <c r="H53" s="60"/>
      <c r="I53" s="48"/>
      <c r="J53" s="78"/>
      <c r="K53" s="137"/>
      <c r="L53" s="125"/>
      <c r="M53" s="115"/>
      <c r="N53" s="116"/>
      <c r="O53" s="53"/>
      <c r="P53" s="258"/>
      <c r="Q53" s="234"/>
      <c r="R53" s="126"/>
      <c r="S53" s="117"/>
      <c r="T53" s="4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48"/>
      <c r="H54" s="60"/>
      <c r="I54" s="48"/>
      <c r="J54" s="78"/>
      <c r="K54" s="138"/>
      <c r="L54" s="125"/>
      <c r="M54" s="115"/>
      <c r="N54" s="116"/>
      <c r="O54" s="53"/>
      <c r="P54" s="258"/>
      <c r="Q54" s="234"/>
      <c r="R54" s="126"/>
      <c r="S54" s="117"/>
      <c r="T54" s="4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39"/>
      <c r="M55" s="63"/>
      <c r="N55" s="64"/>
      <c r="O55" s="53"/>
      <c r="P55" s="262"/>
      <c r="Q55" s="234"/>
      <c r="R55" s="140"/>
      <c r="S55" s="65"/>
      <c r="T55" s="4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101"/>
      <c r="E56" s="23"/>
      <c r="F56" s="44"/>
      <c r="G56" s="48"/>
      <c r="H56" s="60"/>
      <c r="I56" s="48"/>
      <c r="J56" s="78"/>
      <c r="K56" s="137"/>
      <c r="L56" s="125"/>
      <c r="M56" s="85"/>
      <c r="N56" s="86"/>
      <c r="O56" s="53"/>
      <c r="P56" s="254"/>
      <c r="Q56" s="234"/>
      <c r="R56" s="126"/>
      <c r="S56" s="89"/>
      <c r="T56" s="4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70"/>
      <c r="D57" s="45"/>
      <c r="E57" s="23"/>
      <c r="F57" s="44"/>
      <c r="G57" s="48"/>
      <c r="H57" s="60"/>
      <c r="I57" s="48"/>
      <c r="J57" s="78"/>
      <c r="K57" s="137"/>
      <c r="L57" s="125"/>
      <c r="M57" s="85"/>
      <c r="N57" s="86"/>
      <c r="O57" s="53"/>
      <c r="P57" s="256"/>
      <c r="Q57" s="234"/>
      <c r="R57" s="126"/>
      <c r="S57" s="89"/>
      <c r="T57" s="4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45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56"/>
      <c r="Q58" s="234"/>
      <c r="R58" s="126"/>
      <c r="S58" s="89"/>
      <c r="T58" s="4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45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56"/>
      <c r="Q59" s="234"/>
      <c r="R59" s="126"/>
      <c r="S59" s="89"/>
      <c r="T59" s="4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30"/>
      <c r="M60" s="63"/>
      <c r="N60" s="64"/>
      <c r="O60" s="53"/>
      <c r="P60" s="256"/>
      <c r="Q60" s="234"/>
      <c r="R60" s="131"/>
      <c r="S60" s="65"/>
      <c r="T60" s="4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30"/>
      <c r="M61" s="85"/>
      <c r="N61" s="86"/>
      <c r="O61" s="53"/>
      <c r="P61" s="258"/>
      <c r="Q61" s="265"/>
      <c r="R61" s="131"/>
      <c r="S61" s="89"/>
      <c r="T61" s="142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8"/>
      <c r="L62" s="125"/>
      <c r="M62" s="63"/>
      <c r="N62" s="64"/>
      <c r="O62" s="53"/>
      <c r="P62" s="262"/>
      <c r="Q62" s="234"/>
      <c r="R62" s="126"/>
      <c r="S62" s="65"/>
      <c r="T62" s="4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8"/>
      <c r="L63" s="130"/>
      <c r="M63" s="85"/>
      <c r="N63" s="86"/>
      <c r="O63" s="53"/>
      <c r="P63" s="254"/>
      <c r="Q63" s="234"/>
      <c r="R63" s="131"/>
      <c r="S63" s="89"/>
      <c r="T63" s="4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7"/>
      <c r="L64" s="130"/>
      <c r="M64" s="85"/>
      <c r="N64" s="86"/>
      <c r="O64" s="53"/>
      <c r="P64" s="258"/>
      <c r="Q64" s="234"/>
      <c r="R64" s="131"/>
      <c r="S64" s="89"/>
      <c r="T64" s="4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143"/>
      <c r="F65" s="44"/>
      <c r="G65" s="48"/>
      <c r="H65" s="60"/>
      <c r="I65" s="48"/>
      <c r="J65" s="78"/>
      <c r="K65" s="144"/>
      <c r="L65" s="125"/>
      <c r="M65" s="63"/>
      <c r="N65" s="64"/>
      <c r="O65" s="53"/>
      <c r="P65" s="258"/>
      <c r="Q65" s="234"/>
      <c r="R65" s="126"/>
      <c r="S65" s="65"/>
      <c r="T65" s="4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143"/>
      <c r="F66" s="44"/>
      <c r="G66" s="48"/>
      <c r="H66" s="60"/>
      <c r="I66" s="48"/>
      <c r="J66" s="78"/>
      <c r="K66" s="145"/>
      <c r="L66" s="130"/>
      <c r="M66" s="85"/>
      <c r="N66" s="86"/>
      <c r="O66" s="53"/>
      <c r="P66" s="258"/>
      <c r="Q66" s="234"/>
      <c r="R66" s="131"/>
      <c r="S66" s="89"/>
      <c r="T66" s="4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37"/>
      <c r="L67" s="146"/>
      <c r="M67" s="85"/>
      <c r="N67" s="86"/>
      <c r="O67" s="53"/>
      <c r="P67" s="258"/>
      <c r="Q67" s="234"/>
      <c r="R67" s="147"/>
      <c r="S67" s="89"/>
      <c r="T67" s="5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4"/>
      <c r="L68" s="130"/>
      <c r="M68" s="85"/>
      <c r="N68" s="86"/>
      <c r="O68" s="53"/>
      <c r="P68" s="266"/>
      <c r="Q68" s="234"/>
      <c r="R68" s="131"/>
      <c r="S68" s="89"/>
      <c r="T68" s="4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149"/>
      <c r="D69" s="150"/>
      <c r="E69" s="143"/>
      <c r="F69" s="44"/>
      <c r="G69" s="48"/>
      <c r="H69" s="60"/>
      <c r="I69" s="48"/>
      <c r="J69" s="78"/>
      <c r="K69" s="151"/>
      <c r="L69" s="152"/>
      <c r="M69" s="85"/>
      <c r="N69" s="86"/>
      <c r="O69" s="53"/>
      <c r="P69" s="266"/>
      <c r="Q69" s="234"/>
      <c r="R69" s="153"/>
      <c r="S69" s="89"/>
      <c r="T69" s="4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149"/>
      <c r="D70" s="45"/>
      <c r="E70" s="143"/>
      <c r="F70" s="44"/>
      <c r="G70" s="48"/>
      <c r="H70" s="60"/>
      <c r="I70" s="48"/>
      <c r="J70" s="78"/>
      <c r="K70" s="155"/>
      <c r="L70" s="152"/>
      <c r="M70" s="115"/>
      <c r="N70" s="116"/>
      <c r="O70" s="53"/>
      <c r="P70" s="266"/>
      <c r="Q70" s="265"/>
      <c r="R70" s="153"/>
      <c r="S70" s="117"/>
      <c r="T70" s="142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9"/>
      <c r="D71" s="58"/>
      <c r="E71" s="143"/>
      <c r="F71" s="44"/>
      <c r="G71" s="48"/>
      <c r="H71" s="60"/>
      <c r="I71" s="60"/>
      <c r="J71" s="78"/>
      <c r="K71" s="151"/>
      <c r="L71" s="156"/>
      <c r="M71" s="85"/>
      <c r="N71" s="86"/>
      <c r="O71" s="53"/>
      <c r="P71" s="266"/>
      <c r="Q71" s="265"/>
      <c r="R71" s="157"/>
      <c r="S71" s="89"/>
      <c r="T71" s="142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9"/>
      <c r="D72" s="45"/>
      <c r="E72" s="143"/>
      <c r="F72" s="44"/>
      <c r="G72" s="48"/>
      <c r="H72" s="60"/>
      <c r="I72" s="60"/>
      <c r="J72" s="78"/>
      <c r="K72" s="151"/>
      <c r="L72" s="152"/>
      <c r="M72" s="85"/>
      <c r="N72" s="86"/>
      <c r="O72" s="53"/>
      <c r="P72" s="266"/>
      <c r="Q72" s="265"/>
      <c r="R72" s="153"/>
      <c r="S72" s="89"/>
      <c r="T72" s="142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9"/>
      <c r="D73" s="45"/>
      <c r="E73" s="143"/>
      <c r="F73" s="44"/>
      <c r="G73" s="48"/>
      <c r="H73" s="60"/>
      <c r="I73" s="60"/>
      <c r="J73" s="78"/>
      <c r="K73" s="155"/>
      <c r="L73" s="152"/>
      <c r="M73" s="85"/>
      <c r="N73" s="86"/>
      <c r="O73" s="53"/>
      <c r="P73" s="266"/>
      <c r="Q73" s="265"/>
      <c r="R73" s="153"/>
      <c r="S73" s="89"/>
      <c r="T73" s="142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9"/>
      <c r="D74" s="45"/>
      <c r="E74" s="23"/>
      <c r="F74" s="44"/>
      <c r="G74" s="48"/>
      <c r="H74" s="60"/>
      <c r="I74" s="60"/>
      <c r="J74" s="78"/>
      <c r="K74" s="155"/>
      <c r="L74" s="152"/>
      <c r="M74" s="85"/>
      <c r="N74" s="86"/>
      <c r="O74" s="53"/>
      <c r="P74" s="266"/>
      <c r="Q74" s="265"/>
      <c r="R74" s="153"/>
      <c r="S74" s="89"/>
      <c r="T74" s="159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9"/>
      <c r="D75" s="45"/>
      <c r="E75" s="2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6"/>
      <c r="Q75" s="265"/>
      <c r="R75" s="153"/>
      <c r="S75" s="89"/>
      <c r="T75" s="142"/>
      <c r="U75" s="7"/>
      <c r="V75" s="7"/>
      <c r="W75" s="7"/>
      <c r="X75" s="7"/>
      <c r="Y75" s="7"/>
      <c r="Z75" s="7"/>
      <c r="AA75" s="7"/>
      <c r="AB75" s="7"/>
    </row>
    <row r="76">
      <c r="A76" s="78"/>
      <c r="B76" s="44"/>
      <c r="C76" s="149"/>
      <c r="D76" s="45"/>
      <c r="E76" s="23"/>
      <c r="F76" s="44"/>
      <c r="G76" s="160"/>
      <c r="H76" s="161"/>
      <c r="I76" s="161"/>
      <c r="J76" s="78"/>
      <c r="K76" s="151"/>
      <c r="L76" s="152"/>
      <c r="M76" s="85"/>
      <c r="N76" s="86"/>
      <c r="O76" s="53"/>
      <c r="P76" s="266"/>
      <c r="Q76" s="268"/>
      <c r="R76" s="153"/>
      <c r="S76" s="89"/>
      <c r="T76" s="162"/>
      <c r="U76" s="7"/>
      <c r="V76" s="7"/>
      <c r="W76" s="7"/>
      <c r="X76" s="7"/>
      <c r="Y76" s="7"/>
      <c r="Z76" s="7"/>
      <c r="AA76" s="7"/>
      <c r="AB76" s="7"/>
    </row>
    <row r="77">
      <c r="A77" s="78"/>
      <c r="B77" s="44"/>
      <c r="C77" s="149"/>
      <c r="D77" s="45"/>
      <c r="E77" s="23"/>
      <c r="F77" s="44"/>
      <c r="G77" s="160"/>
      <c r="H77" s="161"/>
      <c r="I77" s="161"/>
      <c r="J77" s="78"/>
      <c r="K77" s="151"/>
      <c r="L77" s="152"/>
      <c r="M77" s="85"/>
      <c r="N77" s="86"/>
      <c r="O77" s="53"/>
      <c r="P77" s="266"/>
      <c r="Q77" s="268"/>
      <c r="R77" s="153"/>
      <c r="S77" s="89"/>
      <c r="T77" s="163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9"/>
      <c r="Q78" s="268"/>
      <c r="R78" s="153"/>
      <c r="S78" s="89"/>
      <c r="T78" s="163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64"/>
      <c r="L79" s="165"/>
      <c r="M79" s="166"/>
      <c r="N79" s="167"/>
      <c r="O79" s="53"/>
      <c r="P79" s="269"/>
      <c r="Q79" s="268"/>
      <c r="R79" s="168"/>
      <c r="S79" s="170"/>
      <c r="T79" s="163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64"/>
      <c r="L80" s="165"/>
      <c r="M80" s="166"/>
      <c r="N80" s="167"/>
      <c r="O80" s="53"/>
      <c r="P80" s="269"/>
      <c r="Q80" s="268"/>
      <c r="R80" s="168"/>
      <c r="S80" s="170"/>
      <c r="T80" s="163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1"/>
      <c r="Q81" s="268"/>
      <c r="R81" s="168"/>
      <c r="S81" s="170"/>
      <c r="T81" s="163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71"/>
      <c r="L82" s="172"/>
      <c r="M82" s="173"/>
      <c r="N82" s="174"/>
      <c r="O82" s="53"/>
      <c r="P82" s="273"/>
      <c r="Q82" s="274"/>
      <c r="R82" s="175"/>
      <c r="S82" s="177"/>
      <c r="T82" s="163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9"/>
      <c r="D83" s="45"/>
      <c r="E83" s="143"/>
      <c r="F83" s="44"/>
      <c r="G83" s="160"/>
      <c r="H83" s="161"/>
      <c r="I83" s="161"/>
      <c r="J83" s="78"/>
      <c r="K83" s="164"/>
      <c r="L83" s="165"/>
      <c r="M83" s="178"/>
      <c r="N83" s="179"/>
      <c r="O83" s="53"/>
      <c r="P83" s="273"/>
      <c r="Q83" s="275"/>
      <c r="R83" s="168"/>
      <c r="S83" s="180"/>
      <c r="T83" s="163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9"/>
      <c r="D84" s="45"/>
      <c r="E84" s="143"/>
      <c r="F84" s="44"/>
      <c r="G84" s="160"/>
      <c r="H84" s="161"/>
      <c r="I84" s="161"/>
      <c r="J84" s="78"/>
      <c r="K84" s="164"/>
      <c r="L84" s="165"/>
      <c r="M84" s="178"/>
      <c r="N84" s="179"/>
      <c r="O84" s="53"/>
      <c r="P84" s="273"/>
      <c r="Q84" s="275"/>
      <c r="R84" s="168"/>
      <c r="S84" s="180"/>
      <c r="T84" s="163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3"/>
      <c r="Q85" s="275"/>
      <c r="R85" s="168"/>
      <c r="S85" s="180"/>
      <c r="T85" s="163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3"/>
      <c r="Q86" s="275"/>
      <c r="R86" s="168"/>
      <c r="S86" s="180"/>
      <c r="T86" s="163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3"/>
      <c r="Q87" s="275"/>
      <c r="R87" s="168"/>
      <c r="S87" s="180"/>
      <c r="T87" s="163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3"/>
      <c r="Q88" s="275"/>
      <c r="R88" s="168"/>
      <c r="S88" s="180"/>
      <c r="T88" s="163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3"/>
      <c r="Q89" s="275"/>
      <c r="R89" s="168"/>
      <c r="S89" s="180"/>
      <c r="T89" s="163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3"/>
      <c r="Q90" s="275"/>
      <c r="R90" s="168"/>
      <c r="S90" s="180"/>
      <c r="T90" s="163"/>
      <c r="U90" s="7"/>
      <c r="V90" s="7"/>
      <c r="W90" s="7"/>
      <c r="X90" s="7"/>
      <c r="Y90" s="7"/>
      <c r="Z90" s="7"/>
      <c r="AA90" s="7"/>
      <c r="AB90" s="7"/>
    </row>
    <row r="91">
      <c r="A91" s="4"/>
      <c r="B91" s="4"/>
      <c r="C91" s="3"/>
      <c r="D91" s="181"/>
      <c r="E91" s="182"/>
      <c r="F91" s="4"/>
      <c r="G91" s="183"/>
      <c r="H91" s="184"/>
      <c r="I91" s="185"/>
      <c r="J91" s="4"/>
      <c r="K91" s="186"/>
      <c r="L91" s="186"/>
      <c r="M91" s="186"/>
      <c r="N91" s="186"/>
      <c r="O91" s="187"/>
      <c r="P91" s="187"/>
      <c r="Q91" s="187"/>
      <c r="R91" s="187"/>
      <c r="S91" s="188"/>
      <c r="T91" s="189">
        <f>SUM(T7:T90)</f>
        <v>4087</v>
      </c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90"/>
      <c r="E92" s="191"/>
      <c r="F92" s="2"/>
      <c r="G92" s="192"/>
      <c r="H92" s="193"/>
      <c r="I92" s="194"/>
      <c r="J92" s="2"/>
      <c r="K92" s="35" t="s">
        <v>9</v>
      </c>
      <c r="L92" s="195"/>
      <c r="M92" s="195"/>
      <c r="N92" s="195"/>
      <c r="O92" s="196"/>
      <c r="P92" s="196"/>
      <c r="Q92" s="196"/>
      <c r="R92" s="196"/>
      <c r="S92" s="19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198"/>
      <c r="D93" s="16"/>
      <c r="E93" s="199"/>
      <c r="F93" s="200"/>
      <c r="G93" s="183"/>
      <c r="H93" s="5"/>
      <c r="I93" s="5"/>
      <c r="J93" s="2"/>
      <c r="K93" s="150">
        <f>SUM(K7:K90)</f>
        <v>2138</v>
      </c>
      <c r="L93" s="201" t="s">
        <v>24</v>
      </c>
      <c r="O93" s="202" t="s">
        <v>25</v>
      </c>
      <c r="R93" s="202"/>
      <c r="S93" s="203" t="s">
        <v>26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2"/>
      <c r="B94" s="2"/>
      <c r="C94" s="3"/>
      <c r="D94" s="16"/>
      <c r="E94" s="2"/>
      <c r="F94" s="2"/>
      <c r="G94" s="183"/>
      <c r="H94" s="5"/>
      <c r="I94" s="5"/>
      <c r="J94" s="2"/>
      <c r="K94" s="150">
        <f>SUM(K93*2%)</f>
        <v>42.76</v>
      </c>
      <c r="L94" s="36" t="s">
        <v>10</v>
      </c>
      <c r="M94" s="204"/>
      <c r="N94" s="204"/>
      <c r="O94" s="205"/>
      <c r="P94" s="206"/>
      <c r="Q94" s="206"/>
      <c r="R94" s="206"/>
      <c r="S94" s="20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4"/>
      <c r="H95" s="5"/>
      <c r="I95" s="5"/>
      <c r="J95" s="2"/>
      <c r="K95" s="208"/>
      <c r="L95" s="209">
        <f>SUM(L6:L89)</f>
        <v>294</v>
      </c>
      <c r="M95" s="37" t="s">
        <v>11</v>
      </c>
      <c r="N95" s="204"/>
      <c r="O95" s="205"/>
      <c r="P95" s="205"/>
      <c r="Q95" s="205"/>
      <c r="R95" s="205"/>
      <c r="S95" s="20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210" t="s">
        <v>27</v>
      </c>
      <c r="H96" s="211">
        <f>SUM(K93,L95,M96,N97)</f>
        <v>3076</v>
      </c>
      <c r="I96" s="5"/>
      <c r="J96" s="2"/>
      <c r="K96" s="7"/>
      <c r="L96" s="58">
        <f>SUM(L95*1%)</f>
        <v>2.94</v>
      </c>
      <c r="M96" s="16">
        <f>SUM(M6:M89)</f>
        <v>0</v>
      </c>
      <c r="N96" s="38" t="s">
        <v>12</v>
      </c>
      <c r="O96" s="205"/>
      <c r="P96" s="205"/>
      <c r="Q96" s="205"/>
      <c r="R96" s="205"/>
      <c r="S96" s="188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12"/>
      <c r="G97" s="213" t="s">
        <v>28</v>
      </c>
      <c r="H97" s="211">
        <f>SUM(O98,,P100,Q101,R102)</f>
        <v>2884</v>
      </c>
      <c r="I97" s="5"/>
      <c r="J97" s="2"/>
      <c r="K97" s="7"/>
      <c r="L97" s="17"/>
      <c r="M97" s="58">
        <f>SUM(M96*1%)</f>
        <v>0</v>
      </c>
      <c r="N97" s="16">
        <f>SUM(N6:N90)</f>
        <v>644</v>
      </c>
      <c r="O97" s="39" t="s">
        <v>13</v>
      </c>
      <c r="P97" s="205"/>
      <c r="Q97" s="205"/>
      <c r="R97" s="205"/>
      <c r="S97" s="214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12"/>
      <c r="G98" s="215" t="s">
        <v>29</v>
      </c>
      <c r="H98" s="211">
        <f>SUM(S103)</f>
        <v>0</v>
      </c>
      <c r="I98" s="5"/>
      <c r="J98" s="2"/>
      <c r="K98" s="7"/>
      <c r="L98" s="2"/>
      <c r="M98" s="2"/>
      <c r="N98" s="58">
        <f>SUM(N97*1%)</f>
        <v>6.44</v>
      </c>
      <c r="O98" s="16">
        <f>SUM(O6:O91)</f>
        <v>294</v>
      </c>
      <c r="P98" s="205"/>
      <c r="Q98" s="205"/>
      <c r="R98" s="205"/>
      <c r="S98" s="214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43"/>
      <c r="H99" s="216"/>
      <c r="I99" s="5"/>
      <c r="J99" s="2"/>
      <c r="K99" s="7"/>
      <c r="L99" s="2"/>
      <c r="M99" s="2"/>
      <c r="N99" s="2"/>
      <c r="O99" s="58">
        <f>SUM(O98*1%)</f>
        <v>2.94</v>
      </c>
      <c r="P99" s="230" t="s">
        <v>35</v>
      </c>
      <c r="Q99" s="205"/>
      <c r="R99" s="205"/>
      <c r="S99" s="214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4"/>
      <c r="H100" s="5"/>
      <c r="I100" s="5"/>
      <c r="J100" s="2"/>
      <c r="K100" s="7"/>
      <c r="L100" s="2"/>
      <c r="M100" s="2"/>
      <c r="N100" s="2"/>
      <c r="O100" s="2"/>
      <c r="P100" s="16">
        <f>SUM(P6:P93)</f>
        <v>1402</v>
      </c>
      <c r="Q100" s="41" t="s">
        <v>15</v>
      </c>
      <c r="R100" s="205"/>
      <c r="S100" s="214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17" t="s">
        <v>30</v>
      </c>
      <c r="H101" s="218">
        <f>SUM(R15,K16,K17,Q19,O20)</f>
        <v>2632</v>
      </c>
      <c r="I101" s="280">
        <v>0.0</v>
      </c>
      <c r="J101" s="2"/>
      <c r="K101" s="7"/>
      <c r="L101" s="2"/>
      <c r="M101" s="2"/>
      <c r="N101" s="2"/>
      <c r="O101" s="2"/>
      <c r="P101" s="58">
        <f>SUM(P100*1%)</f>
        <v>14.02</v>
      </c>
      <c r="Q101" s="16">
        <f>SUM(Q6:Q89)</f>
        <v>294</v>
      </c>
      <c r="R101" s="40" t="s">
        <v>14</v>
      </c>
      <c r="S101" s="214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20" t="s">
        <v>31</v>
      </c>
      <c r="H102" s="277">
        <f>SUM(K7,L11,P14,N26,P28,P29,P30,P31,P32,P33)</f>
        <v>2096</v>
      </c>
      <c r="I102" s="314"/>
      <c r="J102" s="2"/>
      <c r="K102" s="7"/>
      <c r="L102" s="2"/>
      <c r="M102" s="2"/>
      <c r="N102" s="2"/>
      <c r="O102" s="2"/>
      <c r="P102" s="2"/>
      <c r="Q102" s="58">
        <f>SUM(Q101*1%)</f>
        <v>2.94</v>
      </c>
      <c r="R102" s="16">
        <f>SUM(R6:R89)</f>
        <v>894</v>
      </c>
      <c r="S102" s="222" t="s">
        <v>16</v>
      </c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23" t="s">
        <v>32</v>
      </c>
      <c r="H103" s="279">
        <f>SUM(R12,K22,R23,N25)</f>
        <v>1232</v>
      </c>
      <c r="I103" s="280">
        <v>0.0</v>
      </c>
      <c r="J103" s="2"/>
      <c r="K103" s="7"/>
      <c r="L103" s="2"/>
      <c r="M103" s="2"/>
      <c r="N103" s="2"/>
      <c r="O103" s="2"/>
      <c r="P103" s="2"/>
      <c r="Q103" s="2"/>
      <c r="R103" s="58">
        <f>SUM(R102*1%)</f>
        <v>8.94</v>
      </c>
      <c r="S103" s="150">
        <f>SUM(S7:S91)</f>
        <v>0</v>
      </c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108"/>
      <c r="D104" s="16"/>
      <c r="E104" s="2"/>
      <c r="F104" s="2"/>
      <c r="G104" s="4"/>
      <c r="H104" s="5"/>
      <c r="I104" s="5"/>
      <c r="J104" s="2"/>
      <c r="K104" s="7"/>
      <c r="L104" s="2"/>
      <c r="M104" s="2"/>
      <c r="N104" s="2"/>
      <c r="O104" s="2"/>
      <c r="P104" s="2"/>
      <c r="Q104" s="2"/>
      <c r="R104" s="2"/>
      <c r="S104" s="150">
        <f>SUM(S103*2%)</f>
        <v>0</v>
      </c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8"/>
      <c r="D105" s="16"/>
      <c r="E105" s="2"/>
      <c r="F105" s="2"/>
      <c r="G105" s="224" t="s">
        <v>33</v>
      </c>
      <c r="H105" s="225"/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16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8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226"/>
      <c r="D224" s="22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26"/>
      <c r="D225" s="22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W988" s="7"/>
      <c r="X988" s="7"/>
      <c r="Y988" s="7"/>
      <c r="Z988" s="7"/>
      <c r="AA988" s="7"/>
      <c r="AB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W989" s="7"/>
      <c r="X989" s="7"/>
      <c r="Y989" s="7"/>
      <c r="Z989" s="7"/>
      <c r="AA989" s="7"/>
      <c r="AB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W990" s="7"/>
      <c r="X990" s="7"/>
      <c r="Y990" s="7"/>
      <c r="Z990" s="7"/>
      <c r="AA990" s="7"/>
      <c r="AB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W991" s="7"/>
      <c r="X991" s="7"/>
      <c r="Y991" s="7"/>
      <c r="Z991" s="7"/>
      <c r="AA991" s="7"/>
      <c r="AB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7"/>
      <c r="W992" s="7"/>
      <c r="X992" s="7"/>
      <c r="Y992" s="7"/>
      <c r="Z992" s="7"/>
      <c r="AA992" s="7"/>
      <c r="AB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7"/>
      <c r="W993" s="7"/>
      <c r="X993" s="7"/>
      <c r="Y993" s="7"/>
      <c r="Z993" s="7"/>
      <c r="AA993" s="7"/>
      <c r="AB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7"/>
      <c r="W994" s="7"/>
      <c r="X994" s="7"/>
      <c r="Y994" s="7"/>
      <c r="Z994" s="7"/>
      <c r="AA994" s="7"/>
      <c r="AB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7"/>
      <c r="W995" s="7"/>
      <c r="X995" s="7"/>
      <c r="Y995" s="7"/>
      <c r="Z995" s="7"/>
      <c r="AA995" s="7"/>
      <c r="AB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7"/>
      <c r="W996" s="7"/>
      <c r="X996" s="7"/>
      <c r="Y996" s="7"/>
      <c r="Z996" s="7"/>
      <c r="AA996" s="7"/>
      <c r="AB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7"/>
      <c r="W997" s="7"/>
      <c r="X997" s="7"/>
      <c r="Y997" s="7"/>
      <c r="Z997" s="7"/>
      <c r="AA997" s="7"/>
      <c r="AB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7"/>
      <c r="Y998" s="7"/>
      <c r="Z998" s="7"/>
      <c r="AA998" s="7"/>
      <c r="AB998" s="7"/>
    </row>
    <row r="999">
      <c r="G999" s="227"/>
      <c r="L999" s="227"/>
      <c r="M999" s="227"/>
      <c r="N999" s="227"/>
      <c r="O999" s="227"/>
      <c r="P999" s="227"/>
      <c r="Q999" s="227"/>
      <c r="R999" s="227"/>
      <c r="S999" s="227"/>
    </row>
  </sheetData>
  <mergeCells count="5">
    <mergeCell ref="A2:J2"/>
    <mergeCell ref="A3:J3"/>
    <mergeCell ref="K3:S3"/>
    <mergeCell ref="L93:N93"/>
    <mergeCell ref="O93:Q93"/>
  </mergeCells>
  <dataValidations>
    <dataValidation type="list" allowBlank="1" showErrorMessage="1" sqref="B7:B90">
      <formula1>"Pix,Cartão,Pacote ,Pago "</formula1>
    </dataValidation>
    <dataValidation type="list" allowBlank="1" showErrorMessage="1" sqref="E7:E90 E207:F998">
      <formula1>"Vinicius,Kaua,Caio,Julia,Thiago,Jhonatas,Diogo,Caio Ferreira,Pamelah,Caio Alves,Camila,Wiliam ,Gabriel ,Fernanda,Kaua novo,Marco "</formula1>
    </dataValidation>
    <dataValidation type="list" allowBlank="1" showErrorMessage="1" sqref="A7:A90">
      <formula1>"Nobre,Publicidade"</formula1>
    </dataValidation>
    <dataValidation type="list" allowBlank="1" showErrorMessage="1" sqref="F7:F90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0">
      <formula1>"Mel,Drieli,Fernanda"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0.75"/>
    <col customWidth="1" min="8" max="8" width="17.25"/>
    <col customWidth="1" min="9" max="9" width="15.88"/>
    <col customWidth="1" min="10" max="10" width="13.75"/>
    <col customWidth="1" min="13" max="13" width="15.63"/>
    <col customWidth="1" min="14" max="14" width="12.88"/>
    <col customWidth="1" min="19" max="19" width="15.38"/>
    <col customWidth="1" min="21" max="21" width="22.63"/>
    <col customWidth="1" min="22" max="22" width="14.13"/>
    <col customWidth="1" min="23" max="23" width="3.0"/>
    <col customWidth="1" min="24" max="24" width="17.0"/>
    <col customWidth="1" min="25" max="25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6"/>
      <c r="T1" s="5"/>
      <c r="U1" s="5"/>
      <c r="V1" s="7"/>
      <c r="W1" s="7"/>
      <c r="X1" s="7"/>
      <c r="Y1" s="7"/>
      <c r="Z1" s="7"/>
      <c r="AA1" s="7"/>
      <c r="AB1" s="7"/>
      <c r="AC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2"/>
      <c r="U2" s="5"/>
      <c r="V2" s="7"/>
      <c r="W2" s="7"/>
      <c r="X2" s="7"/>
      <c r="Y2" s="7"/>
      <c r="Z2" s="7"/>
      <c r="AA2" s="7"/>
      <c r="AB2" s="7"/>
      <c r="AC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T3" s="15"/>
      <c r="U3" s="5"/>
      <c r="V3" s="7"/>
      <c r="W3" s="7"/>
      <c r="X3" s="7"/>
      <c r="Y3" s="7"/>
      <c r="Z3" s="7"/>
      <c r="AA3" s="7"/>
      <c r="AB3" s="7"/>
      <c r="AC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20"/>
      <c r="U4" s="21"/>
      <c r="V4" s="22"/>
      <c r="W4" s="7"/>
      <c r="X4" s="7"/>
      <c r="Y4" s="7"/>
      <c r="Z4" s="7"/>
      <c r="AA4" s="7"/>
      <c r="AB4" s="7"/>
      <c r="AC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4"/>
      <c r="T5" s="30"/>
      <c r="U5" s="7"/>
      <c r="V5" s="7"/>
      <c r="W5" s="7"/>
      <c r="X5" s="7"/>
      <c r="Y5" s="7"/>
      <c r="Z5" s="7"/>
      <c r="AA5" s="7"/>
      <c r="AB5" s="7"/>
      <c r="AC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30" t="s">
        <v>35</v>
      </c>
      <c r="Q6" s="41" t="s">
        <v>15</v>
      </c>
      <c r="R6" s="40" t="s">
        <v>14</v>
      </c>
      <c r="S6" s="42" t="s">
        <v>16</v>
      </c>
      <c r="T6" s="36" t="s">
        <v>17</v>
      </c>
      <c r="U6" s="7"/>
      <c r="V6" s="7"/>
      <c r="W6" s="43"/>
      <c r="Z6" s="7"/>
      <c r="AA6" s="7"/>
      <c r="AB6" s="7"/>
      <c r="AC6" s="7"/>
    </row>
    <row r="7">
      <c r="A7" s="44" t="s">
        <v>36</v>
      </c>
      <c r="B7" s="44" t="s">
        <v>37</v>
      </c>
      <c r="C7" s="45"/>
      <c r="D7" s="46" t="s">
        <v>1398</v>
      </c>
      <c r="E7" s="47" t="s">
        <v>145</v>
      </c>
      <c r="F7" s="44" t="s">
        <v>40</v>
      </c>
      <c r="G7" s="231" t="s">
        <v>1399</v>
      </c>
      <c r="H7" s="49"/>
      <c r="I7" s="50" t="s">
        <v>1400</v>
      </c>
      <c r="J7" s="44" t="s">
        <v>56</v>
      </c>
      <c r="K7" s="51"/>
      <c r="L7" s="52">
        <v>294.0</v>
      </c>
      <c r="M7" s="37"/>
      <c r="N7" s="38"/>
      <c r="O7" s="53"/>
      <c r="P7" s="233"/>
      <c r="Q7" s="234"/>
      <c r="R7" s="54"/>
      <c r="S7" s="56"/>
      <c r="T7" s="57">
        <v>147.0</v>
      </c>
      <c r="U7" s="235" t="s">
        <v>9</v>
      </c>
      <c r="V7" s="236">
        <f>SUM(K94)</f>
        <v>2381</v>
      </c>
      <c r="W7" s="7"/>
      <c r="Z7" s="7"/>
      <c r="AA7" s="7"/>
      <c r="AB7" s="7"/>
      <c r="AC7" s="7"/>
    </row>
    <row r="8">
      <c r="A8" s="44" t="s">
        <v>36</v>
      </c>
      <c r="B8" s="44" t="s">
        <v>37</v>
      </c>
      <c r="C8" s="45"/>
      <c r="D8" s="46" t="s">
        <v>258</v>
      </c>
      <c r="E8" s="47" t="s">
        <v>90</v>
      </c>
      <c r="F8" s="44" t="s">
        <v>40</v>
      </c>
      <c r="G8" s="231" t="s">
        <v>1401</v>
      </c>
      <c r="H8" s="60" t="s">
        <v>1402</v>
      </c>
      <c r="I8" s="61" t="s">
        <v>1403</v>
      </c>
      <c r="J8" s="44" t="s">
        <v>44</v>
      </c>
      <c r="K8" s="62"/>
      <c r="L8" s="52"/>
      <c r="M8" s="63">
        <v>294.0</v>
      </c>
      <c r="N8" s="64"/>
      <c r="O8" s="53"/>
      <c r="P8" s="233"/>
      <c r="Q8" s="234"/>
      <c r="R8" s="54"/>
      <c r="S8" s="65"/>
      <c r="T8" s="57">
        <v>50.0</v>
      </c>
      <c r="U8" s="66" t="s">
        <v>10</v>
      </c>
      <c r="V8" s="67">
        <f>SUM(L96)</f>
        <v>1482</v>
      </c>
      <c r="W8" s="7"/>
      <c r="Z8" s="7"/>
      <c r="AA8" s="7"/>
      <c r="AB8" s="7"/>
      <c r="AC8" s="7"/>
    </row>
    <row r="9">
      <c r="A9" s="44" t="s">
        <v>36</v>
      </c>
      <c r="B9" s="44" t="s">
        <v>37</v>
      </c>
      <c r="C9" s="68"/>
      <c r="D9" s="46" t="s">
        <v>1404</v>
      </c>
      <c r="E9" s="47" t="s">
        <v>52</v>
      </c>
      <c r="F9" s="44" t="s">
        <v>40</v>
      </c>
      <c r="G9" s="231" t="s">
        <v>1405</v>
      </c>
      <c r="H9" s="60"/>
      <c r="I9" s="69" t="s">
        <v>251</v>
      </c>
      <c r="J9" s="44" t="s">
        <v>32</v>
      </c>
      <c r="K9" s="62">
        <v>1000.0</v>
      </c>
      <c r="L9" s="52"/>
      <c r="M9" s="63"/>
      <c r="N9" s="64"/>
      <c r="O9" s="53"/>
      <c r="P9" s="233"/>
      <c r="Q9" s="234"/>
      <c r="R9" s="54"/>
      <c r="S9" s="65"/>
      <c r="T9" s="283">
        <v>1000.0</v>
      </c>
      <c r="U9" s="66" t="s">
        <v>11</v>
      </c>
      <c r="V9" s="67">
        <f>SUM(M97)</f>
        <v>2578</v>
      </c>
      <c r="W9" s="7"/>
      <c r="Z9" s="7"/>
      <c r="AA9" s="7"/>
      <c r="AB9" s="7"/>
      <c r="AC9" s="7"/>
    </row>
    <row r="10" ht="16.5" customHeight="1">
      <c r="A10" s="44" t="s">
        <v>36</v>
      </c>
      <c r="B10" s="44" t="s">
        <v>45</v>
      </c>
      <c r="C10" s="70"/>
      <c r="D10" s="100" t="s">
        <v>46</v>
      </c>
      <c r="E10" s="47" t="s">
        <v>78</v>
      </c>
      <c r="F10" s="44" t="s">
        <v>60</v>
      </c>
      <c r="G10" s="231" t="s">
        <v>1406</v>
      </c>
      <c r="H10" s="49"/>
      <c r="I10" s="50" t="s">
        <v>1407</v>
      </c>
      <c r="J10" s="44" t="s">
        <v>32</v>
      </c>
      <c r="K10" s="51" t="s">
        <v>50</v>
      </c>
      <c r="L10" s="72"/>
      <c r="M10" s="37"/>
      <c r="N10" s="38"/>
      <c r="O10" s="53"/>
      <c r="P10" s="233"/>
      <c r="Q10" s="234"/>
      <c r="R10" s="73"/>
      <c r="S10" s="56"/>
      <c r="T10" s="57" t="s">
        <v>46</v>
      </c>
      <c r="U10" s="75" t="s">
        <v>12</v>
      </c>
      <c r="V10" s="67">
        <f>SUM(N98)</f>
        <v>1582</v>
      </c>
      <c r="W10" s="7"/>
      <c r="X10" s="7"/>
      <c r="Y10" s="7"/>
      <c r="Z10" s="7"/>
      <c r="AA10" s="7"/>
      <c r="AB10" s="7"/>
      <c r="AC10" s="7"/>
    </row>
    <row r="11">
      <c r="A11" s="44" t="s">
        <v>36</v>
      </c>
      <c r="B11" s="44" t="s">
        <v>45</v>
      </c>
      <c r="C11" s="45"/>
      <c r="D11" s="46" t="s">
        <v>46</v>
      </c>
      <c r="E11" s="47" t="s">
        <v>78</v>
      </c>
      <c r="F11" s="44" t="s">
        <v>60</v>
      </c>
      <c r="G11" s="48" t="s">
        <v>1406</v>
      </c>
      <c r="H11" s="49"/>
      <c r="I11" s="61" t="s">
        <v>1407</v>
      </c>
      <c r="J11" s="44" t="s">
        <v>32</v>
      </c>
      <c r="K11" s="51" t="s">
        <v>50</v>
      </c>
      <c r="L11" s="52"/>
      <c r="M11" s="37"/>
      <c r="N11" s="38"/>
      <c r="O11" s="53"/>
      <c r="P11" s="233"/>
      <c r="Q11" s="234"/>
      <c r="R11" s="54"/>
      <c r="S11" s="56"/>
      <c r="T11" s="57" t="s">
        <v>46</v>
      </c>
      <c r="U11" s="76" t="s">
        <v>18</v>
      </c>
      <c r="V11" s="77">
        <f>SUM(V7:V10)</f>
        <v>8023</v>
      </c>
      <c r="W11" s="7"/>
      <c r="Z11" s="7"/>
      <c r="AA11" s="7"/>
      <c r="AB11" s="7"/>
      <c r="AC11" s="7"/>
    </row>
    <row r="12">
      <c r="A12" s="44" t="s">
        <v>36</v>
      </c>
      <c r="B12" s="44" t="s">
        <v>37</v>
      </c>
      <c r="C12" s="45"/>
      <c r="D12" s="46"/>
      <c r="E12" s="59"/>
      <c r="F12" s="44" t="s">
        <v>40</v>
      </c>
      <c r="G12" s="345" t="s">
        <v>1408</v>
      </c>
      <c r="H12" s="49" t="s">
        <v>1409</v>
      </c>
      <c r="I12" s="69" t="s">
        <v>1410</v>
      </c>
      <c r="J12" s="44"/>
      <c r="K12" s="51">
        <v>294.0</v>
      </c>
      <c r="L12" s="52"/>
      <c r="M12" s="63"/>
      <c r="N12" s="64"/>
      <c r="O12" s="53"/>
      <c r="P12" s="233"/>
      <c r="Q12" s="234"/>
      <c r="R12" s="54"/>
      <c r="S12" s="65"/>
      <c r="T12" s="57">
        <v>50.0</v>
      </c>
      <c r="W12" s="7"/>
      <c r="X12" s="7"/>
      <c r="Y12" s="7"/>
      <c r="Z12" s="7"/>
      <c r="AA12" s="7"/>
      <c r="AB12" s="7"/>
      <c r="AC12" s="7"/>
    </row>
    <row r="13">
      <c r="A13" s="44" t="s">
        <v>36</v>
      </c>
      <c r="B13" s="44" t="s">
        <v>45</v>
      </c>
      <c r="C13" s="45"/>
      <c r="D13" s="46" t="s">
        <v>46</v>
      </c>
      <c r="E13" s="47" t="s">
        <v>78</v>
      </c>
      <c r="F13" s="44" t="s">
        <v>60</v>
      </c>
      <c r="G13" s="231" t="s">
        <v>1411</v>
      </c>
      <c r="H13" s="60"/>
      <c r="I13" s="50" t="s">
        <v>1407</v>
      </c>
      <c r="J13" s="44" t="s">
        <v>32</v>
      </c>
      <c r="K13" s="51" t="s">
        <v>50</v>
      </c>
      <c r="L13" s="52"/>
      <c r="M13" s="63"/>
      <c r="N13" s="64"/>
      <c r="O13" s="53"/>
      <c r="P13" s="238"/>
      <c r="Q13" s="234"/>
      <c r="R13" s="54"/>
      <c r="S13" s="65"/>
      <c r="T13" s="57" t="s">
        <v>46</v>
      </c>
      <c r="W13" s="7"/>
      <c r="X13" s="7"/>
      <c r="Y13" s="7"/>
      <c r="Z13" s="7"/>
      <c r="AA13" s="7"/>
      <c r="AB13" s="7"/>
      <c r="AC13" s="7"/>
    </row>
    <row r="14">
      <c r="A14" s="44" t="s">
        <v>36</v>
      </c>
      <c r="B14" s="44" t="s">
        <v>45</v>
      </c>
      <c r="C14" s="70"/>
      <c r="D14" s="46" t="s">
        <v>46</v>
      </c>
      <c r="E14" s="59"/>
      <c r="F14" s="44" t="s">
        <v>146</v>
      </c>
      <c r="G14" s="48" t="s">
        <v>1412</v>
      </c>
      <c r="H14" s="60"/>
      <c r="I14" s="50" t="s">
        <v>1413</v>
      </c>
      <c r="J14" s="44"/>
      <c r="K14" s="51"/>
      <c r="L14" s="52"/>
      <c r="M14" s="37"/>
      <c r="N14" s="38" t="s">
        <v>639</v>
      </c>
      <c r="O14" s="53"/>
      <c r="P14" s="233"/>
      <c r="Q14" s="234"/>
      <c r="R14" s="54"/>
      <c r="S14" s="56"/>
      <c r="T14" s="57"/>
      <c r="W14" s="7"/>
      <c r="X14" s="7"/>
      <c r="Y14" s="7"/>
      <c r="Z14" s="7"/>
      <c r="AA14" s="7"/>
      <c r="AB14" s="7"/>
      <c r="AC14" s="7"/>
    </row>
    <row r="15">
      <c r="A15" s="44" t="s">
        <v>36</v>
      </c>
      <c r="B15" s="44" t="s">
        <v>37</v>
      </c>
      <c r="C15" s="70"/>
      <c r="D15" s="46" t="s">
        <v>1414</v>
      </c>
      <c r="E15" s="47" t="s">
        <v>145</v>
      </c>
      <c r="F15" s="44" t="s">
        <v>40</v>
      </c>
      <c r="G15" s="241" t="s">
        <v>1415</v>
      </c>
      <c r="H15" s="79"/>
      <c r="I15" s="61" t="s">
        <v>1416</v>
      </c>
      <c r="J15" s="44" t="s">
        <v>56</v>
      </c>
      <c r="K15" s="51"/>
      <c r="L15" s="52"/>
      <c r="M15" s="63"/>
      <c r="N15" s="64"/>
      <c r="O15" s="53"/>
      <c r="P15" s="233"/>
      <c r="Q15" s="234"/>
      <c r="R15" s="54">
        <v>294.0</v>
      </c>
      <c r="S15" s="65"/>
      <c r="T15" s="57">
        <v>50.0</v>
      </c>
      <c r="W15" s="7"/>
      <c r="X15" s="7"/>
      <c r="Y15" s="7"/>
      <c r="Z15" s="7"/>
      <c r="AA15" s="7"/>
      <c r="AB15" s="7"/>
      <c r="AC15" s="7"/>
    </row>
    <row r="16">
      <c r="A16" s="44" t="s">
        <v>36</v>
      </c>
      <c r="B16" s="44" t="s">
        <v>37</v>
      </c>
      <c r="C16" s="45"/>
      <c r="D16" s="46" t="s">
        <v>1417</v>
      </c>
      <c r="E16" s="47" t="s">
        <v>78</v>
      </c>
      <c r="F16" s="44" t="s">
        <v>140</v>
      </c>
      <c r="G16" s="241" t="s">
        <v>1418</v>
      </c>
      <c r="H16" s="79" t="s">
        <v>1419</v>
      </c>
      <c r="I16" s="61" t="s">
        <v>1420</v>
      </c>
      <c r="J16" s="44" t="s">
        <v>44</v>
      </c>
      <c r="K16" s="51"/>
      <c r="L16" s="52"/>
      <c r="M16" s="63"/>
      <c r="N16" s="64"/>
      <c r="O16" s="53">
        <v>250.0</v>
      </c>
      <c r="P16" s="233"/>
      <c r="Q16" s="234"/>
      <c r="R16" s="54"/>
      <c r="S16" s="65"/>
      <c r="T16" s="57">
        <v>50.0</v>
      </c>
      <c r="U16" s="80" t="s">
        <v>13</v>
      </c>
      <c r="V16" s="46">
        <f>SUM(O99)</f>
        <v>1812</v>
      </c>
      <c r="W16" s="7"/>
      <c r="X16" s="7"/>
      <c r="Y16" s="83"/>
      <c r="Z16" s="7"/>
      <c r="AA16" s="7"/>
      <c r="AB16" s="7"/>
      <c r="AC16" s="7"/>
    </row>
    <row r="17" ht="15.75" customHeight="1">
      <c r="A17" s="44" t="s">
        <v>36</v>
      </c>
      <c r="B17" s="44" t="s">
        <v>37</v>
      </c>
      <c r="C17" s="45"/>
      <c r="D17" s="46" t="s">
        <v>1421</v>
      </c>
      <c r="E17" s="47" t="s">
        <v>178</v>
      </c>
      <c r="F17" s="44" t="s">
        <v>40</v>
      </c>
      <c r="G17" s="231" t="s">
        <v>1422</v>
      </c>
      <c r="H17" s="60" t="s">
        <v>1422</v>
      </c>
      <c r="I17" s="69" t="s">
        <v>1423</v>
      </c>
      <c r="J17" s="44" t="s">
        <v>56</v>
      </c>
      <c r="K17" s="51"/>
      <c r="L17" s="84">
        <v>600.0</v>
      </c>
      <c r="M17" s="85"/>
      <c r="N17" s="86"/>
      <c r="O17" s="53"/>
      <c r="P17" s="233"/>
      <c r="Q17" s="234"/>
      <c r="R17" s="87"/>
      <c r="S17" s="89"/>
      <c r="T17" s="57">
        <v>300.0</v>
      </c>
      <c r="U17" s="81" t="s">
        <v>35</v>
      </c>
      <c r="V17" s="46">
        <f>SUM(P102)</f>
        <v>2.5</v>
      </c>
      <c r="W17" s="7"/>
      <c r="X17" s="7"/>
      <c r="Y17" s="7"/>
      <c r="Z17" s="7"/>
      <c r="AA17" s="7"/>
      <c r="AB17" s="7"/>
      <c r="AC17" s="7"/>
    </row>
    <row r="18" ht="17.25" customHeight="1">
      <c r="A18" s="44" t="s">
        <v>36</v>
      </c>
      <c r="B18" s="44" t="s">
        <v>37</v>
      </c>
      <c r="C18" s="45"/>
      <c r="D18" s="46" t="s">
        <v>1424</v>
      </c>
      <c r="E18" s="47" t="s">
        <v>135</v>
      </c>
      <c r="F18" s="44" t="s">
        <v>40</v>
      </c>
      <c r="G18" s="241" t="s">
        <v>1425</v>
      </c>
      <c r="H18" s="79" t="s">
        <v>1426</v>
      </c>
      <c r="I18" s="61" t="s">
        <v>1427</v>
      </c>
      <c r="J18" s="44" t="s">
        <v>32</v>
      </c>
      <c r="K18" s="51"/>
      <c r="L18" s="84"/>
      <c r="M18" s="63"/>
      <c r="N18" s="64"/>
      <c r="O18" s="53">
        <v>294.0</v>
      </c>
      <c r="P18" s="244"/>
      <c r="Q18" s="234"/>
      <c r="R18" s="87"/>
      <c r="S18" s="65"/>
      <c r="T18" s="57">
        <v>50.0</v>
      </c>
      <c r="U18" s="81" t="s">
        <v>14</v>
      </c>
      <c r="V18" s="46">
        <f>SUM(R103)</f>
        <v>644</v>
      </c>
      <c r="W18" s="7"/>
      <c r="X18" s="7"/>
      <c r="Y18" s="7"/>
      <c r="Z18" s="7"/>
      <c r="AA18" s="7"/>
      <c r="AB18" s="7"/>
      <c r="AC18" s="7"/>
    </row>
    <row r="19">
      <c r="A19" s="44" t="s">
        <v>36</v>
      </c>
      <c r="B19" s="44" t="s">
        <v>37</v>
      </c>
      <c r="C19" s="45"/>
      <c r="D19" s="46" t="s">
        <v>1428</v>
      </c>
      <c r="E19" s="47" t="s">
        <v>522</v>
      </c>
      <c r="F19" s="44" t="s">
        <v>120</v>
      </c>
      <c r="G19" s="231" t="s">
        <v>1429</v>
      </c>
      <c r="H19" s="60" t="s">
        <v>1430</v>
      </c>
      <c r="I19" s="50" t="s">
        <v>176</v>
      </c>
      <c r="J19" s="44" t="s">
        <v>44</v>
      </c>
      <c r="K19" s="51"/>
      <c r="L19" s="52"/>
      <c r="M19" s="63"/>
      <c r="N19" s="64"/>
      <c r="O19" s="53">
        <v>80.0</v>
      </c>
      <c r="P19" s="244"/>
      <c r="Q19" s="234"/>
      <c r="R19" s="54"/>
      <c r="S19" s="65"/>
      <c r="T19" s="283" t="s">
        <v>1431</v>
      </c>
      <c r="U19" s="76" t="s">
        <v>19</v>
      </c>
      <c r="V19" s="346">
        <f>SUM(V16:V18)</f>
        <v>2458.5</v>
      </c>
      <c r="W19" s="7"/>
      <c r="X19" s="7"/>
      <c r="Y19" s="7"/>
      <c r="Z19" s="7"/>
      <c r="AA19" s="7"/>
      <c r="AB19" s="7"/>
      <c r="AC19" s="7"/>
    </row>
    <row r="20">
      <c r="A20" s="44" t="s">
        <v>36</v>
      </c>
      <c r="B20" s="44" t="s">
        <v>37</v>
      </c>
      <c r="C20" s="45"/>
      <c r="D20" s="46" t="s">
        <v>1432</v>
      </c>
      <c r="E20" s="47" t="s">
        <v>178</v>
      </c>
      <c r="F20" s="44" t="s">
        <v>40</v>
      </c>
      <c r="G20" s="231" t="s">
        <v>1433</v>
      </c>
      <c r="H20" s="60" t="s">
        <v>1434</v>
      </c>
      <c r="I20" s="69" t="s">
        <v>1435</v>
      </c>
      <c r="J20" s="44" t="s">
        <v>56</v>
      </c>
      <c r="K20" s="51">
        <v>588.0</v>
      </c>
      <c r="L20" s="52"/>
      <c r="M20" s="63"/>
      <c r="N20" s="64"/>
      <c r="O20" s="53"/>
      <c r="P20" s="233"/>
      <c r="Q20" s="234"/>
      <c r="R20" s="54"/>
      <c r="S20" s="65"/>
      <c r="T20" s="57">
        <v>100.0</v>
      </c>
      <c r="U20" s="92"/>
      <c r="V20" s="93"/>
      <c r="W20" s="7"/>
      <c r="X20" s="7"/>
      <c r="Y20" s="7"/>
      <c r="Z20" s="7"/>
      <c r="AA20" s="7"/>
      <c r="AB20" s="7"/>
      <c r="AC20" s="7"/>
    </row>
    <row r="21">
      <c r="A21" s="44" t="s">
        <v>36</v>
      </c>
      <c r="B21" s="44" t="s">
        <v>37</v>
      </c>
      <c r="C21" s="45"/>
      <c r="D21" s="46" t="s">
        <v>1436</v>
      </c>
      <c r="E21" s="47" t="s">
        <v>178</v>
      </c>
      <c r="F21" s="44" t="s">
        <v>40</v>
      </c>
      <c r="G21" s="231" t="s">
        <v>1437</v>
      </c>
      <c r="H21" s="60"/>
      <c r="I21" s="50" t="s">
        <v>1438</v>
      </c>
      <c r="J21" s="44" t="s">
        <v>56</v>
      </c>
      <c r="K21" s="51"/>
      <c r="L21" s="52"/>
      <c r="M21" s="63"/>
      <c r="N21" s="64">
        <v>294.0</v>
      </c>
      <c r="O21" s="53"/>
      <c r="P21" s="238"/>
      <c r="Q21" s="234"/>
      <c r="R21" s="54"/>
      <c r="S21" s="65"/>
      <c r="T21" s="57">
        <v>50.0</v>
      </c>
      <c r="W21" s="7"/>
      <c r="X21" s="7"/>
      <c r="Y21" s="7"/>
      <c r="Z21" s="7"/>
      <c r="AA21" s="7"/>
      <c r="AB21" s="7"/>
      <c r="AC21" s="7"/>
    </row>
    <row r="22" ht="17.25" customHeight="1">
      <c r="A22" s="44" t="s">
        <v>36</v>
      </c>
      <c r="B22" s="44" t="s">
        <v>37</v>
      </c>
      <c r="C22" s="45"/>
      <c r="D22" s="101" t="s">
        <v>1439</v>
      </c>
      <c r="E22" s="47" t="s">
        <v>90</v>
      </c>
      <c r="F22" s="44" t="s">
        <v>40</v>
      </c>
      <c r="G22" s="231" t="s">
        <v>1440</v>
      </c>
      <c r="H22" s="60"/>
      <c r="I22" s="50" t="s">
        <v>1441</v>
      </c>
      <c r="J22" s="44" t="s">
        <v>56</v>
      </c>
      <c r="K22" s="95"/>
      <c r="L22" s="52"/>
      <c r="M22" s="63"/>
      <c r="N22" s="64">
        <v>294.0</v>
      </c>
      <c r="O22" s="53"/>
      <c r="P22" s="238"/>
      <c r="Q22" s="234"/>
      <c r="R22" s="54"/>
      <c r="S22" s="65"/>
      <c r="T22" s="57">
        <v>50.0</v>
      </c>
      <c r="W22" s="7"/>
      <c r="X22" s="7"/>
      <c r="Y22" s="7"/>
      <c r="Z22" s="7"/>
      <c r="AA22" s="7"/>
      <c r="AB22" s="7"/>
      <c r="AC22" s="7"/>
    </row>
    <row r="23" ht="15.75" customHeight="1">
      <c r="A23" s="44" t="s">
        <v>36</v>
      </c>
      <c r="B23" s="44" t="s">
        <v>125</v>
      </c>
      <c r="C23" s="45"/>
      <c r="D23" s="101" t="s">
        <v>46</v>
      </c>
      <c r="E23" s="47" t="s">
        <v>65</v>
      </c>
      <c r="F23" s="44" t="s">
        <v>1442</v>
      </c>
      <c r="G23" s="231" t="s">
        <v>1443</v>
      </c>
      <c r="H23" s="60"/>
      <c r="I23" s="304" t="s">
        <v>1444</v>
      </c>
      <c r="J23" s="44" t="s">
        <v>32</v>
      </c>
      <c r="K23" s="51"/>
      <c r="L23" s="52" t="s">
        <v>1445</v>
      </c>
      <c r="M23" s="63"/>
      <c r="N23" s="64"/>
      <c r="O23" s="53"/>
      <c r="P23" s="238"/>
      <c r="Q23" s="234"/>
      <c r="R23" s="73"/>
      <c r="S23" s="65"/>
      <c r="T23" s="57">
        <v>50.0</v>
      </c>
      <c r="W23" s="7"/>
      <c r="X23" s="7"/>
      <c r="Y23" s="7"/>
      <c r="Z23" s="7"/>
      <c r="AA23" s="7"/>
      <c r="AB23" s="7"/>
      <c r="AC23" s="7"/>
    </row>
    <row r="24">
      <c r="A24" s="44" t="s">
        <v>36</v>
      </c>
      <c r="B24" s="44" t="s">
        <v>37</v>
      </c>
      <c r="C24" s="70"/>
      <c r="D24" s="46" t="s">
        <v>1446</v>
      </c>
      <c r="E24" s="47" t="s">
        <v>32</v>
      </c>
      <c r="F24" s="44" t="s">
        <v>40</v>
      </c>
      <c r="G24" s="231" t="s">
        <v>1447</v>
      </c>
      <c r="H24" s="60" t="s">
        <v>1448</v>
      </c>
      <c r="I24" s="48" t="s">
        <v>1449</v>
      </c>
      <c r="J24" s="44" t="s">
        <v>32</v>
      </c>
      <c r="K24" s="62"/>
      <c r="L24" s="52"/>
      <c r="M24" s="63"/>
      <c r="N24" s="86"/>
      <c r="O24" s="53">
        <v>350.0</v>
      </c>
      <c r="P24" s="233"/>
      <c r="Q24" s="234"/>
      <c r="R24" s="97"/>
      <c r="S24" s="89"/>
      <c r="T24" s="57">
        <v>50.0</v>
      </c>
      <c r="U24" s="81" t="s">
        <v>20</v>
      </c>
      <c r="V24" s="46">
        <f>SUM(Q102)</f>
        <v>294</v>
      </c>
      <c r="W24" s="7"/>
      <c r="X24" s="7"/>
      <c r="Y24" s="7"/>
      <c r="Z24" s="7"/>
      <c r="AA24" s="7"/>
      <c r="AB24" s="7"/>
      <c r="AC24" s="7"/>
    </row>
    <row r="25">
      <c r="A25" s="44" t="s">
        <v>36</v>
      </c>
      <c r="B25" s="44" t="s">
        <v>37</v>
      </c>
      <c r="C25" s="70"/>
      <c r="D25" s="46" t="s">
        <v>46</v>
      </c>
      <c r="E25" s="47"/>
      <c r="F25" s="44" t="s">
        <v>40</v>
      </c>
      <c r="G25" s="282" t="s">
        <v>1450</v>
      </c>
      <c r="H25" s="60" t="s">
        <v>1451</v>
      </c>
      <c r="I25" s="48" t="s">
        <v>1452</v>
      </c>
      <c r="J25" s="44" t="s">
        <v>32</v>
      </c>
      <c r="K25" s="99"/>
      <c r="L25" s="84"/>
      <c r="M25" s="63">
        <v>1990.0</v>
      </c>
      <c r="N25" s="64"/>
      <c r="O25" s="53"/>
      <c r="P25" s="244"/>
      <c r="Q25" s="234"/>
      <c r="R25" s="87"/>
      <c r="S25" s="65"/>
      <c r="T25" s="283">
        <v>1990.0</v>
      </c>
      <c r="U25" s="247" t="s">
        <v>16</v>
      </c>
      <c r="V25" s="150">
        <f>SUM(S104)</f>
        <v>0</v>
      </c>
      <c r="W25" s="7"/>
      <c r="X25" s="7"/>
      <c r="Y25" s="7"/>
      <c r="Z25" s="7"/>
      <c r="AA25" s="7"/>
      <c r="AB25" s="7"/>
      <c r="AC25" s="7"/>
    </row>
    <row r="26">
      <c r="A26" s="44" t="s">
        <v>36</v>
      </c>
      <c r="B26" s="44" t="s">
        <v>37</v>
      </c>
      <c r="C26" s="70"/>
      <c r="D26" s="46" t="s">
        <v>1453</v>
      </c>
      <c r="E26" s="47" t="s">
        <v>135</v>
      </c>
      <c r="F26" s="44" t="s">
        <v>40</v>
      </c>
      <c r="G26" s="231" t="s">
        <v>1454</v>
      </c>
      <c r="H26" s="60" t="s">
        <v>1455</v>
      </c>
      <c r="I26" s="61" t="s">
        <v>1456</v>
      </c>
      <c r="J26" s="44" t="s">
        <v>32</v>
      </c>
      <c r="K26" s="99"/>
      <c r="L26" s="52"/>
      <c r="M26" s="63"/>
      <c r="N26" s="64">
        <v>294.0</v>
      </c>
      <c r="O26" s="53"/>
      <c r="P26" s="233"/>
      <c r="Q26" s="234"/>
      <c r="R26" s="54"/>
      <c r="S26" s="65"/>
      <c r="T26" s="57">
        <v>50.0</v>
      </c>
      <c r="U26" s="249" t="s">
        <v>129</v>
      </c>
      <c r="V26" s="250">
        <f>SUM(V25,V24)</f>
        <v>294</v>
      </c>
      <c r="W26" s="7"/>
      <c r="X26" s="7"/>
      <c r="Y26" s="7"/>
      <c r="Z26" s="7"/>
      <c r="AA26" s="7"/>
      <c r="AB26" s="7"/>
      <c r="AC26" s="7"/>
    </row>
    <row r="27">
      <c r="A27" s="44" t="s">
        <v>36</v>
      </c>
      <c r="B27" s="44" t="s">
        <v>37</v>
      </c>
      <c r="C27" s="70"/>
      <c r="D27" s="100" t="s">
        <v>1457</v>
      </c>
      <c r="E27" s="47" t="s">
        <v>70</v>
      </c>
      <c r="F27" s="44" t="s">
        <v>40</v>
      </c>
      <c r="G27" s="231" t="s">
        <v>1458</v>
      </c>
      <c r="H27" s="60"/>
      <c r="I27" s="61" t="s">
        <v>1459</v>
      </c>
      <c r="J27" s="44" t="s">
        <v>32</v>
      </c>
      <c r="K27" s="51"/>
      <c r="L27" s="52"/>
      <c r="M27" s="63"/>
      <c r="N27" s="64">
        <v>350.0</v>
      </c>
      <c r="O27" s="53"/>
      <c r="P27" s="233"/>
      <c r="Q27" s="234"/>
      <c r="R27" s="54"/>
      <c r="S27" s="65"/>
      <c r="T27" s="57">
        <v>50.0</v>
      </c>
      <c r="U27" s="7"/>
      <c r="V27" s="7"/>
      <c r="W27" s="7"/>
      <c r="X27" s="7"/>
      <c r="Y27" s="7"/>
      <c r="Z27" s="7"/>
      <c r="AA27" s="7"/>
      <c r="AB27" s="7"/>
      <c r="AC27" s="7"/>
    </row>
    <row r="28">
      <c r="A28" s="44" t="s">
        <v>36</v>
      </c>
      <c r="B28" s="44" t="s">
        <v>37</v>
      </c>
      <c r="C28" s="45"/>
      <c r="D28" s="100" t="s">
        <v>1460</v>
      </c>
      <c r="E28" s="47" t="s">
        <v>32</v>
      </c>
      <c r="F28" s="44" t="s">
        <v>140</v>
      </c>
      <c r="G28" s="231" t="s">
        <v>1461</v>
      </c>
      <c r="H28" s="60" t="s">
        <v>1462</v>
      </c>
      <c r="I28" s="48" t="s">
        <v>1463</v>
      </c>
      <c r="J28" s="44" t="s">
        <v>32</v>
      </c>
      <c r="K28" s="51"/>
      <c r="L28" s="52"/>
      <c r="M28" s="63"/>
      <c r="N28" s="64"/>
      <c r="O28" s="53"/>
      <c r="P28" s="238"/>
      <c r="Q28" s="234"/>
      <c r="R28" s="54">
        <v>250.0</v>
      </c>
      <c r="S28" s="65"/>
      <c r="T28" s="57">
        <v>100.0</v>
      </c>
      <c r="U28" s="7"/>
      <c r="V28" s="7"/>
      <c r="W28" s="7"/>
      <c r="X28" s="7"/>
      <c r="Y28" s="7"/>
      <c r="Z28" s="7"/>
      <c r="AA28" s="7"/>
      <c r="AB28" s="7"/>
      <c r="AC28" s="7"/>
    </row>
    <row r="29">
      <c r="A29" s="44" t="s">
        <v>36</v>
      </c>
      <c r="B29" s="44" t="s">
        <v>37</v>
      </c>
      <c r="C29" s="101"/>
      <c r="D29" s="100" t="s">
        <v>1464</v>
      </c>
      <c r="E29" s="47" t="s">
        <v>90</v>
      </c>
      <c r="F29" s="44" t="s">
        <v>40</v>
      </c>
      <c r="G29" s="231" t="s">
        <v>1465</v>
      </c>
      <c r="H29" s="60" t="s">
        <v>1314</v>
      </c>
      <c r="I29" s="339">
        <v>1.1965781994E10</v>
      </c>
      <c r="J29" s="44" t="s">
        <v>44</v>
      </c>
      <c r="K29" s="51"/>
      <c r="L29" s="52"/>
      <c r="M29" s="37"/>
      <c r="N29" s="38"/>
      <c r="O29" s="53"/>
      <c r="P29" s="233"/>
      <c r="Q29" s="234">
        <v>294.0</v>
      </c>
      <c r="R29" s="54"/>
      <c r="S29" s="56"/>
      <c r="T29" s="57">
        <v>50.0</v>
      </c>
      <c r="U29" s="7"/>
      <c r="V29" s="7"/>
      <c r="W29" s="7"/>
      <c r="X29" s="7"/>
      <c r="Y29" s="7"/>
      <c r="Z29" s="7"/>
      <c r="AA29" s="7"/>
      <c r="AB29" s="7"/>
      <c r="AC29" s="7"/>
    </row>
    <row r="30">
      <c r="A30" s="44" t="s">
        <v>36</v>
      </c>
      <c r="B30" s="44" t="s">
        <v>37</v>
      </c>
      <c r="C30" s="45"/>
      <c r="D30" s="100" t="s">
        <v>1466</v>
      </c>
      <c r="E30" s="47" t="s">
        <v>78</v>
      </c>
      <c r="F30" s="44" t="s">
        <v>40</v>
      </c>
      <c r="G30" s="252" t="s">
        <v>1467</v>
      </c>
      <c r="H30" s="103" t="s">
        <v>1468</v>
      </c>
      <c r="I30" s="48" t="s">
        <v>1469</v>
      </c>
      <c r="J30" s="44" t="s">
        <v>44</v>
      </c>
      <c r="K30" s="51"/>
      <c r="L30" s="84">
        <v>294.0</v>
      </c>
      <c r="M30" s="63"/>
      <c r="N30" s="64"/>
      <c r="O30" s="53"/>
      <c r="P30" s="233"/>
      <c r="Q30" s="234"/>
      <c r="R30" s="105"/>
      <c r="S30" s="65"/>
      <c r="T30" s="57">
        <v>75.0</v>
      </c>
      <c r="U30" s="7"/>
      <c r="V30" s="7"/>
      <c r="W30" s="7"/>
      <c r="X30" s="7"/>
      <c r="Y30" s="7"/>
      <c r="Z30" s="7"/>
      <c r="AA30" s="7"/>
      <c r="AB30" s="7"/>
      <c r="AC30" s="7"/>
    </row>
    <row r="31">
      <c r="A31" s="44" t="s">
        <v>36</v>
      </c>
      <c r="B31" s="44" t="s">
        <v>37</v>
      </c>
      <c r="C31" s="108"/>
      <c r="D31" s="46"/>
      <c r="E31" s="47"/>
      <c r="F31" s="44" t="s">
        <v>40</v>
      </c>
      <c r="G31" s="48" t="s">
        <v>1470</v>
      </c>
      <c r="H31" s="60" t="s">
        <v>1468</v>
      </c>
      <c r="I31" s="48" t="s">
        <v>1469</v>
      </c>
      <c r="J31" s="78"/>
      <c r="K31" s="51"/>
      <c r="L31" s="84">
        <v>294.0</v>
      </c>
      <c r="M31" s="63"/>
      <c r="N31" s="64"/>
      <c r="O31" s="53"/>
      <c r="P31" s="233"/>
      <c r="Q31" s="234"/>
      <c r="R31" s="105"/>
      <c r="S31" s="65"/>
      <c r="T31" s="47">
        <v>75.0</v>
      </c>
      <c r="U31" s="90" t="s">
        <v>23</v>
      </c>
      <c r="V31" s="107">
        <f>SUM(V11,V19,V26)</f>
        <v>10775.5</v>
      </c>
      <c r="W31" s="7"/>
      <c r="X31" s="7"/>
      <c r="Y31" s="7"/>
      <c r="Z31" s="7"/>
      <c r="AA31" s="7"/>
      <c r="AB31" s="7"/>
      <c r="AC31" s="7"/>
    </row>
    <row r="32">
      <c r="A32" s="44" t="s">
        <v>36</v>
      </c>
      <c r="B32" s="44" t="s">
        <v>37</v>
      </c>
      <c r="C32" s="45"/>
      <c r="D32" s="122" t="s">
        <v>46</v>
      </c>
      <c r="E32" s="47" t="s">
        <v>135</v>
      </c>
      <c r="F32" s="44" t="s">
        <v>60</v>
      </c>
      <c r="G32" s="231" t="s">
        <v>1471</v>
      </c>
      <c r="H32" s="60"/>
      <c r="I32" s="48" t="s">
        <v>1472</v>
      </c>
      <c r="J32" s="44" t="s">
        <v>44</v>
      </c>
      <c r="K32" s="51" t="s">
        <v>764</v>
      </c>
      <c r="L32" s="84"/>
      <c r="M32" s="85"/>
      <c r="N32" s="86"/>
      <c r="O32" s="53"/>
      <c r="P32" s="233"/>
      <c r="Q32" s="234"/>
      <c r="R32" s="87"/>
      <c r="S32" s="89"/>
      <c r="T32" s="47" t="s">
        <v>46</v>
      </c>
      <c r="W32" s="7"/>
      <c r="X32" s="7"/>
      <c r="Y32" s="7"/>
      <c r="Z32" s="7"/>
      <c r="AA32" s="7"/>
      <c r="AB32" s="7"/>
      <c r="AC32" s="7"/>
    </row>
    <row r="33">
      <c r="A33" s="44" t="s">
        <v>36</v>
      </c>
      <c r="B33" s="44" t="s">
        <v>37</v>
      </c>
      <c r="C33" s="45"/>
      <c r="D33" s="122" t="s">
        <v>1473</v>
      </c>
      <c r="E33" s="47" t="s">
        <v>85</v>
      </c>
      <c r="F33" s="44" t="s">
        <v>140</v>
      </c>
      <c r="G33" s="231" t="s">
        <v>1474</v>
      </c>
      <c r="H33" s="60" t="s">
        <v>1475</v>
      </c>
      <c r="I33" s="60">
        <v>3.388901792E9</v>
      </c>
      <c r="J33" s="44" t="s">
        <v>32</v>
      </c>
      <c r="K33" s="51"/>
      <c r="L33" s="72"/>
      <c r="M33" s="37"/>
      <c r="N33" s="38"/>
      <c r="O33" s="53"/>
      <c r="P33" s="233">
        <v>250.0</v>
      </c>
      <c r="Q33" s="234"/>
      <c r="R33" s="73"/>
      <c r="S33" s="56"/>
      <c r="T33" s="47">
        <v>50.0</v>
      </c>
      <c r="W33" s="7"/>
      <c r="X33" s="7"/>
      <c r="Y33" s="7"/>
      <c r="Z33" s="7"/>
      <c r="AA33" s="7"/>
      <c r="AB33" s="7"/>
      <c r="AC33" s="7"/>
    </row>
    <row r="34">
      <c r="A34" s="44" t="s">
        <v>36</v>
      </c>
      <c r="B34" s="44" t="s">
        <v>37</v>
      </c>
      <c r="C34" s="70"/>
      <c r="D34" s="122" t="s">
        <v>46</v>
      </c>
      <c r="E34" s="47"/>
      <c r="F34" s="44"/>
      <c r="G34" s="231" t="s">
        <v>1476</v>
      </c>
      <c r="H34" s="60"/>
      <c r="I34" s="60" t="s">
        <v>1477</v>
      </c>
      <c r="J34" s="44" t="s">
        <v>32</v>
      </c>
      <c r="K34" s="62"/>
      <c r="L34" s="52"/>
      <c r="M34" s="63"/>
      <c r="N34" s="64"/>
      <c r="O34" s="53"/>
      <c r="P34" s="233"/>
      <c r="Q34" s="234"/>
      <c r="R34" s="54">
        <v>100.0</v>
      </c>
      <c r="S34" s="65"/>
      <c r="T34" s="295">
        <v>100.0</v>
      </c>
      <c r="W34" s="7"/>
      <c r="X34" s="7"/>
      <c r="Y34" s="7"/>
      <c r="Z34" s="7"/>
      <c r="AA34" s="7"/>
      <c r="AB34" s="7"/>
      <c r="AC34" s="7"/>
    </row>
    <row r="35">
      <c r="A35" s="44" t="s">
        <v>36</v>
      </c>
      <c r="B35" s="44" t="s">
        <v>37</v>
      </c>
      <c r="C35" s="70"/>
      <c r="D35" s="100" t="s">
        <v>1478</v>
      </c>
      <c r="E35" s="47" t="s">
        <v>135</v>
      </c>
      <c r="F35" s="44" t="s">
        <v>40</v>
      </c>
      <c r="G35" s="253" t="s">
        <v>1479</v>
      </c>
      <c r="H35" s="49" t="s">
        <v>1480</v>
      </c>
      <c r="I35" s="60" t="s">
        <v>1481</v>
      </c>
      <c r="J35" s="44" t="s">
        <v>32</v>
      </c>
      <c r="K35" s="62"/>
      <c r="L35" s="52"/>
      <c r="M35" s="63"/>
      <c r="N35" s="64"/>
      <c r="O35" s="53">
        <v>294.0</v>
      </c>
      <c r="P35" s="238"/>
      <c r="Q35" s="234"/>
      <c r="R35" s="54"/>
      <c r="S35" s="65"/>
      <c r="T35" s="47">
        <v>147.0</v>
      </c>
      <c r="W35" s="7"/>
      <c r="X35" s="7"/>
      <c r="Y35" s="7"/>
      <c r="Z35" s="7"/>
      <c r="AA35" s="7"/>
      <c r="AB35" s="7"/>
      <c r="AC35" s="7"/>
    </row>
    <row r="36">
      <c r="A36" s="44" t="s">
        <v>36</v>
      </c>
      <c r="B36" s="44" t="s">
        <v>37</v>
      </c>
      <c r="C36" s="70"/>
      <c r="D36" s="100" t="s">
        <v>1482</v>
      </c>
      <c r="E36" s="47" t="s">
        <v>90</v>
      </c>
      <c r="F36" s="44" t="s">
        <v>40</v>
      </c>
      <c r="G36" s="289" t="s">
        <v>1483</v>
      </c>
      <c r="H36" s="114" t="s">
        <v>1484</v>
      </c>
      <c r="I36" s="48" t="s">
        <v>1485</v>
      </c>
      <c r="J36" s="44" t="s">
        <v>44</v>
      </c>
      <c r="K36" s="51"/>
      <c r="L36" s="52"/>
      <c r="M36" s="85"/>
      <c r="N36" s="64">
        <v>350.0</v>
      </c>
      <c r="O36" s="53"/>
      <c r="P36" s="233"/>
      <c r="Q36" s="234"/>
      <c r="R36" s="54"/>
      <c r="S36" s="89"/>
      <c r="T36" s="47">
        <v>50.0</v>
      </c>
      <c r="U36" s="7"/>
      <c r="V36" s="7"/>
      <c r="W36" s="7"/>
      <c r="X36" s="7"/>
      <c r="Y36" s="7"/>
      <c r="Z36" s="7"/>
      <c r="AA36" s="7"/>
      <c r="AB36" s="7"/>
      <c r="AC36" s="7"/>
    </row>
    <row r="37">
      <c r="A37" s="44" t="s">
        <v>36</v>
      </c>
      <c r="B37" s="44" t="s">
        <v>37</v>
      </c>
      <c r="C37" s="45"/>
      <c r="D37" s="100" t="s">
        <v>1486</v>
      </c>
      <c r="E37" s="47" t="s">
        <v>32</v>
      </c>
      <c r="F37" s="44" t="s">
        <v>140</v>
      </c>
      <c r="G37" s="231" t="s">
        <v>1487</v>
      </c>
      <c r="H37" s="60" t="s">
        <v>1488</v>
      </c>
      <c r="I37" s="48" t="s">
        <v>1489</v>
      </c>
      <c r="J37" s="44" t="s">
        <v>32</v>
      </c>
      <c r="K37" s="51"/>
      <c r="L37" s="52"/>
      <c r="M37" s="115"/>
      <c r="N37" s="116"/>
      <c r="O37" s="53">
        <v>250.0</v>
      </c>
      <c r="P37" s="233"/>
      <c r="Q37" s="234"/>
      <c r="R37" s="54"/>
      <c r="S37" s="117"/>
      <c r="T37" s="47">
        <v>50.0</v>
      </c>
      <c r="U37" s="7"/>
      <c r="V37" s="7"/>
      <c r="W37" s="7"/>
      <c r="X37" s="7"/>
      <c r="Y37" s="7"/>
      <c r="Z37" s="7"/>
      <c r="AA37" s="7"/>
      <c r="AB37" s="7"/>
      <c r="AC37" s="7"/>
    </row>
    <row r="38">
      <c r="A38" s="44" t="s">
        <v>36</v>
      </c>
      <c r="B38" s="44" t="s">
        <v>37</v>
      </c>
      <c r="C38" s="45"/>
      <c r="D38" s="100" t="s">
        <v>1490</v>
      </c>
      <c r="E38" s="47" t="s">
        <v>90</v>
      </c>
      <c r="F38" s="44" t="s">
        <v>40</v>
      </c>
      <c r="G38" s="231" t="s">
        <v>1491</v>
      </c>
      <c r="H38" s="60" t="s">
        <v>1492</v>
      </c>
      <c r="I38" s="47" t="s">
        <v>1493</v>
      </c>
      <c r="J38" s="44" t="s">
        <v>44</v>
      </c>
      <c r="K38" s="99"/>
      <c r="L38" s="52"/>
      <c r="M38" s="63"/>
      <c r="N38" s="64"/>
      <c r="O38" s="53">
        <v>294.0</v>
      </c>
      <c r="P38" s="254"/>
      <c r="Q38" s="234"/>
      <c r="R38" s="54"/>
      <c r="S38" s="65"/>
      <c r="T38" s="47">
        <v>50.0</v>
      </c>
      <c r="U38" s="7"/>
      <c r="V38" s="7"/>
      <c r="W38" s="7"/>
      <c r="X38" s="7"/>
      <c r="Y38" s="7"/>
      <c r="Z38" s="7"/>
      <c r="AA38" s="7"/>
      <c r="AB38" s="7"/>
      <c r="AC38" s="7"/>
    </row>
    <row r="39">
      <c r="A39" s="44" t="s">
        <v>36</v>
      </c>
      <c r="B39" s="44" t="s">
        <v>37</v>
      </c>
      <c r="C39" s="45"/>
      <c r="D39" s="46" t="s">
        <v>1494</v>
      </c>
      <c r="E39" s="47" t="s">
        <v>59</v>
      </c>
      <c r="F39" s="44"/>
      <c r="G39" s="231" t="s">
        <v>1495</v>
      </c>
      <c r="H39" s="60" t="s">
        <v>1496</v>
      </c>
      <c r="I39" s="48" t="s">
        <v>1497</v>
      </c>
      <c r="J39" s="44" t="s">
        <v>56</v>
      </c>
      <c r="K39" s="51">
        <v>499.0</v>
      </c>
      <c r="L39" s="72"/>
      <c r="M39" s="63"/>
      <c r="N39" s="64"/>
      <c r="O39" s="53"/>
      <c r="P39" s="256"/>
      <c r="Q39" s="234"/>
      <c r="R39" s="73"/>
      <c r="S39" s="65"/>
      <c r="T39" s="47">
        <v>250.0</v>
      </c>
      <c r="U39" s="7"/>
      <c r="V39" s="7"/>
      <c r="W39" s="7"/>
      <c r="X39" s="7"/>
      <c r="Y39" s="7"/>
      <c r="Z39" s="7"/>
      <c r="AA39" s="7"/>
      <c r="AB39" s="7"/>
      <c r="AC39" s="7"/>
    </row>
    <row r="40">
      <c r="A40" s="44" t="s">
        <v>36</v>
      </c>
      <c r="B40" s="44" t="s">
        <v>37</v>
      </c>
      <c r="C40" s="45"/>
      <c r="D40" s="100" t="s">
        <v>1498</v>
      </c>
      <c r="E40" s="47" t="s">
        <v>32</v>
      </c>
      <c r="F40" s="44" t="s">
        <v>40</v>
      </c>
      <c r="G40" s="231" t="s">
        <v>1499</v>
      </c>
      <c r="H40" s="60" t="s">
        <v>1500</v>
      </c>
      <c r="I40" s="48" t="s">
        <v>1501</v>
      </c>
      <c r="J40" s="44" t="s">
        <v>32</v>
      </c>
      <c r="K40" s="51"/>
      <c r="L40" s="52"/>
      <c r="M40" s="63">
        <v>294.0</v>
      </c>
      <c r="N40" s="64"/>
      <c r="O40" s="53"/>
      <c r="P40" s="254"/>
      <c r="Q40" s="234"/>
      <c r="R40" s="54"/>
      <c r="S40" s="65"/>
      <c r="T40" s="47">
        <v>50.0</v>
      </c>
      <c r="U40" s="7"/>
      <c r="V40" s="7"/>
      <c r="W40" s="7"/>
      <c r="X40" s="7"/>
      <c r="Y40" s="7"/>
      <c r="Z40" s="7"/>
      <c r="AA40" s="7"/>
      <c r="AB40" s="7"/>
      <c r="AC40" s="7"/>
    </row>
    <row r="41">
      <c r="A41" s="44" t="s">
        <v>36</v>
      </c>
      <c r="B41" s="44" t="s">
        <v>45</v>
      </c>
      <c r="C41" s="70"/>
      <c r="D41" s="291" t="s">
        <v>46</v>
      </c>
      <c r="E41" s="47" t="s">
        <v>145</v>
      </c>
      <c r="F41" s="44" t="s">
        <v>146</v>
      </c>
      <c r="G41" s="292" t="s">
        <v>1502</v>
      </c>
      <c r="H41" s="120" t="s">
        <v>1451</v>
      </c>
      <c r="I41" s="114" t="s">
        <v>1452</v>
      </c>
      <c r="J41" s="44" t="s">
        <v>32</v>
      </c>
      <c r="K41" s="121"/>
      <c r="L41" s="52"/>
      <c r="M41" s="63" t="s">
        <v>639</v>
      </c>
      <c r="N41" s="64"/>
      <c r="O41" s="53"/>
      <c r="P41" s="258"/>
      <c r="Q41" s="234"/>
      <c r="R41" s="54"/>
      <c r="S41" s="65"/>
      <c r="T41" s="47" t="s">
        <v>46</v>
      </c>
      <c r="U41" s="7"/>
      <c r="V41" s="7"/>
      <c r="W41" s="7"/>
      <c r="X41" s="7"/>
      <c r="Y41" s="7"/>
      <c r="Z41" s="7"/>
      <c r="AA41" s="7"/>
      <c r="AB41" s="7"/>
      <c r="AC41" s="7"/>
    </row>
    <row r="42">
      <c r="A42" s="44" t="s">
        <v>36</v>
      </c>
      <c r="B42" s="44" t="s">
        <v>45</v>
      </c>
      <c r="C42" s="70"/>
      <c r="D42" s="46" t="s">
        <v>46</v>
      </c>
      <c r="E42" s="47" t="s">
        <v>145</v>
      </c>
      <c r="F42" s="44" t="s">
        <v>146</v>
      </c>
      <c r="G42" s="231" t="s">
        <v>1503</v>
      </c>
      <c r="H42" s="60" t="s">
        <v>1451</v>
      </c>
      <c r="I42" s="48" t="s">
        <v>1452</v>
      </c>
      <c r="J42" s="44" t="s">
        <v>32</v>
      </c>
      <c r="K42" s="51"/>
      <c r="L42" s="52"/>
      <c r="M42" s="63" t="s">
        <v>639</v>
      </c>
      <c r="N42" s="64"/>
      <c r="O42" s="53"/>
      <c r="P42" s="254"/>
      <c r="Q42" s="234"/>
      <c r="R42" s="54"/>
      <c r="S42" s="65"/>
      <c r="T42" s="47" t="s">
        <v>46</v>
      </c>
      <c r="U42" s="7"/>
      <c r="V42" s="7"/>
      <c r="W42" s="7"/>
      <c r="X42" s="7"/>
      <c r="Y42" s="7"/>
      <c r="Z42" s="7"/>
      <c r="AA42" s="7"/>
      <c r="AB42" s="7"/>
      <c r="AC42" s="7"/>
    </row>
    <row r="43">
      <c r="A43" s="44" t="s">
        <v>36</v>
      </c>
      <c r="B43" s="44" t="s">
        <v>45</v>
      </c>
      <c r="C43" s="45"/>
      <c r="D43" s="46" t="s">
        <v>46</v>
      </c>
      <c r="E43" s="47" t="s">
        <v>145</v>
      </c>
      <c r="F43" s="44" t="s">
        <v>146</v>
      </c>
      <c r="G43" s="231" t="s">
        <v>1504</v>
      </c>
      <c r="H43" s="60" t="s">
        <v>1451</v>
      </c>
      <c r="I43" s="48" t="s">
        <v>1452</v>
      </c>
      <c r="J43" s="44" t="s">
        <v>32</v>
      </c>
      <c r="K43" s="62"/>
      <c r="L43" s="52"/>
      <c r="M43" s="63" t="s">
        <v>639</v>
      </c>
      <c r="N43" s="64"/>
      <c r="O43" s="53"/>
      <c r="P43" s="254"/>
      <c r="Q43" s="234"/>
      <c r="R43" s="54"/>
      <c r="S43" s="65"/>
      <c r="T43" s="47" t="s">
        <v>46</v>
      </c>
      <c r="U43" s="7"/>
      <c r="V43" s="7"/>
      <c r="W43" s="7"/>
      <c r="X43" s="7"/>
      <c r="Y43" s="7"/>
      <c r="Z43" s="7"/>
      <c r="AA43" s="7"/>
      <c r="AB43" s="7"/>
      <c r="AC43" s="7"/>
    </row>
    <row r="44">
      <c r="A44" s="44"/>
      <c r="B44" s="44"/>
      <c r="C44" s="45"/>
      <c r="D44" s="122"/>
      <c r="E44" s="59"/>
      <c r="F44" s="44"/>
      <c r="G44" s="48"/>
      <c r="H44" s="60"/>
      <c r="I44" s="48"/>
      <c r="J44" s="44"/>
      <c r="K44" s="51"/>
      <c r="L44" s="52"/>
      <c r="M44" s="63"/>
      <c r="N44" s="64"/>
      <c r="O44" s="53"/>
      <c r="P44" s="254"/>
      <c r="Q44" s="234"/>
      <c r="R44" s="54"/>
      <c r="S44" s="65"/>
      <c r="T44" s="4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44"/>
      <c r="B45" s="44"/>
      <c r="C45" s="45"/>
      <c r="D45" s="71"/>
      <c r="E45" s="59"/>
      <c r="F45" s="44"/>
      <c r="G45" s="123"/>
      <c r="H45" s="124"/>
      <c r="I45" s="48"/>
      <c r="J45" s="78"/>
      <c r="K45" s="51"/>
      <c r="L45" s="104"/>
      <c r="M45" s="85"/>
      <c r="N45" s="86"/>
      <c r="O45" s="53"/>
      <c r="P45" s="254"/>
      <c r="Q45" s="234"/>
      <c r="R45" s="105"/>
      <c r="S45" s="89"/>
      <c r="T45" s="4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44"/>
      <c r="B46" s="44"/>
      <c r="C46" s="70"/>
      <c r="D46" s="71"/>
      <c r="E46" s="59"/>
      <c r="F46" s="44"/>
      <c r="G46" s="48"/>
      <c r="H46" s="60"/>
      <c r="I46" s="60"/>
      <c r="J46" s="78"/>
      <c r="K46" s="51"/>
      <c r="L46" s="125"/>
      <c r="M46" s="63"/>
      <c r="N46" s="64"/>
      <c r="O46" s="53"/>
      <c r="P46" s="254"/>
      <c r="Q46" s="234"/>
      <c r="R46" s="126"/>
      <c r="S46" s="65"/>
      <c r="T46" s="4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44"/>
      <c r="B47" s="44"/>
      <c r="C47" s="45"/>
      <c r="D47" s="71"/>
      <c r="E47" s="59"/>
      <c r="F47" s="44"/>
      <c r="G47" s="48"/>
      <c r="H47" s="60"/>
      <c r="I47" s="60"/>
      <c r="J47" s="78"/>
      <c r="K47" s="51"/>
      <c r="L47" s="125"/>
      <c r="M47" s="37"/>
      <c r="N47" s="38"/>
      <c r="O47" s="53"/>
      <c r="P47" s="254"/>
      <c r="Q47" s="234"/>
      <c r="R47" s="126"/>
      <c r="S47" s="56"/>
      <c r="T47" s="4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44"/>
      <c r="B48" s="44"/>
      <c r="C48" s="45"/>
      <c r="D48" s="109"/>
      <c r="E48" s="47"/>
      <c r="F48" s="44"/>
      <c r="G48" s="48"/>
      <c r="H48" s="60"/>
      <c r="I48" s="128"/>
      <c r="J48" s="44"/>
      <c r="K48" s="62"/>
      <c r="L48" s="125"/>
      <c r="M48" s="85"/>
      <c r="N48" s="86"/>
      <c r="O48" s="53"/>
      <c r="P48" s="254"/>
      <c r="Q48" s="234"/>
      <c r="R48" s="126"/>
      <c r="S48" s="89"/>
      <c r="T48" s="4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44"/>
      <c r="B49" s="44"/>
      <c r="C49" s="45"/>
      <c r="D49" s="129"/>
      <c r="E49" s="59"/>
      <c r="F49" s="44"/>
      <c r="G49" s="48"/>
      <c r="H49" s="60"/>
      <c r="I49" s="48"/>
      <c r="J49" s="78"/>
      <c r="K49" s="62"/>
      <c r="L49" s="130"/>
      <c r="M49" s="85"/>
      <c r="N49" s="86"/>
      <c r="O49" s="53"/>
      <c r="P49" s="258"/>
      <c r="Q49" s="234"/>
      <c r="R49" s="131"/>
      <c r="S49" s="89"/>
      <c r="T49" s="4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44"/>
      <c r="B50" s="44"/>
      <c r="C50" s="45"/>
      <c r="D50" s="70"/>
      <c r="E50" s="59"/>
      <c r="F50" s="44"/>
      <c r="G50" s="48"/>
      <c r="H50" s="60"/>
      <c r="I50" s="48"/>
      <c r="J50" s="78"/>
      <c r="K50" s="51"/>
      <c r="L50" s="125"/>
      <c r="M50" s="63"/>
      <c r="N50" s="64"/>
      <c r="O50" s="53"/>
      <c r="P50" s="254"/>
      <c r="Q50" s="234"/>
      <c r="R50" s="126"/>
      <c r="S50" s="65"/>
      <c r="T50" s="4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44"/>
      <c r="B51" s="44"/>
      <c r="C51" s="45"/>
      <c r="D51" s="45"/>
      <c r="E51" s="59"/>
      <c r="F51" s="44"/>
      <c r="G51" s="133"/>
      <c r="H51" s="49"/>
      <c r="I51" s="48"/>
      <c r="J51" s="78"/>
      <c r="K51" s="121"/>
      <c r="L51" s="125"/>
      <c r="M51" s="85"/>
      <c r="N51" s="86"/>
      <c r="O51" s="53"/>
      <c r="P51" s="258"/>
      <c r="Q51" s="234"/>
      <c r="R51" s="126"/>
      <c r="S51" s="89"/>
      <c r="T51" s="4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44"/>
      <c r="B52" s="44"/>
      <c r="C52" s="45"/>
      <c r="D52" s="45"/>
      <c r="E52" s="134"/>
      <c r="F52" s="44"/>
      <c r="G52" s="48"/>
      <c r="H52" s="60"/>
      <c r="I52" s="48"/>
      <c r="J52" s="78"/>
      <c r="K52" s="51"/>
      <c r="L52" s="125"/>
      <c r="M52" s="63"/>
      <c r="N52" s="64"/>
      <c r="O52" s="53"/>
      <c r="P52" s="262"/>
      <c r="Q52" s="234"/>
      <c r="R52" s="126"/>
      <c r="S52" s="65"/>
      <c r="T52" s="5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44"/>
      <c r="B53" s="44"/>
      <c r="C53" s="45"/>
      <c r="D53" s="45"/>
      <c r="E53" s="23"/>
      <c r="F53" s="44"/>
      <c r="G53" s="135"/>
      <c r="H53" s="136"/>
      <c r="I53" s="48"/>
      <c r="J53" s="78"/>
      <c r="K53" s="51"/>
      <c r="L53" s="125"/>
      <c r="M53" s="63"/>
      <c r="N53" s="64"/>
      <c r="O53" s="53"/>
      <c r="P53" s="254"/>
      <c r="Q53" s="234"/>
      <c r="R53" s="126"/>
      <c r="S53" s="65"/>
      <c r="T53" s="4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44"/>
      <c r="B54" s="44"/>
      <c r="C54" s="45"/>
      <c r="D54" s="45"/>
      <c r="E54" s="23"/>
      <c r="F54" s="44"/>
      <c r="G54" s="48"/>
      <c r="H54" s="60"/>
      <c r="I54" s="48"/>
      <c r="J54" s="78"/>
      <c r="K54" s="137"/>
      <c r="L54" s="125"/>
      <c r="M54" s="115"/>
      <c r="N54" s="116"/>
      <c r="O54" s="53"/>
      <c r="P54" s="258"/>
      <c r="Q54" s="234"/>
      <c r="R54" s="126"/>
      <c r="S54" s="117"/>
      <c r="T54" s="4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8"/>
      <c r="L55" s="125"/>
      <c r="M55" s="115"/>
      <c r="N55" s="116"/>
      <c r="O55" s="53"/>
      <c r="P55" s="258"/>
      <c r="Q55" s="234"/>
      <c r="R55" s="126"/>
      <c r="S55" s="117"/>
      <c r="T55" s="4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7"/>
      <c r="L56" s="139"/>
      <c r="M56" s="63"/>
      <c r="N56" s="64"/>
      <c r="O56" s="53"/>
      <c r="P56" s="262"/>
      <c r="Q56" s="234"/>
      <c r="R56" s="140"/>
      <c r="S56" s="65"/>
      <c r="T56" s="4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44"/>
      <c r="B57" s="44"/>
      <c r="C57" s="45"/>
      <c r="D57" s="101"/>
      <c r="E57" s="23"/>
      <c r="F57" s="44"/>
      <c r="G57" s="48"/>
      <c r="H57" s="60"/>
      <c r="I57" s="48"/>
      <c r="J57" s="78"/>
      <c r="K57" s="137"/>
      <c r="L57" s="125"/>
      <c r="M57" s="85"/>
      <c r="N57" s="86"/>
      <c r="O57" s="53"/>
      <c r="P57" s="254"/>
      <c r="Q57" s="234"/>
      <c r="R57" s="126"/>
      <c r="S57" s="89"/>
      <c r="T57" s="4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44"/>
      <c r="B58" s="44"/>
      <c r="C58" s="70"/>
      <c r="D58" s="45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56"/>
      <c r="Q58" s="234"/>
      <c r="R58" s="126"/>
      <c r="S58" s="89"/>
      <c r="T58" s="4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44"/>
      <c r="B59" s="44"/>
      <c r="C59" s="45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56"/>
      <c r="Q59" s="234"/>
      <c r="R59" s="126"/>
      <c r="S59" s="89"/>
      <c r="T59" s="4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56"/>
      <c r="Q60" s="234"/>
      <c r="R60" s="126"/>
      <c r="S60" s="89"/>
      <c r="T60" s="4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30"/>
      <c r="M61" s="63"/>
      <c r="N61" s="64"/>
      <c r="O61" s="53"/>
      <c r="P61" s="256"/>
      <c r="Q61" s="234"/>
      <c r="R61" s="131"/>
      <c r="S61" s="65"/>
      <c r="T61" s="4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85"/>
      <c r="N62" s="86"/>
      <c r="O62" s="53"/>
      <c r="P62" s="258"/>
      <c r="Q62" s="265"/>
      <c r="R62" s="131"/>
      <c r="S62" s="89"/>
      <c r="T62" s="142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8"/>
      <c r="L63" s="125"/>
      <c r="M63" s="63"/>
      <c r="N63" s="64"/>
      <c r="O63" s="53"/>
      <c r="P63" s="262"/>
      <c r="Q63" s="234"/>
      <c r="R63" s="126"/>
      <c r="S63" s="65"/>
      <c r="T63" s="4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30"/>
      <c r="M64" s="85"/>
      <c r="N64" s="86"/>
      <c r="O64" s="53"/>
      <c r="P64" s="254"/>
      <c r="Q64" s="234"/>
      <c r="R64" s="131"/>
      <c r="S64" s="89"/>
      <c r="T64" s="4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7"/>
      <c r="L65" s="130"/>
      <c r="M65" s="85"/>
      <c r="N65" s="86"/>
      <c r="O65" s="53"/>
      <c r="P65" s="258"/>
      <c r="Q65" s="234"/>
      <c r="R65" s="131"/>
      <c r="S65" s="89"/>
      <c r="T65" s="4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44"/>
      <c r="B66" s="44"/>
      <c r="C66" s="45"/>
      <c r="D66" s="45"/>
      <c r="E66" s="143"/>
      <c r="F66" s="44"/>
      <c r="G66" s="48"/>
      <c r="H66" s="60"/>
      <c r="I66" s="48"/>
      <c r="J66" s="78"/>
      <c r="K66" s="144"/>
      <c r="L66" s="125"/>
      <c r="M66" s="63"/>
      <c r="N66" s="64"/>
      <c r="O66" s="53"/>
      <c r="P66" s="258"/>
      <c r="Q66" s="234"/>
      <c r="R66" s="126"/>
      <c r="S66" s="65"/>
      <c r="T66" s="4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5"/>
      <c r="L67" s="130"/>
      <c r="M67" s="85"/>
      <c r="N67" s="86"/>
      <c r="O67" s="53"/>
      <c r="P67" s="258"/>
      <c r="Q67" s="234"/>
      <c r="R67" s="131"/>
      <c r="S67" s="89"/>
      <c r="T67" s="4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37"/>
      <c r="L68" s="146"/>
      <c r="M68" s="85"/>
      <c r="N68" s="86"/>
      <c r="O68" s="53"/>
      <c r="P68" s="258"/>
      <c r="Q68" s="234"/>
      <c r="R68" s="147"/>
      <c r="S68" s="89"/>
      <c r="T68" s="5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44"/>
      <c r="L69" s="130"/>
      <c r="M69" s="85"/>
      <c r="N69" s="86"/>
      <c r="O69" s="53"/>
      <c r="P69" s="266"/>
      <c r="Q69" s="234"/>
      <c r="R69" s="131"/>
      <c r="S69" s="89"/>
      <c r="T69" s="4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44"/>
      <c r="B70" s="44"/>
      <c r="C70" s="149"/>
      <c r="D70" s="150"/>
      <c r="E70" s="143"/>
      <c r="F70" s="44"/>
      <c r="G70" s="48"/>
      <c r="H70" s="60"/>
      <c r="I70" s="48"/>
      <c r="J70" s="78"/>
      <c r="K70" s="151"/>
      <c r="L70" s="152"/>
      <c r="M70" s="85"/>
      <c r="N70" s="86"/>
      <c r="O70" s="53"/>
      <c r="P70" s="266"/>
      <c r="Q70" s="234"/>
      <c r="R70" s="153"/>
      <c r="S70" s="89"/>
      <c r="T70" s="4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44"/>
      <c r="B71" s="44"/>
      <c r="C71" s="149"/>
      <c r="D71" s="45"/>
      <c r="E71" s="143"/>
      <c r="F71" s="44"/>
      <c r="G71" s="48"/>
      <c r="H71" s="60"/>
      <c r="I71" s="48"/>
      <c r="J71" s="78"/>
      <c r="K71" s="155"/>
      <c r="L71" s="152"/>
      <c r="M71" s="115"/>
      <c r="N71" s="116"/>
      <c r="O71" s="53"/>
      <c r="P71" s="266"/>
      <c r="Q71" s="265"/>
      <c r="R71" s="153"/>
      <c r="S71" s="117"/>
      <c r="T71" s="142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44"/>
      <c r="B72" s="44"/>
      <c r="C72" s="149"/>
      <c r="D72" s="58"/>
      <c r="E72" s="143"/>
      <c r="F72" s="44"/>
      <c r="G72" s="48"/>
      <c r="H72" s="60"/>
      <c r="I72" s="60"/>
      <c r="J72" s="78"/>
      <c r="K72" s="151"/>
      <c r="L72" s="156"/>
      <c r="M72" s="85"/>
      <c r="N72" s="86"/>
      <c r="O72" s="53"/>
      <c r="P72" s="266"/>
      <c r="Q72" s="265"/>
      <c r="R72" s="157"/>
      <c r="S72" s="89"/>
      <c r="T72" s="142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44"/>
      <c r="B73" s="44"/>
      <c r="C73" s="149"/>
      <c r="D73" s="45"/>
      <c r="E73" s="143"/>
      <c r="F73" s="44"/>
      <c r="G73" s="48"/>
      <c r="H73" s="60"/>
      <c r="I73" s="60"/>
      <c r="J73" s="78"/>
      <c r="K73" s="151"/>
      <c r="L73" s="152"/>
      <c r="M73" s="85"/>
      <c r="N73" s="86"/>
      <c r="O73" s="53"/>
      <c r="P73" s="266"/>
      <c r="Q73" s="265"/>
      <c r="R73" s="153"/>
      <c r="S73" s="89"/>
      <c r="T73" s="142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5"/>
      <c r="L74" s="152"/>
      <c r="M74" s="85"/>
      <c r="N74" s="86"/>
      <c r="O74" s="53"/>
      <c r="P74" s="266"/>
      <c r="Q74" s="265"/>
      <c r="R74" s="153"/>
      <c r="S74" s="89"/>
      <c r="T74" s="142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44"/>
      <c r="B75" s="44"/>
      <c r="C75" s="149"/>
      <c r="D75" s="45"/>
      <c r="E75" s="2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6"/>
      <c r="Q75" s="265"/>
      <c r="R75" s="153"/>
      <c r="S75" s="89"/>
      <c r="T75" s="159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6"/>
      <c r="Q76" s="265"/>
      <c r="R76" s="153"/>
      <c r="S76" s="89"/>
      <c r="T76" s="142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8"/>
      <c r="B77" s="44"/>
      <c r="C77" s="149"/>
      <c r="D77" s="45"/>
      <c r="E77" s="23"/>
      <c r="F77" s="44"/>
      <c r="G77" s="160"/>
      <c r="H77" s="161"/>
      <c r="I77" s="161"/>
      <c r="J77" s="78"/>
      <c r="K77" s="151"/>
      <c r="L77" s="152"/>
      <c r="M77" s="85"/>
      <c r="N77" s="86"/>
      <c r="O77" s="53"/>
      <c r="P77" s="266"/>
      <c r="Q77" s="268"/>
      <c r="R77" s="153"/>
      <c r="S77" s="89"/>
      <c r="T77" s="162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6"/>
      <c r="Q78" s="268"/>
      <c r="R78" s="153"/>
      <c r="S78" s="89"/>
      <c r="T78" s="163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9"/>
      <c r="Q79" s="268"/>
      <c r="R79" s="153"/>
      <c r="S79" s="89"/>
      <c r="T79" s="163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64"/>
      <c r="L80" s="165"/>
      <c r="M80" s="166"/>
      <c r="N80" s="167"/>
      <c r="O80" s="53"/>
      <c r="P80" s="269"/>
      <c r="Q80" s="268"/>
      <c r="R80" s="168"/>
      <c r="S80" s="170"/>
      <c r="T80" s="163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69"/>
      <c r="Q81" s="268"/>
      <c r="R81" s="168"/>
      <c r="S81" s="170"/>
      <c r="T81" s="163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71"/>
      <c r="Q82" s="268"/>
      <c r="R82" s="168"/>
      <c r="S82" s="170"/>
      <c r="T82" s="163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71"/>
      <c r="L83" s="172"/>
      <c r="M83" s="173"/>
      <c r="N83" s="174"/>
      <c r="O83" s="53"/>
      <c r="P83" s="273"/>
      <c r="Q83" s="274"/>
      <c r="R83" s="175"/>
      <c r="S83" s="177"/>
      <c r="T83" s="163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8"/>
      <c r="B84" s="44"/>
      <c r="C84" s="149"/>
      <c r="D84" s="45"/>
      <c r="E84" s="143"/>
      <c r="F84" s="44"/>
      <c r="G84" s="160"/>
      <c r="H84" s="161"/>
      <c r="I84" s="161"/>
      <c r="J84" s="78"/>
      <c r="K84" s="164"/>
      <c r="L84" s="165"/>
      <c r="M84" s="178"/>
      <c r="N84" s="179"/>
      <c r="O84" s="53"/>
      <c r="P84" s="273"/>
      <c r="Q84" s="275"/>
      <c r="R84" s="168"/>
      <c r="S84" s="180"/>
      <c r="T84" s="163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3"/>
      <c r="Q85" s="275"/>
      <c r="R85" s="168"/>
      <c r="S85" s="180"/>
      <c r="T85" s="163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3"/>
      <c r="Q86" s="275"/>
      <c r="R86" s="168"/>
      <c r="S86" s="180"/>
      <c r="T86" s="163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3"/>
      <c r="Q87" s="275"/>
      <c r="R87" s="168"/>
      <c r="S87" s="180"/>
      <c r="T87" s="163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3"/>
      <c r="Q88" s="275"/>
      <c r="R88" s="168"/>
      <c r="S88" s="180"/>
      <c r="T88" s="163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3"/>
      <c r="Q89" s="275"/>
      <c r="R89" s="168"/>
      <c r="S89" s="180"/>
      <c r="T89" s="163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3"/>
      <c r="Q90" s="275"/>
      <c r="R90" s="168"/>
      <c r="S90" s="180"/>
      <c r="T90" s="163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3"/>
      <c r="Q91" s="275"/>
      <c r="R91" s="168"/>
      <c r="S91" s="180"/>
      <c r="T91" s="163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4"/>
      <c r="B92" s="4"/>
      <c r="C92" s="3"/>
      <c r="D92" s="181"/>
      <c r="E92" s="182"/>
      <c r="F92" s="4"/>
      <c r="G92" s="183"/>
      <c r="H92" s="184"/>
      <c r="I92" s="185"/>
      <c r="J92" s="4"/>
      <c r="K92" s="186"/>
      <c r="L92" s="186"/>
      <c r="M92" s="186"/>
      <c r="N92" s="186"/>
      <c r="O92" s="187"/>
      <c r="P92" s="187"/>
      <c r="Q92" s="187"/>
      <c r="R92" s="187"/>
      <c r="S92" s="188"/>
      <c r="T92" s="189">
        <f>SUM(T7:T91)</f>
        <v>5134</v>
      </c>
      <c r="U92" s="7"/>
      <c r="V92" s="7"/>
      <c r="W92" s="7"/>
      <c r="X92" s="7"/>
      <c r="Y92" s="7"/>
      <c r="Z92" s="7"/>
      <c r="AA92" s="7"/>
      <c r="AB92" s="7"/>
      <c r="AC92" s="7"/>
    </row>
    <row r="93">
      <c r="A93" s="4"/>
      <c r="B93" s="4"/>
      <c r="C93" s="3"/>
      <c r="D93" s="190"/>
      <c r="E93" s="191"/>
      <c r="F93" s="2"/>
      <c r="G93" s="192"/>
      <c r="H93" s="193"/>
      <c r="I93" s="194"/>
      <c r="J93" s="2"/>
      <c r="K93" s="35" t="s">
        <v>9</v>
      </c>
      <c r="L93" s="195"/>
      <c r="M93" s="195"/>
      <c r="N93" s="195"/>
      <c r="O93" s="196"/>
      <c r="P93" s="196"/>
      <c r="Q93" s="196"/>
      <c r="R93" s="196"/>
      <c r="S93" s="19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4"/>
      <c r="B94" s="4"/>
      <c r="C94" s="198"/>
      <c r="D94" s="16"/>
      <c r="E94" s="199"/>
      <c r="F94" s="200"/>
      <c r="G94" s="183"/>
      <c r="H94" s="5"/>
      <c r="I94" s="5"/>
      <c r="J94" s="2"/>
      <c r="K94" s="150">
        <f>SUM(K7:K91)</f>
        <v>2381</v>
      </c>
      <c r="L94" s="201" t="s">
        <v>24</v>
      </c>
      <c r="O94" s="202" t="s">
        <v>25</v>
      </c>
      <c r="R94" s="202"/>
      <c r="S94" s="203" t="s">
        <v>26</v>
      </c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2"/>
      <c r="B95" s="2"/>
      <c r="C95" s="3"/>
      <c r="D95" s="16"/>
      <c r="E95" s="2"/>
      <c r="F95" s="2"/>
      <c r="G95" s="183"/>
      <c r="H95" s="5"/>
      <c r="I95" s="5"/>
      <c r="J95" s="2"/>
      <c r="K95" s="150">
        <f>SUM(K94*2%)</f>
        <v>47.62</v>
      </c>
      <c r="L95" s="36" t="s">
        <v>10</v>
      </c>
      <c r="M95" s="204"/>
      <c r="N95" s="204"/>
      <c r="O95" s="205"/>
      <c r="P95" s="206"/>
      <c r="Q95" s="206"/>
      <c r="R95" s="206"/>
      <c r="S95" s="20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8"/>
      <c r="L96" s="209">
        <f>SUM(L6:L90)</f>
        <v>1482</v>
      </c>
      <c r="M96" s="37" t="s">
        <v>11</v>
      </c>
      <c r="N96" s="204"/>
      <c r="O96" s="205"/>
      <c r="P96" s="205"/>
      <c r="Q96" s="205"/>
      <c r="R96" s="205"/>
      <c r="S96" s="20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"/>
      <c r="B97" s="2"/>
      <c r="C97" s="3"/>
      <c r="D97" s="16"/>
      <c r="E97" s="2"/>
      <c r="F97" s="2"/>
      <c r="G97" s="210" t="s">
        <v>27</v>
      </c>
      <c r="H97" s="211">
        <f>SUM(K94,L96,M97,N98)</f>
        <v>8023</v>
      </c>
      <c r="I97" s="5"/>
      <c r="J97" s="2"/>
      <c r="K97" s="7"/>
      <c r="L97" s="58">
        <f>SUM(L96*1%)</f>
        <v>14.82</v>
      </c>
      <c r="M97" s="16">
        <f>SUM(M6:M90)</f>
        <v>2578</v>
      </c>
      <c r="N97" s="38" t="s">
        <v>12</v>
      </c>
      <c r="O97" s="205"/>
      <c r="P97" s="205"/>
      <c r="Q97" s="205"/>
      <c r="R97" s="205"/>
      <c r="S97" s="188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"/>
      <c r="B98" s="2"/>
      <c r="C98" s="3"/>
      <c r="D98" s="16"/>
      <c r="E98" s="2"/>
      <c r="F98" s="212"/>
      <c r="G98" s="213" t="s">
        <v>28</v>
      </c>
      <c r="H98" s="211">
        <f>SUM(O99,P101,Q102,R103)</f>
        <v>3000</v>
      </c>
      <c r="I98" s="5"/>
      <c r="J98" s="2"/>
      <c r="K98" s="7"/>
      <c r="L98" s="17"/>
      <c r="M98" s="58">
        <f>SUM(M97*2%)</f>
        <v>51.56</v>
      </c>
      <c r="N98" s="16">
        <f>SUM(N6:N91)</f>
        <v>1582</v>
      </c>
      <c r="O98" s="39" t="s">
        <v>13</v>
      </c>
      <c r="P98" s="205"/>
      <c r="Q98" s="205"/>
      <c r="R98" s="205"/>
      <c r="S98" s="214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"/>
      <c r="B99" s="2"/>
      <c r="C99" s="3"/>
      <c r="D99" s="16"/>
      <c r="E99" s="2"/>
      <c r="F99" s="212"/>
      <c r="G99" s="215" t="s">
        <v>29</v>
      </c>
      <c r="H99" s="211">
        <f>SUM(S104)</f>
        <v>0</v>
      </c>
      <c r="I99" s="5"/>
      <c r="J99" s="2"/>
      <c r="K99" s="7"/>
      <c r="L99" s="2"/>
      <c r="M99" s="2"/>
      <c r="N99" s="58">
        <f>SUM(N98*1%)</f>
        <v>15.82</v>
      </c>
      <c r="O99" s="16">
        <f>SUM(O6:O92)</f>
        <v>1812</v>
      </c>
      <c r="P99" s="205"/>
      <c r="Q99" s="205"/>
      <c r="R99" s="205"/>
      <c r="S99" s="214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"/>
      <c r="B100" s="2"/>
      <c r="C100" s="3"/>
      <c r="D100" s="16"/>
      <c r="E100" s="2"/>
      <c r="F100" s="2"/>
      <c r="G100" s="43"/>
      <c r="H100" s="216"/>
      <c r="I100" s="5"/>
      <c r="J100" s="2"/>
      <c r="K100" s="7"/>
      <c r="L100" s="2"/>
      <c r="M100" s="2"/>
      <c r="N100" s="2"/>
      <c r="O100" s="58">
        <f>SUM(O99*1%)</f>
        <v>18.12</v>
      </c>
      <c r="P100" s="230" t="s">
        <v>35</v>
      </c>
      <c r="Q100" s="205"/>
      <c r="R100" s="205"/>
      <c r="S100" s="214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2"/>
      <c r="P101" s="16">
        <f>SUM(P6:P94)</f>
        <v>250</v>
      </c>
      <c r="Q101" s="41" t="s">
        <v>15</v>
      </c>
      <c r="R101" s="205"/>
      <c r="S101" s="214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"/>
      <c r="B102" s="2"/>
      <c r="C102" s="3"/>
      <c r="D102" s="16"/>
      <c r="E102" s="2"/>
      <c r="F102" s="2"/>
      <c r="G102" s="217" t="s">
        <v>30</v>
      </c>
      <c r="H102" s="218">
        <f>SUM(M8,O16,O19,Q29,L30,N36,O38)</f>
        <v>1856</v>
      </c>
      <c r="I102" s="314"/>
      <c r="J102" s="2"/>
      <c r="K102" s="7"/>
      <c r="L102" s="2"/>
      <c r="M102" s="2"/>
      <c r="N102" s="2"/>
      <c r="O102" s="2"/>
      <c r="P102" s="58">
        <f>SUM(P101*1%)</f>
        <v>2.5</v>
      </c>
      <c r="Q102" s="16">
        <f>SUM(Q6:Q90)</f>
        <v>294</v>
      </c>
      <c r="R102" s="40" t="s">
        <v>14</v>
      </c>
      <c r="S102" s="214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"/>
      <c r="B103" s="2"/>
      <c r="C103" s="3"/>
      <c r="D103" s="16"/>
      <c r="E103" s="2"/>
      <c r="F103" s="2"/>
      <c r="G103" s="220" t="s">
        <v>31</v>
      </c>
      <c r="H103" s="279">
        <f>SUM(L7,R15,L17,K20,N21,N22,K39)</f>
        <v>2863</v>
      </c>
      <c r="I103" s="314"/>
      <c r="J103" s="2"/>
      <c r="K103" s="7"/>
      <c r="L103" s="2"/>
      <c r="M103" s="2"/>
      <c r="N103" s="2"/>
      <c r="O103" s="2"/>
      <c r="P103" s="2"/>
      <c r="Q103" s="58">
        <f>SUM(Q102*1%)</f>
        <v>2.94</v>
      </c>
      <c r="R103" s="16">
        <f>SUM(R6:R90)</f>
        <v>644</v>
      </c>
      <c r="S103" s="222" t="s">
        <v>16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"/>
      <c r="B104" s="2"/>
      <c r="C104" s="3"/>
      <c r="D104" s="16"/>
      <c r="E104" s="2"/>
      <c r="F104" s="2"/>
      <c r="G104" s="223" t="s">
        <v>32</v>
      </c>
      <c r="H104" s="277">
        <f>SUM(K9,O18,O24,M25,N26,N27,R28,P33,R34,O35,O37,M40)</f>
        <v>5716</v>
      </c>
      <c r="I104" s="280">
        <v>0.0</v>
      </c>
      <c r="J104" s="2"/>
      <c r="K104" s="7"/>
      <c r="L104" s="2"/>
      <c r="M104" s="2"/>
      <c r="N104" s="2"/>
      <c r="O104" s="2"/>
      <c r="P104" s="2"/>
      <c r="Q104" s="2"/>
      <c r="R104" s="58">
        <f>SUM(R103*1%)</f>
        <v>6.44</v>
      </c>
      <c r="S104" s="150">
        <f>SUM(S7:S92)</f>
        <v>0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"/>
      <c r="B105" s="2"/>
      <c r="C105" s="108"/>
      <c r="D105" s="16"/>
      <c r="E105" s="2"/>
      <c r="F105" s="2"/>
      <c r="G105" s="4"/>
      <c r="H105" s="5"/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150">
        <f>SUM(S104*2%)</f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"/>
      <c r="B106" s="2"/>
      <c r="C106" s="108"/>
      <c r="D106" s="16"/>
      <c r="E106" s="2"/>
      <c r="F106" s="2"/>
      <c r="G106" s="224" t="s">
        <v>33</v>
      </c>
      <c r="H106" s="22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16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"/>
      <c r="B107" s="2"/>
      <c r="C107" s="108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"/>
      <c r="B225" s="2"/>
      <c r="C225" s="226"/>
      <c r="D225" s="22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W990" s="7"/>
      <c r="X990" s="7"/>
      <c r="Y990" s="7"/>
      <c r="Z990" s="7"/>
      <c r="AA990" s="7"/>
      <c r="AB990" s="7"/>
      <c r="AC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W991" s="7"/>
      <c r="X991" s="7"/>
      <c r="Y991" s="7"/>
      <c r="Z991" s="7"/>
      <c r="AA991" s="7"/>
      <c r="AB991" s="7"/>
      <c r="AC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7"/>
      <c r="W992" s="7"/>
      <c r="X992" s="7"/>
      <c r="Y992" s="7"/>
      <c r="Z992" s="7"/>
      <c r="AA992" s="7"/>
      <c r="AB992" s="7"/>
      <c r="AC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7"/>
      <c r="W993" s="7"/>
      <c r="X993" s="7"/>
      <c r="Y993" s="7"/>
      <c r="Z993" s="7"/>
      <c r="AA993" s="7"/>
      <c r="AB993" s="7"/>
      <c r="AC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7"/>
      <c r="W994" s="7"/>
      <c r="X994" s="7"/>
      <c r="Y994" s="7"/>
      <c r="Z994" s="7"/>
      <c r="AA994" s="7"/>
      <c r="AB994" s="7"/>
      <c r="AC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7"/>
      <c r="W995" s="7"/>
      <c r="X995" s="7"/>
      <c r="Y995" s="7"/>
      <c r="Z995" s="7"/>
      <c r="AA995" s="7"/>
      <c r="AB995" s="7"/>
      <c r="AC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7"/>
      <c r="W996" s="7"/>
      <c r="X996" s="7"/>
      <c r="Y996" s="7"/>
      <c r="Z996" s="7"/>
      <c r="AA996" s="7"/>
      <c r="AB996" s="7"/>
      <c r="AC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7"/>
      <c r="W997" s="7"/>
      <c r="X997" s="7"/>
      <c r="Y997" s="7"/>
      <c r="Z997" s="7"/>
      <c r="AA997" s="7"/>
      <c r="AB997" s="7"/>
      <c r="AC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7"/>
      <c r="W998" s="7"/>
      <c r="X998" s="7"/>
      <c r="Y998" s="7"/>
      <c r="Z998" s="7"/>
      <c r="AA998" s="7"/>
      <c r="AB998" s="7"/>
      <c r="AC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7"/>
      <c r="W999" s="7"/>
      <c r="Z999" s="7"/>
      <c r="AA999" s="7"/>
      <c r="AB999" s="7"/>
      <c r="AC999" s="7"/>
    </row>
    <row r="1000">
      <c r="G1000" s="227"/>
      <c r="L1000" s="227"/>
      <c r="M1000" s="227"/>
      <c r="N1000" s="227"/>
      <c r="O1000" s="227"/>
      <c r="P1000" s="227"/>
      <c r="Q1000" s="227"/>
      <c r="R1000" s="227"/>
      <c r="S1000" s="227"/>
    </row>
  </sheetData>
  <mergeCells count="5">
    <mergeCell ref="A2:J2"/>
    <mergeCell ref="A3:J3"/>
    <mergeCell ref="K3:S3"/>
    <mergeCell ref="L94:N94"/>
    <mergeCell ref="O94:Q94"/>
  </mergeCells>
  <dataValidations>
    <dataValidation type="list" allowBlank="1" showErrorMessage="1" sqref="B7:B91">
      <formula1>"Pix,Cartão,Pacote ,Pago "</formula1>
    </dataValidation>
    <dataValidation type="list" allowBlank="1" showErrorMessage="1" sqref="E7:E91 E208:F999">
      <formula1>"Vinicius,Kaua,Caio,Julia,Thiago,Jhonatas,Diogo,Caio Ferreira,Pamelah,Caio Alves,Camila,Wiliam ,Gabriel ,Fernanda,Kaua novo,Marco "</formula1>
    </dataValidation>
    <dataValidation type="list" allowBlank="1" showErrorMessage="1" sqref="A7:A91">
      <formula1>"Nobre,Publicidade"</formula1>
    </dataValidation>
    <dataValidation type="list" allowBlank="1" showErrorMessage="1" sqref="F7:F91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1">
      <formula1>"Mel,Drieli,Fernanda"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0.38"/>
    <col customWidth="1" min="8" max="8" width="14.63"/>
    <col customWidth="1" min="9" max="9" width="14.0"/>
    <col customWidth="1" min="10" max="10" width="13.75"/>
    <col customWidth="1" min="13" max="13" width="15.63"/>
    <col customWidth="1" min="14" max="14" width="12.88"/>
    <col customWidth="1" min="19" max="19" width="15.38"/>
    <col customWidth="1" min="21" max="21" width="22.63"/>
    <col customWidth="1" min="22" max="22" width="14.13"/>
    <col customWidth="1" min="23" max="23" width="3.0"/>
    <col customWidth="1" min="24" max="24" width="17.0"/>
    <col customWidth="1" min="25" max="25" width="13.38"/>
  </cols>
  <sheetData>
    <row r="1">
      <c r="A1" s="1">
        <v>5.0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6"/>
      <c r="T1" s="5"/>
      <c r="U1" s="5"/>
      <c r="V1" s="7"/>
      <c r="W1" s="7"/>
      <c r="X1" s="7"/>
      <c r="Y1" s="7"/>
      <c r="Z1" s="7"/>
      <c r="AA1" s="7"/>
      <c r="AB1" s="7"/>
      <c r="AC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2"/>
      <c r="U2" s="5"/>
      <c r="V2" s="7"/>
      <c r="W2" s="7"/>
      <c r="X2" s="7"/>
      <c r="Y2" s="7"/>
      <c r="Z2" s="7"/>
      <c r="AA2" s="7"/>
      <c r="AB2" s="7"/>
      <c r="AC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T3" s="15"/>
      <c r="U3" s="5"/>
      <c r="V3" s="7"/>
      <c r="W3" s="7"/>
      <c r="X3" s="7"/>
      <c r="Y3" s="7"/>
      <c r="Z3" s="7"/>
      <c r="AA3" s="7"/>
      <c r="AB3" s="7"/>
      <c r="AC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20"/>
      <c r="U4" s="21"/>
      <c r="V4" s="22"/>
      <c r="W4" s="7"/>
      <c r="X4" s="7"/>
      <c r="Y4" s="7"/>
      <c r="Z4" s="7"/>
      <c r="AA4" s="7"/>
      <c r="AB4" s="7"/>
      <c r="AC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4"/>
      <c r="T5" s="30"/>
      <c r="U5" s="7"/>
      <c r="V5" s="7"/>
      <c r="W5" s="7"/>
      <c r="X5" s="7"/>
      <c r="Y5" s="7"/>
      <c r="Z5" s="7"/>
      <c r="AA5" s="7"/>
      <c r="AB5" s="7"/>
      <c r="AC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30" t="s">
        <v>35</v>
      </c>
      <c r="Q6" s="41" t="s">
        <v>15</v>
      </c>
      <c r="R6" s="40" t="s">
        <v>14</v>
      </c>
      <c r="S6" s="42" t="s">
        <v>16</v>
      </c>
      <c r="T6" s="36" t="s">
        <v>17</v>
      </c>
      <c r="U6" s="7"/>
      <c r="V6" s="7"/>
      <c r="W6" s="43"/>
      <c r="Z6" s="7"/>
      <c r="AA6" s="7"/>
      <c r="AB6" s="7"/>
      <c r="AC6" s="7"/>
    </row>
    <row r="7">
      <c r="A7" s="44" t="s">
        <v>36</v>
      </c>
      <c r="B7" s="44" t="s">
        <v>37</v>
      </c>
      <c r="C7" s="45"/>
      <c r="D7" s="46" t="s">
        <v>1505</v>
      </c>
      <c r="E7" s="47" t="s">
        <v>59</v>
      </c>
      <c r="F7" s="44" t="s">
        <v>60</v>
      </c>
      <c r="G7" s="231" t="s">
        <v>1506</v>
      </c>
      <c r="H7" s="49"/>
      <c r="I7" s="50" t="s">
        <v>1507</v>
      </c>
      <c r="J7" s="44" t="s">
        <v>56</v>
      </c>
      <c r="K7" s="51">
        <v>119.9</v>
      </c>
      <c r="L7" s="52"/>
      <c r="M7" s="37"/>
      <c r="N7" s="38"/>
      <c r="O7" s="53"/>
      <c r="P7" s="233"/>
      <c r="Q7" s="234"/>
      <c r="R7" s="54"/>
      <c r="S7" s="56"/>
      <c r="T7" s="57">
        <v>50.0</v>
      </c>
      <c r="U7" s="235" t="s">
        <v>9</v>
      </c>
      <c r="V7" s="236">
        <f>SUM(K95)</f>
        <v>4622.8</v>
      </c>
      <c r="W7" s="7"/>
      <c r="Z7" s="7"/>
      <c r="AA7" s="7"/>
      <c r="AB7" s="7"/>
      <c r="AC7" s="7"/>
    </row>
    <row r="8">
      <c r="A8" s="44" t="s">
        <v>36</v>
      </c>
      <c r="B8" s="44" t="s">
        <v>37</v>
      </c>
      <c r="C8" s="45"/>
      <c r="D8" s="46" t="s">
        <v>1508</v>
      </c>
      <c r="E8" s="47" t="s">
        <v>178</v>
      </c>
      <c r="F8" s="44" t="s">
        <v>40</v>
      </c>
      <c r="G8" s="231" t="s">
        <v>1509</v>
      </c>
      <c r="H8" s="60" t="s">
        <v>1510</v>
      </c>
      <c r="I8" s="61" t="s">
        <v>1511</v>
      </c>
      <c r="J8" s="44" t="s">
        <v>56</v>
      </c>
      <c r="K8" s="62"/>
      <c r="L8" s="52"/>
      <c r="M8" s="63"/>
      <c r="N8" s="64">
        <v>294.0</v>
      </c>
      <c r="O8" s="53"/>
      <c r="P8" s="233"/>
      <c r="Q8" s="234"/>
      <c r="R8" s="54"/>
      <c r="S8" s="65"/>
      <c r="T8" s="57">
        <v>50.0</v>
      </c>
      <c r="U8" s="66" t="s">
        <v>10</v>
      </c>
      <c r="V8" s="67">
        <f>SUM(L97)</f>
        <v>3122</v>
      </c>
      <c r="W8" s="7"/>
      <c r="Z8" s="7"/>
      <c r="AA8" s="7"/>
      <c r="AB8" s="7"/>
      <c r="AC8" s="7"/>
    </row>
    <row r="9">
      <c r="A9" s="44" t="s">
        <v>36</v>
      </c>
      <c r="B9" s="44" t="s">
        <v>37</v>
      </c>
      <c r="C9" s="68"/>
      <c r="D9" s="46" t="s">
        <v>1512</v>
      </c>
      <c r="E9" s="47" t="s">
        <v>39</v>
      </c>
      <c r="F9" s="44" t="s">
        <v>40</v>
      </c>
      <c r="G9" s="231" t="s">
        <v>1513</v>
      </c>
      <c r="H9" s="60" t="s">
        <v>1514</v>
      </c>
      <c r="I9" s="69">
        <v>8.197190819E9</v>
      </c>
      <c r="J9" s="44" t="s">
        <v>44</v>
      </c>
      <c r="K9" s="62"/>
      <c r="L9" s="52"/>
      <c r="M9" s="63">
        <v>350.0</v>
      </c>
      <c r="N9" s="64"/>
      <c r="O9" s="53"/>
      <c r="P9" s="233"/>
      <c r="Q9" s="234"/>
      <c r="R9" s="54"/>
      <c r="S9" s="65"/>
      <c r="T9" s="57">
        <v>50.0</v>
      </c>
      <c r="U9" s="66" t="s">
        <v>11</v>
      </c>
      <c r="V9" s="67">
        <f>SUM(M98)</f>
        <v>2500</v>
      </c>
      <c r="W9" s="7"/>
      <c r="Z9" s="7"/>
      <c r="AA9" s="7"/>
      <c r="AB9" s="7"/>
      <c r="AC9" s="7"/>
    </row>
    <row r="10" ht="16.5" customHeight="1">
      <c r="A10" s="44" t="s">
        <v>36</v>
      </c>
      <c r="B10" s="44" t="s">
        <v>37</v>
      </c>
      <c r="C10" s="70"/>
      <c r="D10" s="100" t="s">
        <v>1515</v>
      </c>
      <c r="E10" s="47" t="s">
        <v>59</v>
      </c>
      <c r="F10" s="44" t="s">
        <v>60</v>
      </c>
      <c r="G10" s="231" t="s">
        <v>1516</v>
      </c>
      <c r="H10" s="49" t="s">
        <v>1517</v>
      </c>
      <c r="I10" s="50" t="s">
        <v>1518</v>
      </c>
      <c r="J10" s="44" t="s">
        <v>56</v>
      </c>
      <c r="K10" s="51">
        <v>294.0</v>
      </c>
      <c r="L10" s="72"/>
      <c r="M10" s="37"/>
      <c r="N10" s="38"/>
      <c r="O10" s="53"/>
      <c r="P10" s="233"/>
      <c r="Q10" s="234"/>
      <c r="R10" s="73"/>
      <c r="S10" s="56"/>
      <c r="T10" s="57">
        <v>50.0</v>
      </c>
      <c r="U10" s="75" t="s">
        <v>12</v>
      </c>
      <c r="V10" s="67">
        <f>SUM(N99)</f>
        <v>6200</v>
      </c>
      <c r="W10" s="7"/>
      <c r="X10" s="7"/>
      <c r="Y10" s="7"/>
      <c r="Z10" s="7"/>
      <c r="AA10" s="7"/>
      <c r="AB10" s="7"/>
      <c r="AC10" s="7"/>
    </row>
    <row r="11">
      <c r="A11" s="44" t="s">
        <v>36</v>
      </c>
      <c r="B11" s="44" t="s">
        <v>37</v>
      </c>
      <c r="C11" s="45"/>
      <c r="D11" s="46" t="s">
        <v>1519</v>
      </c>
      <c r="E11" s="47" t="s">
        <v>178</v>
      </c>
      <c r="F11" s="44" t="s">
        <v>40</v>
      </c>
      <c r="G11" s="231" t="s">
        <v>1520</v>
      </c>
      <c r="H11" s="49"/>
      <c r="I11" s="61" t="s">
        <v>1521</v>
      </c>
      <c r="J11" s="44" t="s">
        <v>56</v>
      </c>
      <c r="K11" s="51"/>
      <c r="L11" s="52"/>
      <c r="M11" s="37"/>
      <c r="N11" s="38">
        <v>350.0</v>
      </c>
      <c r="O11" s="53"/>
      <c r="P11" s="233"/>
      <c r="Q11" s="234"/>
      <c r="R11" s="54"/>
      <c r="S11" s="56"/>
      <c r="T11" s="57">
        <v>50.0</v>
      </c>
      <c r="U11" s="76" t="s">
        <v>18</v>
      </c>
      <c r="V11" s="77">
        <f>SUM(V7:V10)</f>
        <v>16444.8</v>
      </c>
      <c r="W11" s="7"/>
      <c r="Z11" s="7"/>
      <c r="AA11" s="7"/>
      <c r="AB11" s="7"/>
      <c r="AC11" s="7"/>
    </row>
    <row r="12">
      <c r="A12" s="44" t="s">
        <v>36</v>
      </c>
      <c r="B12" s="44" t="s">
        <v>37</v>
      </c>
      <c r="C12" s="45"/>
      <c r="D12" s="46" t="s">
        <v>1522</v>
      </c>
      <c r="E12" s="47" t="s">
        <v>70</v>
      </c>
      <c r="F12" s="44" t="s">
        <v>40</v>
      </c>
      <c r="G12" s="231" t="s">
        <v>1523</v>
      </c>
      <c r="H12" s="49" t="s">
        <v>1524</v>
      </c>
      <c r="I12" s="69" t="s">
        <v>1525</v>
      </c>
      <c r="J12" s="44" t="s">
        <v>32</v>
      </c>
      <c r="K12" s="51">
        <v>588.0</v>
      </c>
      <c r="L12" s="52"/>
      <c r="M12" s="63"/>
      <c r="N12" s="64"/>
      <c r="O12" s="53"/>
      <c r="P12" s="233"/>
      <c r="Q12" s="234"/>
      <c r="R12" s="54"/>
      <c r="S12" s="65"/>
      <c r="T12" s="57">
        <v>100.0</v>
      </c>
      <c r="W12" s="7"/>
      <c r="X12" s="7"/>
      <c r="Y12" s="7"/>
      <c r="Z12" s="7"/>
      <c r="AA12" s="7"/>
      <c r="AB12" s="7"/>
      <c r="AC12" s="7"/>
    </row>
    <row r="13">
      <c r="A13" s="44" t="s">
        <v>36</v>
      </c>
      <c r="B13" s="44" t="s">
        <v>37</v>
      </c>
      <c r="C13" s="45"/>
      <c r="D13" s="46" t="s">
        <v>258</v>
      </c>
      <c r="E13" s="47" t="s">
        <v>70</v>
      </c>
      <c r="F13" s="44" t="s">
        <v>40</v>
      </c>
      <c r="G13" s="246" t="s">
        <v>1526</v>
      </c>
      <c r="H13" s="60" t="s">
        <v>1527</v>
      </c>
      <c r="I13" s="50">
        <v>1.9989692869E10</v>
      </c>
      <c r="J13" s="44" t="s">
        <v>32</v>
      </c>
      <c r="K13" s="51"/>
      <c r="L13" s="52"/>
      <c r="M13" s="63">
        <v>350.0</v>
      </c>
      <c r="N13" s="64"/>
      <c r="O13" s="53"/>
      <c r="P13" s="238"/>
      <c r="Q13" s="234"/>
      <c r="R13" s="54"/>
      <c r="S13" s="65"/>
      <c r="T13" s="57">
        <v>50.0</v>
      </c>
      <c r="W13" s="7"/>
      <c r="X13" s="7"/>
      <c r="Y13" s="7"/>
      <c r="Z13" s="7"/>
      <c r="AA13" s="7"/>
      <c r="AB13" s="7"/>
      <c r="AC13" s="7"/>
    </row>
    <row r="14">
      <c r="A14" s="44" t="s">
        <v>36</v>
      </c>
      <c r="B14" s="44" t="s">
        <v>37</v>
      </c>
      <c r="C14" s="70"/>
      <c r="D14" s="46" t="s">
        <v>1528</v>
      </c>
      <c r="E14" s="47" t="s">
        <v>85</v>
      </c>
      <c r="F14" s="44" t="s">
        <v>40</v>
      </c>
      <c r="G14" s="231" t="s">
        <v>1529</v>
      </c>
      <c r="H14" s="60"/>
      <c r="I14" s="50" t="s">
        <v>1530</v>
      </c>
      <c r="J14" s="44" t="s">
        <v>32</v>
      </c>
      <c r="K14" s="51"/>
      <c r="L14" s="52"/>
      <c r="M14" s="37"/>
      <c r="N14" s="38">
        <v>294.0</v>
      </c>
      <c r="O14" s="53"/>
      <c r="P14" s="233"/>
      <c r="Q14" s="234"/>
      <c r="R14" s="54"/>
      <c r="S14" s="56"/>
      <c r="T14" s="57">
        <v>100.0</v>
      </c>
      <c r="W14" s="7"/>
      <c r="X14" s="7"/>
      <c r="Y14" s="7"/>
      <c r="Z14" s="7"/>
      <c r="AA14" s="7"/>
      <c r="AB14" s="7"/>
      <c r="AC14" s="7"/>
    </row>
    <row r="15">
      <c r="A15" s="44" t="s">
        <v>36</v>
      </c>
      <c r="B15" s="44" t="s">
        <v>37</v>
      </c>
      <c r="C15" s="70"/>
      <c r="D15" s="46" t="s">
        <v>1531</v>
      </c>
      <c r="E15" s="47" t="s">
        <v>85</v>
      </c>
      <c r="F15" s="44" t="s">
        <v>40</v>
      </c>
      <c r="G15" s="241" t="s">
        <v>1532</v>
      </c>
      <c r="H15" s="79" t="s">
        <v>1004</v>
      </c>
      <c r="I15" s="61" t="s">
        <v>1533</v>
      </c>
      <c r="J15" s="44" t="s">
        <v>32</v>
      </c>
      <c r="K15" s="51"/>
      <c r="L15" s="52"/>
      <c r="M15" s="63"/>
      <c r="N15" s="64">
        <v>294.0</v>
      </c>
      <c r="O15" s="53"/>
      <c r="P15" s="233"/>
      <c r="Q15" s="234"/>
      <c r="R15" s="54"/>
      <c r="S15" s="65"/>
      <c r="T15" s="57">
        <v>50.0</v>
      </c>
      <c r="U15" s="80" t="s">
        <v>13</v>
      </c>
      <c r="V15" s="46">
        <f>SUM(O100)</f>
        <v>2074</v>
      </c>
      <c r="W15" s="7"/>
      <c r="X15" s="7"/>
      <c r="Y15" s="7"/>
      <c r="Z15" s="7"/>
      <c r="AA15" s="7"/>
      <c r="AB15" s="7"/>
      <c r="AC15" s="7"/>
    </row>
    <row r="16">
      <c r="A16" s="44" t="s">
        <v>36</v>
      </c>
      <c r="B16" s="44" t="s">
        <v>37</v>
      </c>
      <c r="C16" s="45"/>
      <c r="D16" s="46" t="s">
        <v>1534</v>
      </c>
      <c r="E16" s="47" t="s">
        <v>78</v>
      </c>
      <c r="F16" s="44" t="s">
        <v>40</v>
      </c>
      <c r="G16" s="241" t="s">
        <v>1535</v>
      </c>
      <c r="H16" s="79" t="s">
        <v>1536</v>
      </c>
      <c r="I16" s="61" t="s">
        <v>1537</v>
      </c>
      <c r="J16" s="44" t="s">
        <v>44</v>
      </c>
      <c r="K16" s="51"/>
      <c r="L16" s="52"/>
      <c r="M16" s="63"/>
      <c r="N16" s="64"/>
      <c r="O16" s="53"/>
      <c r="P16" s="233">
        <v>294.0</v>
      </c>
      <c r="Q16" s="234"/>
      <c r="R16" s="54"/>
      <c r="S16" s="65"/>
      <c r="T16" s="57">
        <v>50.0</v>
      </c>
      <c r="U16" s="81" t="s">
        <v>35</v>
      </c>
      <c r="V16" s="82">
        <f>SUM(P7:P92)</f>
        <v>882</v>
      </c>
      <c r="W16" s="7"/>
      <c r="X16" s="7"/>
      <c r="Y16" s="83"/>
      <c r="Z16" s="7"/>
      <c r="AA16" s="7"/>
      <c r="AB16" s="7"/>
      <c r="AC16" s="7"/>
    </row>
    <row r="17" ht="15.75" customHeight="1">
      <c r="A17" s="44" t="s">
        <v>36</v>
      </c>
      <c r="B17" s="44" t="s">
        <v>45</v>
      </c>
      <c r="C17" s="45"/>
      <c r="D17" s="46" t="s">
        <v>46</v>
      </c>
      <c r="E17" s="47" t="s">
        <v>32</v>
      </c>
      <c r="F17" s="44" t="s">
        <v>40</v>
      </c>
      <c r="G17" s="231" t="s">
        <v>1538</v>
      </c>
      <c r="H17" s="60" t="s">
        <v>1538</v>
      </c>
      <c r="I17" s="69" t="s">
        <v>241</v>
      </c>
      <c r="J17" s="44" t="s">
        <v>32</v>
      </c>
      <c r="K17" s="51"/>
      <c r="L17" s="84" t="s">
        <v>1539</v>
      </c>
      <c r="M17" s="85"/>
      <c r="N17" s="86"/>
      <c r="O17" s="53"/>
      <c r="P17" s="233"/>
      <c r="Q17" s="234"/>
      <c r="R17" s="87"/>
      <c r="S17" s="89"/>
      <c r="T17" s="57" t="s">
        <v>46</v>
      </c>
      <c r="U17" s="81" t="s">
        <v>14</v>
      </c>
      <c r="V17" s="46">
        <f>SUM(R104)</f>
        <v>2611</v>
      </c>
      <c r="W17" s="7"/>
      <c r="X17" s="7"/>
      <c r="Y17" s="7"/>
      <c r="Z17" s="7"/>
      <c r="AA17" s="7"/>
      <c r="AB17" s="7"/>
      <c r="AC17" s="7"/>
    </row>
    <row r="18" ht="17.25" customHeight="1">
      <c r="A18" s="44" t="s">
        <v>36</v>
      </c>
      <c r="B18" s="44" t="s">
        <v>37</v>
      </c>
      <c r="C18" s="45"/>
      <c r="D18" s="46" t="s">
        <v>1540</v>
      </c>
      <c r="E18" s="47" t="s">
        <v>39</v>
      </c>
      <c r="F18" s="44" t="s">
        <v>40</v>
      </c>
      <c r="G18" s="241" t="s">
        <v>1541</v>
      </c>
      <c r="H18" s="79" t="s">
        <v>1542</v>
      </c>
      <c r="I18" s="297">
        <v>7.388082878E9</v>
      </c>
      <c r="J18" s="44" t="s">
        <v>44</v>
      </c>
      <c r="K18" s="51"/>
      <c r="L18" s="84"/>
      <c r="M18" s="63"/>
      <c r="N18" s="64"/>
      <c r="O18" s="53"/>
      <c r="P18" s="244"/>
      <c r="Q18" s="234"/>
      <c r="R18" s="87">
        <v>294.0</v>
      </c>
      <c r="S18" s="65"/>
      <c r="T18" s="57">
        <v>50.0</v>
      </c>
      <c r="U18" s="90" t="s">
        <v>19</v>
      </c>
      <c r="V18" s="91">
        <f>SUM(V15:V17)</f>
        <v>5567</v>
      </c>
      <c r="W18" s="7"/>
      <c r="X18" s="7"/>
      <c r="Y18" s="7"/>
      <c r="Z18" s="7"/>
      <c r="AA18" s="7"/>
      <c r="AB18" s="7"/>
      <c r="AC18" s="7"/>
    </row>
    <row r="19">
      <c r="A19" s="44" t="s">
        <v>36</v>
      </c>
      <c r="B19" s="44" t="s">
        <v>37</v>
      </c>
      <c r="C19" s="45"/>
      <c r="D19" s="46" t="s">
        <v>1543</v>
      </c>
      <c r="E19" s="47" t="s">
        <v>178</v>
      </c>
      <c r="F19" s="44" t="s">
        <v>40</v>
      </c>
      <c r="G19" s="231" t="s">
        <v>1544</v>
      </c>
      <c r="H19" s="60" t="s">
        <v>1545</v>
      </c>
      <c r="I19" s="50" t="s">
        <v>1546</v>
      </c>
      <c r="J19" s="44" t="s">
        <v>56</v>
      </c>
      <c r="K19" s="51"/>
      <c r="L19" s="52"/>
      <c r="M19" s="63"/>
      <c r="N19" s="64">
        <v>294.0</v>
      </c>
      <c r="O19" s="53"/>
      <c r="P19" s="244"/>
      <c r="Q19" s="234"/>
      <c r="R19" s="54"/>
      <c r="S19" s="65"/>
      <c r="T19" s="57">
        <v>50.0</v>
      </c>
      <c r="W19" s="7"/>
      <c r="X19" s="7"/>
      <c r="Y19" s="7"/>
      <c r="Z19" s="7"/>
      <c r="AA19" s="7"/>
      <c r="AB19" s="7"/>
      <c r="AC19" s="7"/>
    </row>
    <row r="20">
      <c r="A20" s="44" t="s">
        <v>36</v>
      </c>
      <c r="B20" s="44" t="s">
        <v>37</v>
      </c>
      <c r="C20" s="45"/>
      <c r="D20" s="46" t="s">
        <v>1547</v>
      </c>
      <c r="E20" s="47" t="s">
        <v>32</v>
      </c>
      <c r="F20" s="44" t="s">
        <v>40</v>
      </c>
      <c r="G20" s="231" t="s">
        <v>1548</v>
      </c>
      <c r="H20" s="60"/>
      <c r="I20" s="69" t="s">
        <v>774</v>
      </c>
      <c r="J20" s="44" t="s">
        <v>32</v>
      </c>
      <c r="K20" s="51">
        <v>300.0</v>
      </c>
      <c r="L20" s="52"/>
      <c r="M20" s="63"/>
      <c r="N20" s="64"/>
      <c r="O20" s="53"/>
      <c r="P20" s="238"/>
      <c r="Q20" s="234"/>
      <c r="R20" s="54"/>
      <c r="S20" s="65"/>
      <c r="T20" s="57">
        <v>150.0</v>
      </c>
      <c r="W20" s="7"/>
      <c r="X20" s="7"/>
      <c r="Y20" s="7"/>
      <c r="Z20" s="7"/>
      <c r="AA20" s="7"/>
      <c r="AB20" s="7"/>
      <c r="AC20" s="7"/>
    </row>
    <row r="21">
      <c r="A21" s="44" t="s">
        <v>36</v>
      </c>
      <c r="B21" s="44" t="s">
        <v>37</v>
      </c>
      <c r="C21" s="45"/>
      <c r="D21" s="46" t="s">
        <v>1549</v>
      </c>
      <c r="E21" s="47" t="s">
        <v>52</v>
      </c>
      <c r="F21" s="44" t="s">
        <v>40</v>
      </c>
      <c r="G21" s="231" t="s">
        <v>1550</v>
      </c>
      <c r="H21" s="60"/>
      <c r="I21" s="69" t="s">
        <v>1551</v>
      </c>
      <c r="J21" s="44" t="s">
        <v>56</v>
      </c>
      <c r="K21" s="51"/>
      <c r="L21" s="52"/>
      <c r="M21" s="63"/>
      <c r="N21" s="64">
        <v>294.0</v>
      </c>
      <c r="O21" s="53"/>
      <c r="P21" s="233"/>
      <c r="Q21" s="234"/>
      <c r="R21" s="54"/>
      <c r="S21" s="65"/>
      <c r="T21" s="57">
        <v>50.0</v>
      </c>
      <c r="U21" s="92"/>
      <c r="V21" s="93"/>
      <c r="W21" s="7"/>
      <c r="X21" s="7"/>
      <c r="Y21" s="7"/>
      <c r="Z21" s="7"/>
      <c r="AA21" s="7"/>
      <c r="AB21" s="7"/>
      <c r="AC21" s="7"/>
    </row>
    <row r="22">
      <c r="A22" s="44" t="s">
        <v>36</v>
      </c>
      <c r="B22" s="44" t="s">
        <v>37</v>
      </c>
      <c r="C22" s="45"/>
      <c r="D22" s="46" t="s">
        <v>1552</v>
      </c>
      <c r="E22" s="47" t="s">
        <v>52</v>
      </c>
      <c r="F22" s="44" t="s">
        <v>40</v>
      </c>
      <c r="G22" s="231" t="s">
        <v>1553</v>
      </c>
      <c r="H22" s="60" t="s">
        <v>1554</v>
      </c>
      <c r="I22" s="297">
        <v>7.988191181E9</v>
      </c>
      <c r="J22" s="44" t="s">
        <v>56</v>
      </c>
      <c r="K22" s="51"/>
      <c r="L22" s="52"/>
      <c r="M22" s="63"/>
      <c r="N22" s="64"/>
      <c r="O22" s="53"/>
      <c r="P22" s="238"/>
      <c r="Q22" s="234"/>
      <c r="R22" s="54">
        <v>294.0</v>
      </c>
      <c r="S22" s="65"/>
      <c r="T22" s="57">
        <v>50.0</v>
      </c>
      <c r="U22" s="81" t="s">
        <v>16</v>
      </c>
      <c r="V22" s="46">
        <f>SUM(S7:S92)</f>
        <v>397</v>
      </c>
      <c r="W22" s="7"/>
      <c r="X22" s="7"/>
      <c r="Y22" s="7"/>
      <c r="Z22" s="7"/>
      <c r="AA22" s="7"/>
      <c r="AB22" s="7"/>
      <c r="AC22" s="7"/>
    </row>
    <row r="23" ht="17.25" customHeight="1">
      <c r="A23" s="44" t="s">
        <v>36</v>
      </c>
      <c r="B23" s="44" t="s">
        <v>37</v>
      </c>
      <c r="C23" s="45"/>
      <c r="D23" s="101" t="s">
        <v>1555</v>
      </c>
      <c r="E23" s="47" t="s">
        <v>78</v>
      </c>
      <c r="F23" s="44" t="s">
        <v>40</v>
      </c>
      <c r="G23" s="231" t="s">
        <v>1556</v>
      </c>
      <c r="H23" s="60" t="s">
        <v>1557</v>
      </c>
      <c r="I23" s="69" t="s">
        <v>1558</v>
      </c>
      <c r="J23" s="44" t="s">
        <v>44</v>
      </c>
      <c r="K23" s="95"/>
      <c r="L23" s="52"/>
      <c r="M23" s="63"/>
      <c r="N23" s="64"/>
      <c r="O23" s="53">
        <v>294.0</v>
      </c>
      <c r="P23" s="238"/>
      <c r="Q23" s="234"/>
      <c r="R23" s="54"/>
      <c r="S23" s="65"/>
      <c r="T23" s="57">
        <v>50.0</v>
      </c>
      <c r="U23" s="81" t="s">
        <v>20</v>
      </c>
      <c r="V23" s="46">
        <f>SUM(Q7:Q92)</f>
        <v>199</v>
      </c>
      <c r="W23" s="7"/>
      <c r="X23" s="7"/>
      <c r="Y23" s="7"/>
      <c r="Z23" s="7"/>
      <c r="AA23" s="7"/>
      <c r="AB23" s="7"/>
      <c r="AC23" s="7"/>
    </row>
    <row r="24" ht="15.75" customHeight="1">
      <c r="A24" s="44" t="s">
        <v>36</v>
      </c>
      <c r="B24" s="44" t="s">
        <v>37</v>
      </c>
      <c r="C24" s="45"/>
      <c r="D24" s="101" t="s">
        <v>1559</v>
      </c>
      <c r="E24" s="59"/>
      <c r="F24" s="44"/>
      <c r="G24" s="231" t="s">
        <v>1560</v>
      </c>
      <c r="H24" s="60" t="s">
        <v>1214</v>
      </c>
      <c r="I24" s="50" t="s">
        <v>1561</v>
      </c>
      <c r="J24" s="44" t="s">
        <v>56</v>
      </c>
      <c r="K24" s="51"/>
      <c r="L24" s="72"/>
      <c r="M24" s="63"/>
      <c r="N24" s="64"/>
      <c r="O24" s="53"/>
      <c r="P24" s="238"/>
      <c r="Q24" s="234"/>
      <c r="R24" s="54">
        <v>400.0</v>
      </c>
      <c r="S24" s="65"/>
      <c r="T24" s="57">
        <v>200.0</v>
      </c>
      <c r="U24" s="90" t="s">
        <v>1562</v>
      </c>
      <c r="V24" s="347">
        <f>SUM(V22,V23)</f>
        <v>596</v>
      </c>
      <c r="W24" s="7"/>
      <c r="X24" s="7"/>
      <c r="Y24" s="7"/>
      <c r="Z24" s="7"/>
      <c r="AA24" s="7"/>
      <c r="AB24" s="7"/>
      <c r="AC24" s="7"/>
    </row>
    <row r="25">
      <c r="A25" s="44" t="s">
        <v>36</v>
      </c>
      <c r="B25" s="44" t="s">
        <v>37</v>
      </c>
      <c r="C25" s="70"/>
      <c r="D25" s="46" t="s">
        <v>1563</v>
      </c>
      <c r="E25" s="47" t="s">
        <v>70</v>
      </c>
      <c r="F25" s="44" t="s">
        <v>40</v>
      </c>
      <c r="G25" s="231" t="s">
        <v>1564</v>
      </c>
      <c r="H25" s="60" t="s">
        <v>1565</v>
      </c>
      <c r="I25" s="48" t="s">
        <v>1566</v>
      </c>
      <c r="J25" s="44" t="s">
        <v>32</v>
      </c>
      <c r="K25" s="62">
        <v>294.0</v>
      </c>
      <c r="L25" s="52"/>
      <c r="M25" s="63"/>
      <c r="N25" s="86"/>
      <c r="O25" s="53"/>
      <c r="P25" s="233"/>
      <c r="Q25" s="234"/>
      <c r="R25" s="97"/>
      <c r="S25" s="89"/>
      <c r="T25" s="57">
        <v>50.0</v>
      </c>
      <c r="W25" s="7"/>
      <c r="X25" s="7"/>
      <c r="Y25" s="7"/>
      <c r="Z25" s="7"/>
      <c r="AA25" s="7"/>
      <c r="AB25" s="7"/>
      <c r="AC25" s="7"/>
    </row>
    <row r="26">
      <c r="A26" s="44" t="s">
        <v>36</v>
      </c>
      <c r="B26" s="44" t="s">
        <v>37</v>
      </c>
      <c r="C26" s="70"/>
      <c r="D26" s="46" t="s">
        <v>1567</v>
      </c>
      <c r="E26" s="47" t="s">
        <v>70</v>
      </c>
      <c r="F26" s="44" t="s">
        <v>40</v>
      </c>
      <c r="G26" s="231" t="s">
        <v>1568</v>
      </c>
      <c r="H26" s="60" t="s">
        <v>1569</v>
      </c>
      <c r="I26" s="48" t="s">
        <v>1570</v>
      </c>
      <c r="J26" s="44" t="s">
        <v>32</v>
      </c>
      <c r="K26" s="99"/>
      <c r="L26" s="84"/>
      <c r="M26" s="63"/>
      <c r="N26" s="64"/>
      <c r="O26" s="53">
        <v>294.0</v>
      </c>
      <c r="P26" s="244"/>
      <c r="Q26" s="234"/>
      <c r="R26" s="87"/>
      <c r="S26" s="65"/>
      <c r="T26" s="57">
        <v>100.0</v>
      </c>
      <c r="W26" s="7"/>
      <c r="X26" s="7"/>
      <c r="Y26" s="7"/>
      <c r="Z26" s="7"/>
      <c r="AA26" s="7"/>
      <c r="AB26" s="7"/>
      <c r="AC26" s="7"/>
    </row>
    <row r="27">
      <c r="A27" s="44" t="s">
        <v>36</v>
      </c>
      <c r="B27" s="44" t="s">
        <v>45</v>
      </c>
      <c r="C27" s="70"/>
      <c r="D27" s="46" t="s">
        <v>46</v>
      </c>
      <c r="E27" s="47" t="s">
        <v>85</v>
      </c>
      <c r="F27" s="44" t="s">
        <v>40</v>
      </c>
      <c r="G27" s="231" t="s">
        <v>1571</v>
      </c>
      <c r="H27" s="60"/>
      <c r="I27" s="61" t="s">
        <v>699</v>
      </c>
      <c r="J27" s="44" t="s">
        <v>44</v>
      </c>
      <c r="K27" s="51" t="s">
        <v>50</v>
      </c>
      <c r="L27" s="52"/>
      <c r="M27" s="63"/>
      <c r="N27" s="64"/>
      <c r="O27" s="53"/>
      <c r="P27" s="233"/>
      <c r="Q27" s="234"/>
      <c r="R27" s="54"/>
      <c r="S27" s="65"/>
      <c r="T27" s="57" t="s">
        <v>46</v>
      </c>
      <c r="U27" s="7"/>
      <c r="V27" s="7"/>
      <c r="W27" s="7"/>
      <c r="X27" s="7"/>
      <c r="Y27" s="7"/>
      <c r="Z27" s="7"/>
      <c r="AA27" s="7"/>
      <c r="AB27" s="7"/>
      <c r="AC27" s="7"/>
    </row>
    <row r="28">
      <c r="A28" s="44" t="s">
        <v>36</v>
      </c>
      <c r="B28" s="44" t="s">
        <v>37</v>
      </c>
      <c r="C28" s="70"/>
      <c r="D28" s="100" t="s">
        <v>1572</v>
      </c>
      <c r="E28" s="47" t="s">
        <v>90</v>
      </c>
      <c r="F28" s="44" t="s">
        <v>40</v>
      </c>
      <c r="G28" s="231" t="s">
        <v>1573</v>
      </c>
      <c r="H28" s="60" t="s">
        <v>1574</v>
      </c>
      <c r="I28" s="61" t="s">
        <v>1575</v>
      </c>
      <c r="J28" s="44" t="s">
        <v>44</v>
      </c>
      <c r="K28" s="51"/>
      <c r="L28" s="52"/>
      <c r="M28" s="63"/>
      <c r="N28" s="64">
        <v>294.0</v>
      </c>
      <c r="O28" s="53"/>
      <c r="P28" s="233"/>
      <c r="Q28" s="234"/>
      <c r="R28" s="54"/>
      <c r="S28" s="65"/>
      <c r="T28" s="57">
        <v>50.0</v>
      </c>
      <c r="U28" s="7"/>
      <c r="V28" s="7"/>
      <c r="W28" s="7"/>
      <c r="X28" s="7"/>
      <c r="Y28" s="7"/>
      <c r="Z28" s="7"/>
      <c r="AA28" s="7"/>
      <c r="AB28" s="7"/>
      <c r="AC28" s="7"/>
    </row>
    <row r="29">
      <c r="A29" s="44" t="s">
        <v>36</v>
      </c>
      <c r="B29" s="44" t="s">
        <v>37</v>
      </c>
      <c r="C29" s="45"/>
      <c r="D29" s="100" t="s">
        <v>1576</v>
      </c>
      <c r="E29" s="47" t="s">
        <v>59</v>
      </c>
      <c r="F29" s="44" t="s">
        <v>40</v>
      </c>
      <c r="G29" s="231" t="s">
        <v>1577</v>
      </c>
      <c r="H29" s="60"/>
      <c r="I29" s="48" t="s">
        <v>1578</v>
      </c>
      <c r="J29" s="44" t="s">
        <v>56</v>
      </c>
      <c r="K29" s="51"/>
      <c r="L29" s="52"/>
      <c r="M29" s="63"/>
      <c r="N29" s="64">
        <v>350.0</v>
      </c>
      <c r="O29" s="53"/>
      <c r="P29" s="238"/>
      <c r="Q29" s="234"/>
      <c r="R29" s="54"/>
      <c r="S29" s="65"/>
      <c r="T29" s="57">
        <v>50.0</v>
      </c>
      <c r="U29" s="7"/>
      <c r="V29" s="7"/>
      <c r="W29" s="7"/>
      <c r="X29" s="7"/>
      <c r="Y29" s="7"/>
      <c r="Z29" s="7"/>
      <c r="AA29" s="7"/>
      <c r="AB29" s="7"/>
      <c r="AC29" s="7"/>
    </row>
    <row r="30">
      <c r="A30" s="44" t="s">
        <v>36</v>
      </c>
      <c r="B30" s="44" t="s">
        <v>37</v>
      </c>
      <c r="C30" s="101"/>
      <c r="D30" s="100" t="s">
        <v>1579</v>
      </c>
      <c r="E30" s="47" t="s">
        <v>52</v>
      </c>
      <c r="F30" s="44" t="s">
        <v>40</v>
      </c>
      <c r="G30" s="231" t="s">
        <v>1580</v>
      </c>
      <c r="H30" s="60" t="s">
        <v>1580</v>
      </c>
      <c r="I30" s="48" t="s">
        <v>1581</v>
      </c>
      <c r="J30" s="44" t="s">
        <v>56</v>
      </c>
      <c r="K30" s="51"/>
      <c r="L30" s="52"/>
      <c r="M30" s="37"/>
      <c r="N30" s="38">
        <v>300.0</v>
      </c>
      <c r="O30" s="53"/>
      <c r="P30" s="233"/>
      <c r="Q30" s="234"/>
      <c r="R30" s="54"/>
      <c r="S30" s="56"/>
      <c r="T30" s="57">
        <v>50.0</v>
      </c>
      <c r="U30" s="7"/>
      <c r="V30" s="7"/>
      <c r="W30" s="7"/>
      <c r="X30" s="7"/>
      <c r="Y30" s="7"/>
      <c r="Z30" s="7"/>
      <c r="AA30" s="7"/>
      <c r="AB30" s="7"/>
      <c r="AC30" s="7"/>
    </row>
    <row r="31">
      <c r="A31" s="44" t="s">
        <v>36</v>
      </c>
      <c r="B31" s="44" t="s">
        <v>37</v>
      </c>
      <c r="C31" s="45"/>
      <c r="D31" s="100" t="s">
        <v>1582</v>
      </c>
      <c r="E31" s="47" t="s">
        <v>178</v>
      </c>
      <c r="F31" s="44" t="s">
        <v>60</v>
      </c>
      <c r="G31" s="252" t="s">
        <v>1583</v>
      </c>
      <c r="H31" s="103" t="s">
        <v>1584</v>
      </c>
      <c r="I31" s="297">
        <v>3.171742001E9</v>
      </c>
      <c r="J31" s="44" t="s">
        <v>56</v>
      </c>
      <c r="K31" s="51"/>
      <c r="L31" s="104"/>
      <c r="M31" s="63"/>
      <c r="N31" s="64"/>
      <c r="O31" s="53"/>
      <c r="P31" s="233"/>
      <c r="Q31" s="234"/>
      <c r="R31" s="87">
        <v>147.0</v>
      </c>
      <c r="S31" s="65"/>
      <c r="T31" s="57">
        <v>50.0</v>
      </c>
      <c r="U31" s="7"/>
      <c r="V31" s="7"/>
      <c r="W31" s="7"/>
      <c r="X31" s="7"/>
      <c r="Y31" s="7"/>
      <c r="Z31" s="7"/>
      <c r="AA31" s="7"/>
      <c r="AB31" s="7"/>
      <c r="AC31" s="7"/>
    </row>
    <row r="32">
      <c r="A32" s="44" t="s">
        <v>36</v>
      </c>
      <c r="B32" s="44" t="s">
        <v>37</v>
      </c>
      <c r="C32" s="108"/>
      <c r="D32" s="46" t="s">
        <v>1585</v>
      </c>
      <c r="E32" s="47" t="s">
        <v>90</v>
      </c>
      <c r="F32" s="44" t="s">
        <v>40</v>
      </c>
      <c r="G32" s="231" t="s">
        <v>1586</v>
      </c>
      <c r="H32" s="60" t="s">
        <v>1587</v>
      </c>
      <c r="I32" s="48" t="s">
        <v>1588</v>
      </c>
      <c r="J32" s="44" t="s">
        <v>44</v>
      </c>
      <c r="K32" s="51"/>
      <c r="L32" s="104"/>
      <c r="M32" s="63"/>
      <c r="N32" s="64"/>
      <c r="O32" s="53"/>
      <c r="P32" s="233"/>
      <c r="Q32" s="234"/>
      <c r="R32" s="87">
        <v>294.0</v>
      </c>
      <c r="S32" s="65"/>
      <c r="T32" s="47">
        <v>100.0</v>
      </c>
      <c r="U32" s="90" t="s">
        <v>23</v>
      </c>
      <c r="V32" s="107">
        <f>SUM(V11,V18,V27)</f>
        <v>22011.8</v>
      </c>
      <c r="W32" s="7"/>
      <c r="X32" s="7"/>
      <c r="Y32" s="7"/>
      <c r="Z32" s="7"/>
      <c r="AA32" s="7"/>
      <c r="AB32" s="7"/>
      <c r="AC32" s="7"/>
    </row>
    <row r="33">
      <c r="A33" s="44" t="s">
        <v>36</v>
      </c>
      <c r="B33" s="44" t="s">
        <v>37</v>
      </c>
      <c r="C33" s="45"/>
      <c r="D33" s="122" t="s">
        <v>1589</v>
      </c>
      <c r="E33" s="47"/>
      <c r="F33" s="44" t="s">
        <v>146</v>
      </c>
      <c r="G33" s="282" t="s">
        <v>1590</v>
      </c>
      <c r="H33" s="60" t="s">
        <v>607</v>
      </c>
      <c r="I33" s="48" t="s">
        <v>1077</v>
      </c>
      <c r="J33" s="44" t="s">
        <v>32</v>
      </c>
      <c r="K33" s="51"/>
      <c r="L33" s="84"/>
      <c r="M33" s="63">
        <v>900.0</v>
      </c>
      <c r="N33" s="86"/>
      <c r="O33" s="53"/>
      <c r="P33" s="233"/>
      <c r="Q33" s="234"/>
      <c r="R33" s="87"/>
      <c r="S33" s="89"/>
      <c r="T33" s="301">
        <v>900.0</v>
      </c>
      <c r="W33" s="7"/>
      <c r="X33" s="7"/>
      <c r="Y33" s="7"/>
      <c r="Z33" s="7"/>
      <c r="AA33" s="7"/>
      <c r="AB33" s="7"/>
      <c r="AC33" s="7"/>
    </row>
    <row r="34">
      <c r="A34" s="44" t="s">
        <v>36</v>
      </c>
      <c r="B34" s="44" t="s">
        <v>37</v>
      </c>
      <c r="C34" s="45"/>
      <c r="D34" s="122" t="s">
        <v>1591</v>
      </c>
      <c r="E34" s="47" t="s">
        <v>178</v>
      </c>
      <c r="F34" s="44" t="s">
        <v>60</v>
      </c>
      <c r="G34" s="322" t="s">
        <v>1592</v>
      </c>
      <c r="H34" s="60" t="s">
        <v>1593</v>
      </c>
      <c r="I34" s="60" t="s">
        <v>1594</v>
      </c>
      <c r="J34" s="44" t="s">
        <v>44</v>
      </c>
      <c r="K34" s="51"/>
      <c r="L34" s="72"/>
      <c r="M34" s="37"/>
      <c r="N34" s="38"/>
      <c r="O34" s="53">
        <v>244.0</v>
      </c>
      <c r="P34" s="233"/>
      <c r="Q34" s="234"/>
      <c r="R34" s="73"/>
      <c r="S34" s="56"/>
      <c r="T34" s="57">
        <v>50.0</v>
      </c>
      <c r="W34" s="7"/>
      <c r="X34" s="7"/>
      <c r="Y34" s="7"/>
      <c r="Z34" s="7"/>
      <c r="AA34" s="7"/>
      <c r="AB34" s="7"/>
      <c r="AC34" s="7"/>
    </row>
    <row r="35">
      <c r="A35" s="44" t="s">
        <v>1595</v>
      </c>
      <c r="B35" s="44" t="s">
        <v>37</v>
      </c>
      <c r="C35" s="70"/>
      <c r="D35" s="122" t="s">
        <v>46</v>
      </c>
      <c r="E35" s="47" t="s">
        <v>59</v>
      </c>
      <c r="F35" s="44" t="s">
        <v>60</v>
      </c>
      <c r="G35" s="231" t="s">
        <v>1596</v>
      </c>
      <c r="H35" s="60" t="s">
        <v>1597</v>
      </c>
      <c r="I35" s="339" t="s">
        <v>1598</v>
      </c>
      <c r="J35" s="44" t="s">
        <v>1599</v>
      </c>
      <c r="K35" s="62"/>
      <c r="L35" s="52"/>
      <c r="M35" s="63"/>
      <c r="N35" s="64"/>
      <c r="O35" s="53"/>
      <c r="P35" s="233"/>
      <c r="Q35" s="234">
        <v>199.0</v>
      </c>
      <c r="R35" s="54"/>
      <c r="S35" s="65"/>
      <c r="T35" s="47">
        <v>100.0</v>
      </c>
      <c r="W35" s="7"/>
      <c r="X35" s="7"/>
      <c r="Y35" s="7"/>
      <c r="Z35" s="7"/>
      <c r="AA35" s="7"/>
      <c r="AB35" s="7"/>
      <c r="AC35" s="7"/>
    </row>
    <row r="36">
      <c r="A36" s="44" t="s">
        <v>36</v>
      </c>
      <c r="B36" s="44" t="s">
        <v>37</v>
      </c>
      <c r="C36" s="70"/>
      <c r="D36" s="100" t="s">
        <v>1600</v>
      </c>
      <c r="E36" s="47" t="s">
        <v>52</v>
      </c>
      <c r="F36" s="44" t="s">
        <v>40</v>
      </c>
      <c r="G36" s="253" t="s">
        <v>1601</v>
      </c>
      <c r="H36" s="49" t="s">
        <v>1602</v>
      </c>
      <c r="I36" s="60" t="s">
        <v>1603</v>
      </c>
      <c r="J36" s="44" t="s">
        <v>56</v>
      </c>
      <c r="K36" s="62"/>
      <c r="L36" s="52"/>
      <c r="M36" s="63"/>
      <c r="N36" s="64">
        <v>294.0</v>
      </c>
      <c r="O36" s="53"/>
      <c r="P36" s="238"/>
      <c r="Q36" s="234"/>
      <c r="R36" s="54"/>
      <c r="S36" s="65"/>
      <c r="T36" s="47">
        <v>50.0</v>
      </c>
      <c r="W36" s="7"/>
      <c r="X36" s="7"/>
      <c r="Y36" s="7"/>
      <c r="Z36" s="7"/>
      <c r="AA36" s="7"/>
      <c r="AB36" s="7"/>
      <c r="AC36" s="7"/>
    </row>
    <row r="37">
      <c r="A37" s="44" t="s">
        <v>36</v>
      </c>
      <c r="B37" s="44" t="s">
        <v>37</v>
      </c>
      <c r="C37" s="70"/>
      <c r="D37" s="100" t="s">
        <v>1604</v>
      </c>
      <c r="E37" s="47" t="s">
        <v>522</v>
      </c>
      <c r="F37" s="44" t="s">
        <v>1605</v>
      </c>
      <c r="G37" s="289" t="s">
        <v>1606</v>
      </c>
      <c r="H37" s="114" t="s">
        <v>1593</v>
      </c>
      <c r="I37" s="48" t="s">
        <v>1594</v>
      </c>
      <c r="J37" s="44" t="s">
        <v>44</v>
      </c>
      <c r="K37" s="51"/>
      <c r="L37" s="52"/>
      <c r="M37" s="85"/>
      <c r="N37" s="86"/>
      <c r="O37" s="53">
        <v>180.0</v>
      </c>
      <c r="P37" s="233"/>
      <c r="Q37" s="234"/>
      <c r="R37" s="54"/>
      <c r="S37" s="89"/>
      <c r="T37" s="47">
        <v>90.0</v>
      </c>
      <c r="U37" s="7"/>
      <c r="V37" s="7"/>
      <c r="W37" s="7"/>
      <c r="X37" s="7"/>
      <c r="Y37" s="7"/>
      <c r="Z37" s="7"/>
      <c r="AA37" s="7"/>
      <c r="AB37" s="7"/>
      <c r="AC37" s="7"/>
    </row>
    <row r="38">
      <c r="A38" s="44" t="s">
        <v>36</v>
      </c>
      <c r="B38" s="44" t="s">
        <v>37</v>
      </c>
      <c r="C38" s="45"/>
      <c r="D38" s="100"/>
      <c r="E38" s="47" t="s">
        <v>78</v>
      </c>
      <c r="F38" s="44" t="s">
        <v>40</v>
      </c>
      <c r="G38" s="246" t="s">
        <v>1607</v>
      </c>
      <c r="H38" s="60" t="s">
        <v>1608</v>
      </c>
      <c r="I38" s="48">
        <v>5.180157638E9</v>
      </c>
      <c r="J38" s="44" t="s">
        <v>56</v>
      </c>
      <c r="K38" s="51"/>
      <c r="L38" s="52"/>
      <c r="M38" s="37">
        <v>300.0</v>
      </c>
      <c r="N38" s="116"/>
      <c r="O38" s="53"/>
      <c r="P38" s="233"/>
      <c r="Q38" s="234"/>
      <c r="R38" s="54"/>
      <c r="S38" s="117"/>
      <c r="T38" s="47">
        <v>50.0</v>
      </c>
      <c r="U38" s="7"/>
      <c r="V38" s="7"/>
      <c r="W38" s="7"/>
      <c r="X38" s="7"/>
      <c r="Y38" s="7"/>
      <c r="Z38" s="7"/>
      <c r="AA38" s="7"/>
      <c r="AB38" s="7"/>
      <c r="AC38" s="7"/>
    </row>
    <row r="39">
      <c r="A39" s="44" t="s">
        <v>36</v>
      </c>
      <c r="B39" s="44" t="s">
        <v>57</v>
      </c>
      <c r="C39" s="45"/>
      <c r="D39" s="100" t="s">
        <v>1609</v>
      </c>
      <c r="E39" s="47"/>
      <c r="F39" s="44" t="s">
        <v>146</v>
      </c>
      <c r="G39" s="231" t="s">
        <v>1610</v>
      </c>
      <c r="H39" s="60" t="s">
        <v>1610</v>
      </c>
      <c r="I39" s="47" t="s">
        <v>1611</v>
      </c>
      <c r="J39" s="44" t="s">
        <v>56</v>
      </c>
      <c r="K39" s="99"/>
      <c r="L39" s="52">
        <v>1990.0</v>
      </c>
      <c r="M39" s="63"/>
      <c r="N39" s="64"/>
      <c r="O39" s="53"/>
      <c r="P39" s="254"/>
      <c r="Q39" s="234"/>
      <c r="R39" s="54"/>
      <c r="S39" s="65"/>
      <c r="T39" s="295">
        <v>1990.0</v>
      </c>
      <c r="U39" s="7"/>
      <c r="V39" s="7"/>
      <c r="W39" s="7"/>
      <c r="X39" s="7"/>
      <c r="Y39" s="7"/>
      <c r="Z39" s="7"/>
      <c r="AA39" s="7"/>
      <c r="AB39" s="7"/>
      <c r="AC39" s="7"/>
    </row>
    <row r="40">
      <c r="A40" s="44" t="s">
        <v>36</v>
      </c>
      <c r="B40" s="44" t="s">
        <v>37</v>
      </c>
      <c r="C40" s="45"/>
      <c r="D40" s="46" t="s">
        <v>1612</v>
      </c>
      <c r="E40" s="47" t="s">
        <v>59</v>
      </c>
      <c r="F40" s="44" t="s">
        <v>40</v>
      </c>
      <c r="G40" s="231" t="s">
        <v>1613</v>
      </c>
      <c r="H40" s="60" t="s">
        <v>1614</v>
      </c>
      <c r="I40" s="48" t="s">
        <v>1615</v>
      </c>
      <c r="J40" s="44" t="s">
        <v>56</v>
      </c>
      <c r="K40" s="51"/>
      <c r="L40" s="72"/>
      <c r="M40" s="63"/>
      <c r="N40" s="64">
        <v>294.0</v>
      </c>
      <c r="O40" s="53"/>
      <c r="P40" s="256"/>
      <c r="Q40" s="234"/>
      <c r="R40" s="73"/>
      <c r="S40" s="65"/>
      <c r="T40" s="47">
        <v>50.0</v>
      </c>
      <c r="U40" s="7"/>
      <c r="V40" s="7"/>
      <c r="W40" s="7"/>
      <c r="X40" s="7"/>
      <c r="Y40" s="7"/>
      <c r="Z40" s="7"/>
      <c r="AA40" s="7"/>
      <c r="AB40" s="7"/>
      <c r="AC40" s="7"/>
    </row>
    <row r="41">
      <c r="A41" s="44" t="s">
        <v>36</v>
      </c>
      <c r="B41" s="44" t="s">
        <v>37</v>
      </c>
      <c r="C41" s="45"/>
      <c r="D41" s="336" t="s">
        <v>1616</v>
      </c>
      <c r="E41" s="47" t="s">
        <v>90</v>
      </c>
      <c r="F41" s="44" t="s">
        <v>40</v>
      </c>
      <c r="G41" s="231" t="s">
        <v>1617</v>
      </c>
      <c r="H41" s="60" t="s">
        <v>1618</v>
      </c>
      <c r="I41" s="48">
        <v>9.892244831E9</v>
      </c>
      <c r="J41" s="44" t="s">
        <v>44</v>
      </c>
      <c r="K41" s="51"/>
      <c r="L41" s="52"/>
      <c r="M41" s="63">
        <v>350.0</v>
      </c>
      <c r="N41" s="64"/>
      <c r="O41" s="53"/>
      <c r="P41" s="254"/>
      <c r="Q41" s="234"/>
      <c r="R41" s="54"/>
      <c r="S41" s="65"/>
      <c r="T41" s="47">
        <v>50.0</v>
      </c>
      <c r="U41" s="7"/>
      <c r="V41" s="7"/>
      <c r="W41" s="7"/>
      <c r="X41" s="7"/>
      <c r="Y41" s="7"/>
      <c r="Z41" s="7"/>
      <c r="AA41" s="7"/>
      <c r="AB41" s="7"/>
      <c r="AC41" s="7"/>
    </row>
    <row r="42">
      <c r="A42" s="44" t="s">
        <v>36</v>
      </c>
      <c r="B42" s="44" t="s">
        <v>37</v>
      </c>
      <c r="C42" s="70"/>
      <c r="D42" s="291" t="s">
        <v>1619</v>
      </c>
      <c r="E42" s="47" t="s">
        <v>178</v>
      </c>
      <c r="F42" s="44" t="s">
        <v>60</v>
      </c>
      <c r="G42" s="292" t="s">
        <v>1620</v>
      </c>
      <c r="H42" s="120" t="s">
        <v>1621</v>
      </c>
      <c r="I42" s="114" t="s">
        <v>1622</v>
      </c>
      <c r="J42" s="44" t="s">
        <v>56</v>
      </c>
      <c r="K42" s="62">
        <v>147.0</v>
      </c>
      <c r="L42" s="52"/>
      <c r="M42" s="63"/>
      <c r="N42" s="64"/>
      <c r="O42" s="53"/>
      <c r="P42" s="258"/>
      <c r="Q42" s="234"/>
      <c r="R42" s="54"/>
      <c r="S42" s="65"/>
      <c r="T42" s="47">
        <v>50.0</v>
      </c>
      <c r="U42" s="7"/>
      <c r="V42" s="7"/>
      <c r="W42" s="7"/>
      <c r="X42" s="7"/>
      <c r="Y42" s="7"/>
      <c r="Z42" s="7"/>
      <c r="AA42" s="7"/>
      <c r="AB42" s="7"/>
      <c r="AC42" s="7"/>
    </row>
    <row r="43">
      <c r="A43" s="44" t="s">
        <v>36</v>
      </c>
      <c r="B43" s="44" t="s">
        <v>37</v>
      </c>
      <c r="C43" s="70"/>
      <c r="D43" s="46" t="s">
        <v>1623</v>
      </c>
      <c r="E43" s="47" t="s">
        <v>78</v>
      </c>
      <c r="F43" s="44" t="s">
        <v>40</v>
      </c>
      <c r="G43" s="231" t="s">
        <v>1624</v>
      </c>
      <c r="H43" s="60" t="s">
        <v>1625</v>
      </c>
      <c r="I43" s="48" t="s">
        <v>1626</v>
      </c>
      <c r="J43" s="44" t="s">
        <v>44</v>
      </c>
      <c r="K43" s="51">
        <v>588.0</v>
      </c>
      <c r="L43" s="52"/>
      <c r="M43" s="63"/>
      <c r="N43" s="64"/>
      <c r="O43" s="53"/>
      <c r="P43" s="254"/>
      <c r="Q43" s="234"/>
      <c r="R43" s="54"/>
      <c r="S43" s="65"/>
      <c r="T43" s="47">
        <v>100.0</v>
      </c>
      <c r="U43" s="7"/>
      <c r="V43" s="7"/>
      <c r="W43" s="7"/>
      <c r="X43" s="7"/>
      <c r="Y43" s="7"/>
      <c r="Z43" s="7"/>
      <c r="AA43" s="7"/>
      <c r="AB43" s="7"/>
      <c r="AC43" s="7"/>
    </row>
    <row r="44">
      <c r="A44" s="44" t="s">
        <v>36</v>
      </c>
      <c r="B44" s="44" t="s">
        <v>37</v>
      </c>
      <c r="C44" s="45"/>
      <c r="D44" s="46" t="s">
        <v>1627</v>
      </c>
      <c r="E44" s="47" t="s">
        <v>70</v>
      </c>
      <c r="F44" s="44" t="s">
        <v>40</v>
      </c>
      <c r="G44" s="231" t="s">
        <v>1628</v>
      </c>
      <c r="H44" s="60" t="s">
        <v>1629</v>
      </c>
      <c r="I44" s="48" t="s">
        <v>1630</v>
      </c>
      <c r="J44" s="44" t="s">
        <v>32</v>
      </c>
      <c r="K44" s="62"/>
      <c r="L44" s="52"/>
      <c r="M44" s="63"/>
      <c r="N44" s="64"/>
      <c r="O44" s="53"/>
      <c r="P44" s="254">
        <v>294.0</v>
      </c>
      <c r="Q44" s="234"/>
      <c r="R44" s="54"/>
      <c r="S44" s="65"/>
      <c r="T44" s="295">
        <v>294.0</v>
      </c>
      <c r="U44" s="7"/>
      <c r="V44" s="7"/>
      <c r="W44" s="7"/>
      <c r="X44" s="7"/>
      <c r="Y44" s="7"/>
      <c r="Z44" s="7"/>
      <c r="AA44" s="7"/>
      <c r="AB44" s="7"/>
      <c r="AC44" s="7"/>
    </row>
    <row r="45">
      <c r="A45" s="44" t="s">
        <v>36</v>
      </c>
      <c r="B45" s="44" t="s">
        <v>37</v>
      </c>
      <c r="C45" s="45"/>
      <c r="D45" s="122" t="s">
        <v>1631</v>
      </c>
      <c r="E45" s="47" t="s">
        <v>78</v>
      </c>
      <c r="F45" s="44" t="s">
        <v>40</v>
      </c>
      <c r="G45" s="231" t="s">
        <v>1632</v>
      </c>
      <c r="H45" s="60" t="s">
        <v>1633</v>
      </c>
      <c r="I45" s="48">
        <v>7.391254771E9</v>
      </c>
      <c r="J45" s="44" t="s">
        <v>44</v>
      </c>
      <c r="K45" s="51"/>
      <c r="L45" s="52"/>
      <c r="M45" s="63"/>
      <c r="N45" s="64"/>
      <c r="O45" s="53"/>
      <c r="P45" s="254">
        <v>294.0</v>
      </c>
      <c r="Q45" s="234"/>
      <c r="R45" s="54"/>
      <c r="S45" s="65"/>
      <c r="T45" s="47">
        <v>50.0</v>
      </c>
      <c r="U45" s="7"/>
      <c r="V45" s="7"/>
      <c r="W45" s="7"/>
      <c r="X45" s="7"/>
      <c r="Y45" s="7"/>
      <c r="Z45" s="7"/>
      <c r="AA45" s="7"/>
      <c r="AB45" s="7"/>
      <c r="AC45" s="7"/>
    </row>
    <row r="46">
      <c r="A46" s="44" t="s">
        <v>36</v>
      </c>
      <c r="B46" s="44" t="s">
        <v>37</v>
      </c>
      <c r="C46" s="45"/>
      <c r="D46" s="100" t="s">
        <v>1634</v>
      </c>
      <c r="E46" s="47" t="s">
        <v>52</v>
      </c>
      <c r="F46" s="44" t="s">
        <v>40</v>
      </c>
      <c r="G46" s="293" t="s">
        <v>1635</v>
      </c>
      <c r="H46" s="124" t="s">
        <v>1636</v>
      </c>
      <c r="I46" s="48" t="s">
        <v>1637</v>
      </c>
      <c r="J46" s="44" t="s">
        <v>56</v>
      </c>
      <c r="K46" s="51"/>
      <c r="L46" s="104"/>
      <c r="M46" s="85"/>
      <c r="N46" s="86"/>
      <c r="O46" s="53"/>
      <c r="P46" s="254"/>
      <c r="Q46" s="234"/>
      <c r="R46" s="87">
        <v>294.0</v>
      </c>
      <c r="S46" s="89"/>
      <c r="T46" s="47">
        <v>100.0</v>
      </c>
      <c r="U46" s="7"/>
      <c r="V46" s="7"/>
      <c r="W46" s="7"/>
      <c r="X46" s="7"/>
      <c r="Y46" s="7"/>
      <c r="Z46" s="7"/>
      <c r="AA46" s="7"/>
      <c r="AB46" s="7"/>
      <c r="AC46" s="7"/>
    </row>
    <row r="47">
      <c r="A47" s="44" t="s">
        <v>36</v>
      </c>
      <c r="B47" s="44" t="s">
        <v>37</v>
      </c>
      <c r="C47" s="70"/>
      <c r="D47" s="100" t="s">
        <v>1638</v>
      </c>
      <c r="E47" s="47" t="s">
        <v>70</v>
      </c>
      <c r="F47" s="44" t="s">
        <v>40</v>
      </c>
      <c r="G47" s="231" t="s">
        <v>1639</v>
      </c>
      <c r="H47" s="60" t="s">
        <v>1640</v>
      </c>
      <c r="I47" s="297">
        <v>2.7999857035E10</v>
      </c>
      <c r="J47" s="44" t="s">
        <v>32</v>
      </c>
      <c r="K47" s="51"/>
      <c r="L47" s="125"/>
      <c r="M47" s="63"/>
      <c r="N47" s="64"/>
      <c r="O47" s="53"/>
      <c r="P47" s="254"/>
      <c r="Q47" s="234"/>
      <c r="R47" s="126">
        <v>294.0</v>
      </c>
      <c r="S47" s="65"/>
      <c r="T47" s="47">
        <v>50.0</v>
      </c>
      <c r="U47" s="7"/>
      <c r="V47" s="7"/>
      <c r="W47" s="7"/>
      <c r="X47" s="7"/>
      <c r="Y47" s="7"/>
      <c r="Z47" s="7"/>
      <c r="AA47" s="7"/>
      <c r="AB47" s="7"/>
      <c r="AC47" s="7"/>
    </row>
    <row r="48">
      <c r="A48" s="44" t="s">
        <v>36</v>
      </c>
      <c r="B48" s="44" t="s">
        <v>37</v>
      </c>
      <c r="C48" s="45"/>
      <c r="D48" s="100" t="s">
        <v>1641</v>
      </c>
      <c r="E48" s="47" t="s">
        <v>78</v>
      </c>
      <c r="F48" s="44" t="s">
        <v>40</v>
      </c>
      <c r="G48" s="231" t="s">
        <v>1642</v>
      </c>
      <c r="H48" s="60"/>
      <c r="I48" s="60" t="s">
        <v>1643</v>
      </c>
      <c r="J48" s="44" t="s">
        <v>44</v>
      </c>
      <c r="K48" s="51"/>
      <c r="L48" s="125"/>
      <c r="M48" s="37"/>
      <c r="N48" s="38">
        <v>350.0</v>
      </c>
      <c r="O48" s="53"/>
      <c r="P48" s="254"/>
      <c r="Q48" s="234"/>
      <c r="R48" s="126"/>
      <c r="S48" s="56"/>
      <c r="T48" s="47">
        <v>50.0</v>
      </c>
      <c r="U48" s="7"/>
      <c r="V48" s="7"/>
      <c r="W48" s="7"/>
      <c r="X48" s="7"/>
      <c r="Y48" s="7"/>
      <c r="Z48" s="7"/>
      <c r="AA48" s="7"/>
      <c r="AB48" s="7"/>
      <c r="AC48" s="7"/>
    </row>
    <row r="49">
      <c r="A49" s="44" t="s">
        <v>36</v>
      </c>
      <c r="B49" s="44" t="s">
        <v>37</v>
      </c>
      <c r="C49" s="45"/>
      <c r="D49" s="122" t="s">
        <v>1644</v>
      </c>
      <c r="E49" s="47" t="s">
        <v>178</v>
      </c>
      <c r="F49" s="44" t="s">
        <v>60</v>
      </c>
      <c r="G49" s="348" t="s">
        <v>1645</v>
      </c>
      <c r="H49" s="60"/>
      <c r="I49" s="128" t="s">
        <v>1646</v>
      </c>
      <c r="J49" s="44" t="s">
        <v>56</v>
      </c>
      <c r="K49" s="62">
        <v>119.9</v>
      </c>
      <c r="L49" s="125"/>
      <c r="M49" s="85"/>
      <c r="N49" s="86"/>
      <c r="O49" s="53"/>
      <c r="P49" s="254"/>
      <c r="Q49" s="234"/>
      <c r="R49" s="126"/>
      <c r="S49" s="89"/>
      <c r="T49" s="47">
        <v>50.0</v>
      </c>
      <c r="U49" s="7"/>
      <c r="V49" s="7"/>
      <c r="W49" s="7"/>
      <c r="X49" s="7"/>
      <c r="Y49" s="7"/>
      <c r="Z49" s="7"/>
      <c r="AA49" s="7"/>
      <c r="AB49" s="7"/>
      <c r="AC49" s="7"/>
    </row>
    <row r="50">
      <c r="A50" s="44" t="s">
        <v>36</v>
      </c>
      <c r="B50" s="44" t="s">
        <v>37</v>
      </c>
      <c r="C50" s="45"/>
      <c r="D50" s="294" t="s">
        <v>1647</v>
      </c>
      <c r="E50" s="47" t="s">
        <v>522</v>
      </c>
      <c r="F50" s="44" t="s">
        <v>1605</v>
      </c>
      <c r="G50" s="231" t="s">
        <v>1648</v>
      </c>
      <c r="H50" s="60" t="s">
        <v>1649</v>
      </c>
      <c r="I50" s="48" t="s">
        <v>1452</v>
      </c>
      <c r="J50" s="44" t="s">
        <v>32</v>
      </c>
      <c r="K50" s="62"/>
      <c r="L50" s="130"/>
      <c r="M50" s="63">
        <v>250.0</v>
      </c>
      <c r="N50" s="86"/>
      <c r="O50" s="53"/>
      <c r="P50" s="258"/>
      <c r="Q50" s="234"/>
      <c r="R50" s="131"/>
      <c r="S50" s="89"/>
      <c r="T50" s="301">
        <v>250.0</v>
      </c>
      <c r="U50" s="7"/>
      <c r="V50" s="7"/>
      <c r="W50" s="7"/>
      <c r="X50" s="7"/>
      <c r="Y50" s="7"/>
      <c r="Z50" s="7"/>
      <c r="AA50" s="7"/>
      <c r="AB50" s="7"/>
      <c r="AC50" s="7"/>
    </row>
    <row r="51">
      <c r="A51" s="44" t="s">
        <v>36</v>
      </c>
      <c r="B51" s="44" t="s">
        <v>37</v>
      </c>
      <c r="C51" s="45"/>
      <c r="D51" s="101" t="s">
        <v>1650</v>
      </c>
      <c r="E51" s="47" t="s">
        <v>32</v>
      </c>
      <c r="F51" s="44" t="s">
        <v>146</v>
      </c>
      <c r="G51" s="231" t="s">
        <v>1651</v>
      </c>
      <c r="H51" s="60" t="s">
        <v>1652</v>
      </c>
      <c r="I51" s="48" t="s">
        <v>1653</v>
      </c>
      <c r="J51" s="44" t="s">
        <v>32</v>
      </c>
      <c r="K51" s="51"/>
      <c r="L51" s="125"/>
      <c r="M51" s="63"/>
      <c r="N51" s="64"/>
      <c r="O51" s="53"/>
      <c r="P51" s="254"/>
      <c r="Q51" s="234"/>
      <c r="R51" s="126">
        <v>300.0</v>
      </c>
      <c r="S51" s="65"/>
      <c r="T51" s="47">
        <v>150.0</v>
      </c>
      <c r="U51" s="7"/>
      <c r="V51" s="7"/>
      <c r="W51" s="7"/>
      <c r="X51" s="7"/>
      <c r="Y51" s="7"/>
      <c r="Z51" s="7"/>
      <c r="AA51" s="7"/>
      <c r="AB51" s="7"/>
      <c r="AC51" s="7"/>
    </row>
    <row r="52">
      <c r="A52" s="44" t="s">
        <v>36</v>
      </c>
      <c r="B52" s="44" t="s">
        <v>37</v>
      </c>
      <c r="C52" s="45"/>
      <c r="D52" s="45"/>
      <c r="E52" s="47" t="s">
        <v>78</v>
      </c>
      <c r="F52" s="44" t="s">
        <v>40</v>
      </c>
      <c r="G52" s="349" t="s">
        <v>1654</v>
      </c>
      <c r="H52" s="49" t="s">
        <v>1655</v>
      </c>
      <c r="I52" s="48" t="s">
        <v>1656</v>
      </c>
      <c r="J52" s="44" t="s">
        <v>44</v>
      </c>
      <c r="K52" s="121"/>
      <c r="L52" s="125"/>
      <c r="M52" s="85"/>
      <c r="N52" s="64">
        <v>294.0</v>
      </c>
      <c r="O52" s="53"/>
      <c r="P52" s="258"/>
      <c r="Q52" s="234"/>
      <c r="R52" s="126"/>
      <c r="S52" s="89"/>
      <c r="T52" s="47">
        <v>50.0</v>
      </c>
      <c r="U52" s="7"/>
      <c r="V52" s="7"/>
      <c r="W52" s="7"/>
      <c r="X52" s="7"/>
      <c r="Y52" s="7"/>
      <c r="Z52" s="7"/>
      <c r="AA52" s="7"/>
      <c r="AB52" s="7"/>
      <c r="AC52" s="7"/>
    </row>
    <row r="53">
      <c r="A53" s="44" t="s">
        <v>36</v>
      </c>
      <c r="B53" s="44" t="s">
        <v>57</v>
      </c>
      <c r="C53" s="45"/>
      <c r="D53" s="101" t="s">
        <v>1657</v>
      </c>
      <c r="E53" s="134" t="s">
        <v>59</v>
      </c>
      <c r="F53" s="44" t="s">
        <v>40</v>
      </c>
      <c r="G53" s="231" t="s">
        <v>1658</v>
      </c>
      <c r="H53" s="60" t="s">
        <v>1659</v>
      </c>
      <c r="I53" s="48" t="s">
        <v>1660</v>
      </c>
      <c r="J53" s="44" t="s">
        <v>56</v>
      </c>
      <c r="K53" s="51"/>
      <c r="L53" s="125"/>
      <c r="M53" s="63"/>
      <c r="N53" s="64">
        <v>440.0</v>
      </c>
      <c r="O53" s="53"/>
      <c r="P53" s="262"/>
      <c r="Q53" s="234"/>
      <c r="R53" s="126"/>
      <c r="S53" s="65"/>
      <c r="T53" s="57">
        <v>100.0</v>
      </c>
      <c r="U53" s="7"/>
      <c r="V53" s="7"/>
      <c r="W53" s="7"/>
      <c r="X53" s="7"/>
      <c r="Y53" s="7"/>
      <c r="Z53" s="7"/>
      <c r="AA53" s="7"/>
      <c r="AB53" s="7"/>
      <c r="AC53" s="7"/>
    </row>
    <row r="54">
      <c r="A54" s="44" t="s">
        <v>36</v>
      </c>
      <c r="B54" s="44" t="s">
        <v>37</v>
      </c>
      <c r="C54" s="45"/>
      <c r="D54" s="101" t="s">
        <v>1661</v>
      </c>
      <c r="E54" s="134" t="s">
        <v>90</v>
      </c>
      <c r="F54" s="44" t="s">
        <v>40</v>
      </c>
      <c r="G54" s="299" t="s">
        <v>1662</v>
      </c>
      <c r="H54" s="136" t="s">
        <v>1663</v>
      </c>
      <c r="I54" s="48" t="s">
        <v>1664</v>
      </c>
      <c r="J54" s="44" t="s">
        <v>44</v>
      </c>
      <c r="K54" s="51"/>
      <c r="L54" s="125"/>
      <c r="M54" s="63"/>
      <c r="N54" s="64"/>
      <c r="O54" s="53">
        <v>588.0</v>
      </c>
      <c r="P54" s="254"/>
      <c r="Q54" s="234"/>
      <c r="R54" s="126"/>
      <c r="S54" s="65"/>
      <c r="T54" s="57">
        <v>100.0</v>
      </c>
      <c r="U54" s="7"/>
      <c r="V54" s="7"/>
      <c r="W54" s="7"/>
      <c r="X54" s="7"/>
      <c r="Y54" s="7"/>
      <c r="Z54" s="7"/>
      <c r="AA54" s="7"/>
      <c r="AB54" s="7"/>
      <c r="AC54" s="7"/>
    </row>
    <row r="55">
      <c r="A55" s="44" t="s">
        <v>36</v>
      </c>
      <c r="B55" s="44" t="s">
        <v>37</v>
      </c>
      <c r="C55" s="45"/>
      <c r="D55" s="101" t="s">
        <v>1665</v>
      </c>
      <c r="E55" s="134" t="s">
        <v>70</v>
      </c>
      <c r="F55" s="44" t="s">
        <v>40</v>
      </c>
      <c r="G55" s="231" t="s">
        <v>1666</v>
      </c>
      <c r="H55" s="60" t="s">
        <v>1667</v>
      </c>
      <c r="I55" s="48" t="s">
        <v>1668</v>
      </c>
      <c r="J55" s="44" t="s">
        <v>32</v>
      </c>
      <c r="K55" s="137"/>
      <c r="L55" s="125"/>
      <c r="M55" s="115"/>
      <c r="N55" s="38">
        <v>294.0</v>
      </c>
      <c r="O55" s="53"/>
      <c r="P55" s="258"/>
      <c r="Q55" s="234"/>
      <c r="R55" s="126"/>
      <c r="S55" s="117"/>
      <c r="T55" s="47">
        <v>50.0</v>
      </c>
      <c r="U55" s="7"/>
      <c r="V55" s="7"/>
      <c r="W55" s="7"/>
      <c r="X55" s="7"/>
      <c r="Y55" s="7"/>
      <c r="Z55" s="7"/>
      <c r="AA55" s="7"/>
      <c r="AB55" s="7"/>
      <c r="AC55" s="7"/>
    </row>
    <row r="56">
      <c r="A56" s="44" t="s">
        <v>36</v>
      </c>
      <c r="B56" s="44" t="s">
        <v>37</v>
      </c>
      <c r="C56" s="45"/>
      <c r="D56" s="45"/>
      <c r="E56" s="134" t="s">
        <v>90</v>
      </c>
      <c r="F56" s="44" t="s">
        <v>40</v>
      </c>
      <c r="G56" s="246" t="s">
        <v>1669</v>
      </c>
      <c r="H56" s="60" t="s">
        <v>1670</v>
      </c>
      <c r="I56" s="48" t="s">
        <v>1671</v>
      </c>
      <c r="J56" s="44" t="s">
        <v>44</v>
      </c>
      <c r="K56" s="138"/>
      <c r="L56" s="125"/>
      <c r="M56" s="115"/>
      <c r="N56" s="38">
        <v>588.0</v>
      </c>
      <c r="O56" s="53"/>
      <c r="P56" s="258"/>
      <c r="Q56" s="234"/>
      <c r="R56" s="126"/>
      <c r="S56" s="117"/>
      <c r="T56" s="47">
        <v>100.0</v>
      </c>
      <c r="U56" s="7"/>
      <c r="V56" s="7"/>
      <c r="W56" s="7"/>
      <c r="X56" s="7"/>
      <c r="Y56" s="7"/>
      <c r="Z56" s="7"/>
      <c r="AA56" s="7"/>
      <c r="AB56" s="7"/>
      <c r="AC56" s="7"/>
    </row>
    <row r="57">
      <c r="A57" s="44" t="s">
        <v>36</v>
      </c>
      <c r="B57" s="44" t="s">
        <v>37</v>
      </c>
      <c r="C57" s="45"/>
      <c r="D57" s="101" t="s">
        <v>1672</v>
      </c>
      <c r="E57" s="134" t="s">
        <v>70</v>
      </c>
      <c r="F57" s="44" t="s">
        <v>40</v>
      </c>
      <c r="G57" s="231" t="s">
        <v>1673</v>
      </c>
      <c r="H57" s="60" t="s">
        <v>1674</v>
      </c>
      <c r="I57" s="48" t="s">
        <v>1675</v>
      </c>
      <c r="J57" s="44" t="s">
        <v>32</v>
      </c>
      <c r="K57" s="137"/>
      <c r="L57" s="139">
        <v>294.0</v>
      </c>
      <c r="M57" s="63"/>
      <c r="N57" s="64"/>
      <c r="O57" s="53"/>
      <c r="P57" s="262"/>
      <c r="Q57" s="234"/>
      <c r="R57" s="140"/>
      <c r="S57" s="65"/>
      <c r="T57" s="47">
        <v>50.0</v>
      </c>
      <c r="U57" s="7"/>
      <c r="V57" s="7"/>
      <c r="W57" s="7"/>
      <c r="X57" s="7"/>
      <c r="Y57" s="7"/>
      <c r="Z57" s="7"/>
      <c r="AA57" s="7"/>
      <c r="AB57" s="7"/>
      <c r="AC57" s="7"/>
    </row>
    <row r="58">
      <c r="A58" s="44" t="s">
        <v>36</v>
      </c>
      <c r="B58" s="44" t="s">
        <v>57</v>
      </c>
      <c r="C58" s="45"/>
      <c r="D58" s="101" t="s">
        <v>1676</v>
      </c>
      <c r="E58" s="134" t="s">
        <v>85</v>
      </c>
      <c r="F58" s="44" t="s">
        <v>40</v>
      </c>
      <c r="G58" s="231" t="s">
        <v>1677</v>
      </c>
      <c r="H58" s="60" t="s">
        <v>1678</v>
      </c>
      <c r="I58" s="48" t="s">
        <v>1679</v>
      </c>
      <c r="J58" s="44" t="s">
        <v>32</v>
      </c>
      <c r="K58" s="137">
        <v>1290.0</v>
      </c>
      <c r="L58" s="125"/>
      <c r="M58" s="85"/>
      <c r="N58" s="86"/>
      <c r="O58" s="53"/>
      <c r="P58" s="254"/>
      <c r="Q58" s="234"/>
      <c r="R58" s="126"/>
      <c r="S58" s="89"/>
      <c r="T58" s="301">
        <v>1290.0</v>
      </c>
      <c r="U58" s="7"/>
      <c r="V58" s="7"/>
      <c r="W58" s="7"/>
      <c r="X58" s="7"/>
      <c r="Y58" s="7"/>
      <c r="Z58" s="7"/>
      <c r="AA58" s="7"/>
      <c r="AB58" s="7"/>
      <c r="AC58" s="7"/>
    </row>
    <row r="59">
      <c r="A59" s="44" t="s">
        <v>36</v>
      </c>
      <c r="B59" s="44" t="s">
        <v>37</v>
      </c>
      <c r="C59" s="70"/>
      <c r="D59" s="101" t="s">
        <v>1680</v>
      </c>
      <c r="E59" s="134" t="s">
        <v>145</v>
      </c>
      <c r="F59" s="44" t="s">
        <v>40</v>
      </c>
      <c r="G59" s="231" t="s">
        <v>1681</v>
      </c>
      <c r="H59" s="60"/>
      <c r="I59" s="48" t="s">
        <v>1682</v>
      </c>
      <c r="J59" s="44" t="s">
        <v>56</v>
      </c>
      <c r="K59" s="137">
        <v>294.0</v>
      </c>
      <c r="L59" s="125"/>
      <c r="M59" s="85"/>
      <c r="N59" s="86"/>
      <c r="O59" s="53"/>
      <c r="P59" s="256"/>
      <c r="Q59" s="234"/>
      <c r="R59" s="126"/>
      <c r="S59" s="89"/>
      <c r="T59" s="47">
        <v>50.0</v>
      </c>
      <c r="U59" s="7"/>
      <c r="V59" s="7"/>
      <c r="W59" s="7"/>
      <c r="X59" s="7"/>
      <c r="Y59" s="7"/>
      <c r="Z59" s="7"/>
      <c r="AA59" s="7"/>
      <c r="AB59" s="7"/>
      <c r="AC59" s="7"/>
    </row>
    <row r="60">
      <c r="A60" s="44" t="s">
        <v>36</v>
      </c>
      <c r="B60" s="44" t="s">
        <v>37</v>
      </c>
      <c r="C60" s="45"/>
      <c r="D60" s="101" t="s">
        <v>1683</v>
      </c>
      <c r="E60" s="134" t="s">
        <v>178</v>
      </c>
      <c r="F60" s="44" t="s">
        <v>60</v>
      </c>
      <c r="G60" s="231" t="s">
        <v>1684</v>
      </c>
      <c r="H60" s="60" t="s">
        <v>1685</v>
      </c>
      <c r="I60" s="48" t="s">
        <v>1686</v>
      </c>
      <c r="J60" s="44" t="s">
        <v>56</v>
      </c>
      <c r="K60" s="137"/>
      <c r="L60" s="125">
        <v>150.0</v>
      </c>
      <c r="M60" s="85"/>
      <c r="N60" s="86"/>
      <c r="O60" s="53"/>
      <c r="P60" s="256"/>
      <c r="Q60" s="234"/>
      <c r="R60" s="126"/>
      <c r="S60" s="89"/>
      <c r="T60" s="47">
        <v>50.0</v>
      </c>
      <c r="U60" s="7"/>
      <c r="V60" s="7"/>
      <c r="W60" s="7"/>
      <c r="X60" s="7"/>
      <c r="Y60" s="7"/>
      <c r="Z60" s="7"/>
      <c r="AA60" s="7"/>
      <c r="AB60" s="7"/>
      <c r="AC60" s="7"/>
    </row>
    <row r="61">
      <c r="A61" s="44" t="s">
        <v>36</v>
      </c>
      <c r="B61" s="44" t="s">
        <v>37</v>
      </c>
      <c r="C61" s="45"/>
      <c r="D61" s="101" t="s">
        <v>1687</v>
      </c>
      <c r="E61" s="134" t="s">
        <v>178</v>
      </c>
      <c r="F61" s="44" t="s">
        <v>60</v>
      </c>
      <c r="G61" s="231" t="s">
        <v>1688</v>
      </c>
      <c r="H61" s="60"/>
      <c r="I61" s="48" t="s">
        <v>1689</v>
      </c>
      <c r="J61" s="44" t="s">
        <v>56</v>
      </c>
      <c r="K61" s="137">
        <v>294.0</v>
      </c>
      <c r="L61" s="125"/>
      <c r="M61" s="85"/>
      <c r="N61" s="86"/>
      <c r="O61" s="53"/>
      <c r="P61" s="256"/>
      <c r="Q61" s="234"/>
      <c r="R61" s="126"/>
      <c r="S61" s="89"/>
      <c r="T61" s="47">
        <v>50.0</v>
      </c>
      <c r="U61" s="7"/>
      <c r="V61" s="7"/>
      <c r="W61" s="7"/>
      <c r="X61" s="7"/>
      <c r="Y61" s="7"/>
      <c r="Z61" s="7"/>
      <c r="AA61" s="7"/>
      <c r="AB61" s="7"/>
      <c r="AC61" s="7"/>
    </row>
    <row r="62">
      <c r="A62" s="44" t="s">
        <v>36</v>
      </c>
      <c r="B62" s="44" t="s">
        <v>45</v>
      </c>
      <c r="C62" s="45"/>
      <c r="D62" s="101" t="s">
        <v>46</v>
      </c>
      <c r="E62" s="134" t="s">
        <v>85</v>
      </c>
      <c r="F62" s="44" t="s">
        <v>115</v>
      </c>
      <c r="G62" s="231" t="s">
        <v>1690</v>
      </c>
      <c r="H62" s="60"/>
      <c r="I62" s="48" t="s">
        <v>1691</v>
      </c>
      <c r="J62" s="44" t="s">
        <v>32</v>
      </c>
      <c r="K62" s="137" t="s">
        <v>50</v>
      </c>
      <c r="L62" s="130"/>
      <c r="M62" s="63"/>
      <c r="N62" s="64"/>
      <c r="O62" s="53"/>
      <c r="P62" s="256"/>
      <c r="Q62" s="234"/>
      <c r="R62" s="131"/>
      <c r="S62" s="65"/>
      <c r="T62" s="47" t="s">
        <v>46</v>
      </c>
      <c r="U62" s="7"/>
      <c r="V62" s="7"/>
      <c r="W62" s="7"/>
      <c r="X62" s="7"/>
      <c r="Y62" s="7"/>
      <c r="Z62" s="7"/>
      <c r="AA62" s="7"/>
      <c r="AB62" s="7"/>
      <c r="AC62" s="7"/>
    </row>
    <row r="63">
      <c r="A63" s="44" t="s">
        <v>36</v>
      </c>
      <c r="B63" s="44" t="s">
        <v>37</v>
      </c>
      <c r="C63" s="45"/>
      <c r="D63" s="101" t="s">
        <v>1692</v>
      </c>
      <c r="E63" s="134" t="s">
        <v>85</v>
      </c>
      <c r="F63" s="44" t="s">
        <v>40</v>
      </c>
      <c r="G63" s="231" t="s">
        <v>1693</v>
      </c>
      <c r="H63" s="304" t="s">
        <v>1694</v>
      </c>
      <c r="I63" s="48" t="s">
        <v>1695</v>
      </c>
      <c r="J63" s="44" t="s">
        <v>32</v>
      </c>
      <c r="K63" s="137"/>
      <c r="L63" s="130"/>
      <c r="M63" s="85"/>
      <c r="N63" s="64">
        <v>294.0</v>
      </c>
      <c r="O63" s="53"/>
      <c r="P63" s="258"/>
      <c r="Q63" s="265"/>
      <c r="R63" s="131"/>
      <c r="S63" s="89"/>
      <c r="T63" s="142">
        <v>50.0</v>
      </c>
      <c r="U63" s="7"/>
      <c r="V63" s="7"/>
      <c r="W63" s="7"/>
      <c r="X63" s="7"/>
      <c r="Y63" s="7"/>
      <c r="Z63" s="7"/>
      <c r="AA63" s="7"/>
      <c r="AB63" s="7"/>
      <c r="AC63" s="7"/>
    </row>
    <row r="64">
      <c r="A64" s="44" t="s">
        <v>36</v>
      </c>
      <c r="B64" s="44" t="s">
        <v>37</v>
      </c>
      <c r="C64" s="45"/>
      <c r="D64" s="101" t="s">
        <v>1696</v>
      </c>
      <c r="E64" s="134" t="s">
        <v>32</v>
      </c>
      <c r="F64" s="44" t="s">
        <v>146</v>
      </c>
      <c r="G64" s="231" t="s">
        <v>1697</v>
      </c>
      <c r="H64" s="60" t="s">
        <v>1698</v>
      </c>
      <c r="I64" s="48" t="s">
        <v>1699</v>
      </c>
      <c r="J64" s="44" t="s">
        <v>32</v>
      </c>
      <c r="K64" s="138"/>
      <c r="L64" s="125">
        <v>588.0</v>
      </c>
      <c r="M64" s="63"/>
      <c r="N64" s="64"/>
      <c r="O64" s="53"/>
      <c r="P64" s="262"/>
      <c r="Q64" s="234"/>
      <c r="R64" s="126"/>
      <c r="S64" s="65"/>
      <c r="T64" s="47">
        <v>100.0</v>
      </c>
      <c r="U64" s="7"/>
      <c r="V64" s="7"/>
      <c r="W64" s="7"/>
      <c r="X64" s="7"/>
      <c r="Y64" s="7"/>
      <c r="Z64" s="7"/>
      <c r="AA64" s="7"/>
      <c r="AB64" s="7"/>
      <c r="AC64" s="7"/>
    </row>
    <row r="65">
      <c r="A65" s="44" t="s">
        <v>36</v>
      </c>
      <c r="B65" s="44" t="s">
        <v>37</v>
      </c>
      <c r="C65" s="45"/>
      <c r="D65" s="101" t="s">
        <v>1700</v>
      </c>
      <c r="E65" s="134" t="s">
        <v>85</v>
      </c>
      <c r="F65" s="44" t="s">
        <v>40</v>
      </c>
      <c r="G65" s="231" t="s">
        <v>1701</v>
      </c>
      <c r="H65" s="60"/>
      <c r="I65" s="48" t="s">
        <v>1702</v>
      </c>
      <c r="J65" s="44" t="s">
        <v>32</v>
      </c>
      <c r="K65" s="138"/>
      <c r="L65" s="130"/>
      <c r="M65" s="85"/>
      <c r="N65" s="64">
        <v>294.0</v>
      </c>
      <c r="O65" s="53"/>
      <c r="P65" s="254"/>
      <c r="Q65" s="234"/>
      <c r="R65" s="131"/>
      <c r="S65" s="89"/>
      <c r="T65" s="47">
        <v>50.0</v>
      </c>
      <c r="U65" s="7"/>
      <c r="V65" s="7"/>
      <c r="W65" s="7"/>
      <c r="X65" s="7"/>
      <c r="Y65" s="7"/>
      <c r="Z65" s="7"/>
      <c r="AA65" s="7"/>
      <c r="AB65" s="7"/>
      <c r="AC65" s="7"/>
    </row>
    <row r="66">
      <c r="A66" s="44" t="s">
        <v>36</v>
      </c>
      <c r="B66" s="44" t="s">
        <v>37</v>
      </c>
      <c r="C66" s="45"/>
      <c r="D66" s="101" t="s">
        <v>46</v>
      </c>
      <c r="E66" s="23"/>
      <c r="F66" s="44"/>
      <c r="G66" s="231" t="s">
        <v>1703</v>
      </c>
      <c r="H66" s="60"/>
      <c r="I66" s="48" t="s">
        <v>1704</v>
      </c>
      <c r="J66" s="44" t="s">
        <v>32</v>
      </c>
      <c r="K66" s="137"/>
      <c r="L66" s="125">
        <v>100.0</v>
      </c>
      <c r="M66" s="85"/>
      <c r="N66" s="86"/>
      <c r="O66" s="53"/>
      <c r="P66" s="258"/>
      <c r="Q66" s="234"/>
      <c r="R66" s="131"/>
      <c r="S66" s="89"/>
      <c r="T66" s="295">
        <v>100.0</v>
      </c>
      <c r="U66" s="7"/>
      <c r="V66" s="7"/>
      <c r="W66" s="7"/>
      <c r="X66" s="7"/>
      <c r="Y66" s="7"/>
      <c r="Z66" s="7"/>
      <c r="AA66" s="7"/>
      <c r="AB66" s="7"/>
      <c r="AC66" s="7"/>
    </row>
    <row r="67">
      <c r="A67" s="44" t="s">
        <v>1595</v>
      </c>
      <c r="B67" s="44" t="s">
        <v>37</v>
      </c>
      <c r="C67" s="45"/>
      <c r="D67" s="101" t="s">
        <v>46</v>
      </c>
      <c r="E67" s="143"/>
      <c r="F67" s="44" t="s">
        <v>40</v>
      </c>
      <c r="G67" s="350" t="s">
        <v>1705</v>
      </c>
      <c r="H67" s="60" t="s">
        <v>568</v>
      </c>
      <c r="I67" s="297">
        <v>1.9981740204E10</v>
      </c>
      <c r="J67" s="44" t="s">
        <v>1599</v>
      </c>
      <c r="K67" s="144"/>
      <c r="L67" s="125"/>
      <c r="M67" s="63"/>
      <c r="N67" s="64"/>
      <c r="O67" s="53"/>
      <c r="P67" s="258"/>
      <c r="Q67" s="234"/>
      <c r="R67" s="126"/>
      <c r="S67" s="65">
        <v>250.0</v>
      </c>
      <c r="T67" s="47">
        <v>75.0</v>
      </c>
      <c r="U67" s="7"/>
      <c r="V67" s="7"/>
      <c r="W67" s="7"/>
      <c r="X67" s="7"/>
      <c r="Y67" s="7"/>
      <c r="Z67" s="7"/>
      <c r="AA67" s="7"/>
      <c r="AB67" s="7"/>
      <c r="AC67" s="7"/>
    </row>
    <row r="68">
      <c r="A68" s="44" t="s">
        <v>36</v>
      </c>
      <c r="B68" s="44" t="s">
        <v>37</v>
      </c>
      <c r="C68" s="45"/>
      <c r="D68" s="101" t="s">
        <v>1706</v>
      </c>
      <c r="E68" s="351" t="s">
        <v>178</v>
      </c>
      <c r="F68" s="44" t="s">
        <v>60</v>
      </c>
      <c r="G68" s="231" t="s">
        <v>1707</v>
      </c>
      <c r="H68" s="60" t="s">
        <v>1708</v>
      </c>
      <c r="I68" s="48" t="s">
        <v>410</v>
      </c>
      <c r="J68" s="44" t="s">
        <v>44</v>
      </c>
      <c r="K68" s="145">
        <v>294.0</v>
      </c>
      <c r="L68" s="130"/>
      <c r="M68" s="85"/>
      <c r="N68" s="86"/>
      <c r="O68" s="53"/>
      <c r="P68" s="258"/>
      <c r="Q68" s="234"/>
      <c r="R68" s="131"/>
      <c r="S68" s="89"/>
      <c r="T68" s="47">
        <v>100.0</v>
      </c>
      <c r="U68" s="7"/>
      <c r="V68" s="7"/>
      <c r="W68" s="7"/>
      <c r="X68" s="7"/>
      <c r="Y68" s="7"/>
      <c r="Z68" s="7"/>
      <c r="AA68" s="7"/>
      <c r="AB68" s="7"/>
      <c r="AC68" s="7"/>
    </row>
    <row r="69">
      <c r="A69" s="44" t="s">
        <v>36</v>
      </c>
      <c r="B69" s="44" t="s">
        <v>37</v>
      </c>
      <c r="C69" s="45"/>
      <c r="D69" s="101" t="s">
        <v>1709</v>
      </c>
      <c r="E69" s="351" t="s">
        <v>85</v>
      </c>
      <c r="F69" s="44" t="s">
        <v>40</v>
      </c>
      <c r="G69" s="231" t="s">
        <v>1710</v>
      </c>
      <c r="H69" s="60" t="s">
        <v>1711</v>
      </c>
      <c r="I69" s="48" t="s">
        <v>1712</v>
      </c>
      <c r="J69" s="44" t="s">
        <v>32</v>
      </c>
      <c r="K69" s="137"/>
      <c r="L69" s="146"/>
      <c r="M69" s="85"/>
      <c r="N69" s="64">
        <v>294.0</v>
      </c>
      <c r="O69" s="53"/>
      <c r="P69" s="258"/>
      <c r="Q69" s="234"/>
      <c r="R69" s="147"/>
      <c r="S69" s="89"/>
      <c r="T69" s="57">
        <v>50.0</v>
      </c>
      <c r="U69" s="7"/>
      <c r="V69" s="7"/>
      <c r="W69" s="7"/>
      <c r="X69" s="7"/>
      <c r="Y69" s="7"/>
      <c r="Z69" s="7"/>
      <c r="AA69" s="7"/>
      <c r="AB69" s="7"/>
      <c r="AC69" s="7"/>
    </row>
    <row r="70">
      <c r="A70" s="44" t="s">
        <v>36</v>
      </c>
      <c r="B70" s="44" t="s">
        <v>37</v>
      </c>
      <c r="C70" s="45"/>
      <c r="D70" s="101" t="s">
        <v>1713</v>
      </c>
      <c r="E70" s="351" t="s">
        <v>522</v>
      </c>
      <c r="F70" s="44" t="s">
        <v>1605</v>
      </c>
      <c r="G70" s="231" t="s">
        <v>1714</v>
      </c>
      <c r="H70" s="60" t="s">
        <v>1663</v>
      </c>
      <c r="I70" s="48" t="s">
        <v>1664</v>
      </c>
      <c r="J70" s="44" t="s">
        <v>44</v>
      </c>
      <c r="K70" s="144"/>
      <c r="L70" s="130"/>
      <c r="M70" s="85"/>
      <c r="N70" s="86"/>
      <c r="O70" s="53">
        <v>180.0</v>
      </c>
      <c r="P70" s="266"/>
      <c r="Q70" s="234"/>
      <c r="R70" s="131"/>
      <c r="S70" s="89"/>
      <c r="T70" s="47">
        <v>90.0</v>
      </c>
      <c r="U70" s="7"/>
      <c r="V70" s="7"/>
      <c r="W70" s="7"/>
      <c r="X70" s="7"/>
      <c r="Y70" s="7"/>
      <c r="Z70" s="7"/>
      <c r="AA70" s="7"/>
      <c r="AB70" s="7"/>
      <c r="AC70" s="7"/>
    </row>
    <row r="71">
      <c r="A71" s="44" t="s">
        <v>36</v>
      </c>
      <c r="B71" s="44" t="s">
        <v>37</v>
      </c>
      <c r="C71" s="149"/>
      <c r="D71" s="352" t="s">
        <v>1715</v>
      </c>
      <c r="E71" s="351" t="s">
        <v>70</v>
      </c>
      <c r="F71" s="44" t="s">
        <v>40</v>
      </c>
      <c r="G71" s="231" t="s">
        <v>1716</v>
      </c>
      <c r="H71" s="60" t="s">
        <v>1717</v>
      </c>
      <c r="I71" s="48" t="s">
        <v>1718</v>
      </c>
      <c r="J71" s="44" t="s">
        <v>32</v>
      </c>
      <c r="K71" s="151"/>
      <c r="L71" s="152"/>
      <c r="M71" s="85"/>
      <c r="N71" s="86"/>
      <c r="O71" s="53"/>
      <c r="P71" s="266"/>
      <c r="Q71" s="234"/>
      <c r="R71" s="157">
        <v>294.0</v>
      </c>
      <c r="S71" s="89"/>
      <c r="T71" s="47">
        <v>50.0</v>
      </c>
      <c r="U71" s="7"/>
      <c r="V71" s="7"/>
      <c r="W71" s="7"/>
      <c r="X71" s="7"/>
      <c r="Y71" s="7"/>
      <c r="Z71" s="7"/>
      <c r="AA71" s="7"/>
      <c r="AB71" s="7"/>
      <c r="AC71" s="7"/>
    </row>
    <row r="72">
      <c r="A72" s="44" t="s">
        <v>1595</v>
      </c>
      <c r="B72" s="44" t="s">
        <v>37</v>
      </c>
      <c r="C72" s="149"/>
      <c r="D72" s="101" t="s">
        <v>46</v>
      </c>
      <c r="E72" s="143"/>
      <c r="F72" s="44" t="s">
        <v>60</v>
      </c>
      <c r="G72" s="353" t="s">
        <v>1719</v>
      </c>
      <c r="H72" s="60" t="s">
        <v>1720</v>
      </c>
      <c r="I72" s="297">
        <v>6.79921931E9</v>
      </c>
      <c r="J72" s="44" t="s">
        <v>1599</v>
      </c>
      <c r="K72" s="155"/>
      <c r="L72" s="152"/>
      <c r="M72" s="115"/>
      <c r="N72" s="116"/>
      <c r="O72" s="53"/>
      <c r="P72" s="266"/>
      <c r="Q72" s="265"/>
      <c r="R72" s="153"/>
      <c r="S72" s="56">
        <v>147.0</v>
      </c>
      <c r="T72" s="142">
        <v>73.5</v>
      </c>
      <c r="U72" s="7"/>
      <c r="V72" s="7"/>
      <c r="W72" s="7"/>
      <c r="X72" s="7"/>
      <c r="Y72" s="7"/>
      <c r="Z72" s="7"/>
      <c r="AA72" s="7"/>
      <c r="AB72" s="7"/>
      <c r="AC72" s="7"/>
    </row>
    <row r="73">
      <c r="A73" s="44" t="s">
        <v>36</v>
      </c>
      <c r="B73" s="44" t="s">
        <v>37</v>
      </c>
      <c r="C73" s="149"/>
      <c r="D73" s="46" t="s">
        <v>1721</v>
      </c>
      <c r="E73" s="351" t="s">
        <v>39</v>
      </c>
      <c r="F73" s="44" t="s">
        <v>40</v>
      </c>
      <c r="G73" s="231" t="s">
        <v>1722</v>
      </c>
      <c r="H73" s="60" t="s">
        <v>1723</v>
      </c>
      <c r="I73" s="60" t="s">
        <v>1724</v>
      </c>
      <c r="J73" s="44" t="s">
        <v>56</v>
      </c>
      <c r="K73" s="151"/>
      <c r="L73" s="156"/>
      <c r="M73" s="85"/>
      <c r="N73" s="86"/>
      <c r="O73" s="53">
        <v>294.0</v>
      </c>
      <c r="P73" s="266"/>
      <c r="Q73" s="265"/>
      <c r="R73" s="157"/>
      <c r="S73" s="89"/>
      <c r="T73" s="47">
        <v>50.0</v>
      </c>
      <c r="U73" s="7"/>
      <c r="V73" s="7"/>
      <c r="W73" s="7"/>
      <c r="X73" s="7"/>
      <c r="Y73" s="7"/>
      <c r="Z73" s="7"/>
      <c r="AA73" s="7"/>
      <c r="AB73" s="7"/>
      <c r="AC73" s="7"/>
    </row>
    <row r="74">
      <c r="A74" s="44" t="s">
        <v>36</v>
      </c>
      <c r="B74" s="44" t="s">
        <v>45</v>
      </c>
      <c r="C74" s="149"/>
      <c r="D74" s="101" t="s">
        <v>46</v>
      </c>
      <c r="E74" s="351" t="s">
        <v>32</v>
      </c>
      <c r="F74" s="44" t="s">
        <v>146</v>
      </c>
      <c r="G74" s="231" t="s">
        <v>1725</v>
      </c>
      <c r="H74" s="60" t="s">
        <v>607</v>
      </c>
      <c r="I74" s="60" t="s">
        <v>1077</v>
      </c>
      <c r="J74" s="44" t="s">
        <v>32</v>
      </c>
      <c r="K74" s="151"/>
      <c r="L74" s="152"/>
      <c r="M74" s="63" t="s">
        <v>639</v>
      </c>
      <c r="N74" s="86"/>
      <c r="O74" s="53"/>
      <c r="P74" s="266"/>
      <c r="Q74" s="265"/>
      <c r="R74" s="153"/>
      <c r="S74" s="89"/>
      <c r="T74" s="142" t="s">
        <v>46</v>
      </c>
      <c r="U74" s="7"/>
      <c r="V74" s="7"/>
      <c r="W74" s="7"/>
      <c r="X74" s="7"/>
      <c r="Y74" s="7"/>
      <c r="Z74" s="7"/>
      <c r="AA74" s="7"/>
      <c r="AB74" s="7"/>
      <c r="AC74" s="7"/>
    </row>
    <row r="75">
      <c r="A75" s="44" t="s">
        <v>36</v>
      </c>
      <c r="B75" s="44" t="s">
        <v>45</v>
      </c>
      <c r="C75" s="149"/>
      <c r="D75" s="101" t="s">
        <v>46</v>
      </c>
      <c r="E75" s="351" t="s">
        <v>32</v>
      </c>
      <c r="F75" s="44" t="s">
        <v>146</v>
      </c>
      <c r="G75" s="231" t="s">
        <v>1726</v>
      </c>
      <c r="H75" s="60" t="s">
        <v>607</v>
      </c>
      <c r="I75" s="60" t="s">
        <v>1077</v>
      </c>
      <c r="J75" s="44" t="s">
        <v>32</v>
      </c>
      <c r="K75" s="155"/>
      <c r="L75" s="152"/>
      <c r="M75" s="63" t="s">
        <v>639</v>
      </c>
      <c r="N75" s="86"/>
      <c r="O75" s="53"/>
      <c r="P75" s="266"/>
      <c r="Q75" s="265"/>
      <c r="R75" s="153"/>
      <c r="S75" s="89"/>
      <c r="T75" s="142" t="s">
        <v>46</v>
      </c>
      <c r="U75" s="7"/>
      <c r="V75" s="7"/>
      <c r="W75" s="7"/>
      <c r="X75" s="7"/>
      <c r="Y75" s="7"/>
      <c r="Z75" s="7"/>
      <c r="AA75" s="7"/>
      <c r="AB75" s="7"/>
      <c r="AC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6"/>
      <c r="Q76" s="265"/>
      <c r="R76" s="153"/>
      <c r="S76" s="89"/>
      <c r="T76" s="159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266"/>
      <c r="Q77" s="265"/>
      <c r="R77" s="153"/>
      <c r="S77" s="89"/>
      <c r="T77" s="142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6"/>
      <c r="Q78" s="268"/>
      <c r="R78" s="153"/>
      <c r="S78" s="89"/>
      <c r="T78" s="162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6"/>
      <c r="Q79" s="268"/>
      <c r="R79" s="153"/>
      <c r="S79" s="89"/>
      <c r="T79" s="163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269"/>
      <c r="Q80" s="268"/>
      <c r="R80" s="153"/>
      <c r="S80" s="89"/>
      <c r="T80" s="163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69"/>
      <c r="Q81" s="268"/>
      <c r="R81" s="168"/>
      <c r="S81" s="170"/>
      <c r="T81" s="163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69"/>
      <c r="Q82" s="268"/>
      <c r="R82" s="168"/>
      <c r="S82" s="170"/>
      <c r="T82" s="163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271"/>
      <c r="Q83" s="268"/>
      <c r="R83" s="168"/>
      <c r="S83" s="170"/>
      <c r="T83" s="163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273"/>
      <c r="Q84" s="274"/>
      <c r="R84" s="175"/>
      <c r="S84" s="177"/>
      <c r="T84" s="163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3"/>
      <c r="Q85" s="275"/>
      <c r="R85" s="168"/>
      <c r="S85" s="180"/>
      <c r="T85" s="163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3"/>
      <c r="Q86" s="275"/>
      <c r="R86" s="168"/>
      <c r="S86" s="180"/>
      <c r="T86" s="163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3"/>
      <c r="Q87" s="275"/>
      <c r="R87" s="168"/>
      <c r="S87" s="180"/>
      <c r="T87" s="163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3"/>
      <c r="Q88" s="275"/>
      <c r="R88" s="168"/>
      <c r="S88" s="180"/>
      <c r="T88" s="163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3"/>
      <c r="Q89" s="275"/>
      <c r="R89" s="168"/>
      <c r="S89" s="180"/>
      <c r="T89" s="163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3"/>
      <c r="Q90" s="275"/>
      <c r="R90" s="168"/>
      <c r="S90" s="180"/>
      <c r="T90" s="163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3"/>
      <c r="Q91" s="275"/>
      <c r="R91" s="168"/>
      <c r="S91" s="180"/>
      <c r="T91" s="163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273"/>
      <c r="Q92" s="275"/>
      <c r="R92" s="168"/>
      <c r="S92" s="180"/>
      <c r="T92" s="163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7"/>
      <c r="S93" s="188"/>
      <c r="T93" s="189">
        <f>SUM(T7:T92)</f>
        <v>8802.5</v>
      </c>
      <c r="U93" s="7"/>
      <c r="V93" s="7"/>
      <c r="W93" s="7"/>
      <c r="X93" s="7"/>
      <c r="Y93" s="7"/>
      <c r="Z93" s="7"/>
      <c r="AA93" s="7"/>
      <c r="AB93" s="7"/>
      <c r="AC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6"/>
      <c r="S94" s="19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4622.8</v>
      </c>
      <c r="L95" s="201" t="s">
        <v>24</v>
      </c>
      <c r="O95" s="202" t="s">
        <v>25</v>
      </c>
      <c r="R95" s="202"/>
      <c r="S95" s="203" t="s">
        <v>26</v>
      </c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SUM(K95*2%)</f>
        <v>92.456</v>
      </c>
      <c r="L96" s="36" t="s">
        <v>10</v>
      </c>
      <c r="M96" s="204"/>
      <c r="N96" s="204"/>
      <c r="O96" s="205"/>
      <c r="P96" s="206"/>
      <c r="Q96" s="206"/>
      <c r="R96" s="206"/>
      <c r="S96" s="20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3122</v>
      </c>
      <c r="M97" s="37" t="s">
        <v>11</v>
      </c>
      <c r="N97" s="204"/>
      <c r="O97" s="205"/>
      <c r="P97" s="205"/>
      <c r="Q97" s="205"/>
      <c r="R97" s="205"/>
      <c r="S97" s="20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16444.8</v>
      </c>
      <c r="I98" s="5"/>
      <c r="J98" s="2"/>
      <c r="K98" s="7"/>
      <c r="L98" s="58">
        <f>SUM(L97*2%)</f>
        <v>62.44</v>
      </c>
      <c r="M98" s="16">
        <f>SUM(M6:M91)</f>
        <v>2500</v>
      </c>
      <c r="N98" s="38" t="s">
        <v>12</v>
      </c>
      <c r="O98" s="205"/>
      <c r="P98" s="205"/>
      <c r="Q98" s="205"/>
      <c r="R98" s="205"/>
      <c r="S98" s="188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"/>
      <c r="B99" s="2"/>
      <c r="C99" s="3"/>
      <c r="D99" s="16"/>
      <c r="E99" s="2"/>
      <c r="F99" s="212"/>
      <c r="G99" s="213" t="s">
        <v>28</v>
      </c>
      <c r="H99" s="211">
        <f>SUM(O100,,P102,R104)</f>
        <v>5567</v>
      </c>
      <c r="I99" s="5"/>
      <c r="J99" s="2"/>
      <c r="K99" s="7"/>
      <c r="L99" s="17"/>
      <c r="M99" s="58">
        <f>SUM(M98*2%)</f>
        <v>50</v>
      </c>
      <c r="N99" s="16">
        <f>SUM(N6:N92)</f>
        <v>6200</v>
      </c>
      <c r="O99" s="39" t="s">
        <v>13</v>
      </c>
      <c r="P99" s="205"/>
      <c r="Q99" s="205"/>
      <c r="R99" s="205"/>
      <c r="S99" s="214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SUM(Q103,S105)</f>
        <v>596</v>
      </c>
      <c r="I100" s="5"/>
      <c r="J100" s="2"/>
      <c r="K100" s="7"/>
      <c r="L100" s="2"/>
      <c r="M100" s="2"/>
      <c r="N100" s="58">
        <f>SUM(N99*3%)</f>
        <v>186</v>
      </c>
      <c r="O100" s="16">
        <f>SUM(O6:O93)</f>
        <v>2074</v>
      </c>
      <c r="P100" s="205"/>
      <c r="Q100" s="205"/>
      <c r="R100" s="205"/>
      <c r="S100" s="214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SUM(O100*2%)</f>
        <v>41.48</v>
      </c>
      <c r="P101" s="230" t="s">
        <v>35</v>
      </c>
      <c r="Q101" s="205"/>
      <c r="R101" s="205"/>
      <c r="S101" s="214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16">
        <f>SUM(P6:P95)</f>
        <v>882</v>
      </c>
      <c r="Q102" s="41" t="s">
        <v>15</v>
      </c>
      <c r="R102" s="205"/>
      <c r="S102" s="214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>
        <f>SUM(M9,P16,R18,O23,N28,R32,O34,O37,M41,K43,P45,N48,N52,O54,K68,O70)</f>
        <v>5182</v>
      </c>
      <c r="I103" s="278">
        <f>SUM(M41,N52)</f>
        <v>644</v>
      </c>
      <c r="J103" s="2"/>
      <c r="K103" s="7"/>
      <c r="L103" s="2"/>
      <c r="M103" s="2"/>
      <c r="N103" s="2"/>
      <c r="O103" s="2"/>
      <c r="P103" s="58">
        <f>SUM(P102*1%)</f>
        <v>8.82</v>
      </c>
      <c r="Q103" s="16">
        <f>SUM(Q6:Q91)</f>
        <v>199</v>
      </c>
      <c r="R103" s="40" t="s">
        <v>14</v>
      </c>
      <c r="S103" s="214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77">
        <f>SUM(K7,N8,K10,N11,N19,N21,R22,R24,N29,N30,R31,N36,M38,L39,N40,K42,R46,K49,N53,K59,L60,K61,O73)</f>
        <v>8047.8</v>
      </c>
      <c r="I104" s="302">
        <f>SUM(R22)</f>
        <v>294</v>
      </c>
      <c r="J104" s="2"/>
      <c r="K104" s="7"/>
      <c r="L104" s="2"/>
      <c r="M104" s="2"/>
      <c r="N104" s="2"/>
      <c r="O104" s="2"/>
      <c r="P104" s="2"/>
      <c r="Q104" s="58">
        <f>SUM(Q103*2%)</f>
        <v>3.98</v>
      </c>
      <c r="R104" s="16">
        <f>SUM(R6:R91)</f>
        <v>2611</v>
      </c>
      <c r="S104" s="222" t="s">
        <v>16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77">
        <f>SUM(K12,M13,N14,N15,K20,K25,O26,M33,P44,R47,M50,R51,N55,L57,K58,N63,L64,N65,L66,N69,R71)</f>
        <v>8194</v>
      </c>
      <c r="I105" s="278">
        <f>SUM(M13)</f>
        <v>350</v>
      </c>
      <c r="J105" s="2"/>
      <c r="K105" s="7"/>
      <c r="L105" s="2"/>
      <c r="M105" s="2"/>
      <c r="N105" s="2"/>
      <c r="O105" s="2"/>
      <c r="P105" s="2"/>
      <c r="Q105" s="2"/>
      <c r="R105" s="58">
        <f>SUM(R104*2%)</f>
        <v>52.22</v>
      </c>
      <c r="S105" s="150">
        <f>SUM(S7:S93)</f>
        <v>397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150">
        <f>SUM(S105*2%)</f>
        <v>7.94</v>
      </c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281">
        <f>SUM(M13,M38,M41,N52,N56,L64)</f>
        <v>2470</v>
      </c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16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W991" s="7"/>
      <c r="X991" s="7"/>
      <c r="Y991" s="7"/>
      <c r="Z991" s="7"/>
      <c r="AA991" s="7"/>
      <c r="AB991" s="7"/>
      <c r="AC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7"/>
      <c r="W992" s="7"/>
      <c r="X992" s="7"/>
      <c r="Y992" s="7"/>
      <c r="Z992" s="7"/>
      <c r="AA992" s="7"/>
      <c r="AB992" s="7"/>
      <c r="AC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7"/>
      <c r="W993" s="7"/>
      <c r="X993" s="7"/>
      <c r="Y993" s="7"/>
      <c r="Z993" s="7"/>
      <c r="AA993" s="7"/>
      <c r="AB993" s="7"/>
      <c r="AC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7"/>
      <c r="W994" s="7"/>
      <c r="X994" s="7"/>
      <c r="Y994" s="7"/>
      <c r="Z994" s="7"/>
      <c r="AA994" s="7"/>
      <c r="AB994" s="7"/>
      <c r="AC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7"/>
      <c r="W995" s="7"/>
      <c r="X995" s="7"/>
      <c r="Y995" s="7"/>
      <c r="Z995" s="7"/>
      <c r="AA995" s="7"/>
      <c r="AB995" s="7"/>
      <c r="AC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7"/>
      <c r="W996" s="7"/>
      <c r="X996" s="7"/>
      <c r="Y996" s="7"/>
      <c r="Z996" s="7"/>
      <c r="AA996" s="7"/>
      <c r="AB996" s="7"/>
      <c r="AC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7"/>
      <c r="W997" s="7"/>
      <c r="X997" s="7"/>
      <c r="Y997" s="7"/>
      <c r="Z997" s="7"/>
      <c r="AA997" s="7"/>
      <c r="AB997" s="7"/>
      <c r="AC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7"/>
      <c r="W998" s="7"/>
      <c r="X998" s="7"/>
      <c r="Y998" s="7"/>
      <c r="Z998" s="7"/>
      <c r="AA998" s="7"/>
      <c r="AB998" s="7"/>
      <c r="AC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7"/>
      <c r="W999" s="7"/>
      <c r="X999" s="7"/>
      <c r="Y999" s="7"/>
      <c r="Z999" s="7"/>
      <c r="AA999" s="7"/>
      <c r="AB999" s="7"/>
      <c r="AC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7"/>
      <c r="W1000" s="7"/>
      <c r="Z1000" s="7"/>
      <c r="AA1000" s="7"/>
      <c r="AB1000" s="7"/>
      <c r="AC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  <c r="S1001" s="227"/>
    </row>
  </sheetData>
  <mergeCells count="5">
    <mergeCell ref="A2:J2"/>
    <mergeCell ref="A3:J3"/>
    <mergeCell ref="K3:S3"/>
    <mergeCell ref="L95:N95"/>
    <mergeCell ref="O95:Q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J7:J92">
      <formula1>"Mel,Drieli,Fernanda,Carla"</formula1>
    </dataValidation>
    <dataValidation type="list" allowBlank="1" showErrorMessage="1" sqref="A7:A92">
      <formula1>"Nobre,Publicidade,Rei dos Vídeos"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4.2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9" max="19" width="15.38"/>
    <col customWidth="1" min="21" max="21" width="22.63"/>
    <col customWidth="1" min="22" max="22" width="14.13"/>
    <col customWidth="1" min="23" max="23" width="3.0"/>
    <col customWidth="1" min="24" max="24" width="17.0"/>
    <col customWidth="1" min="25" max="25" width="13.38"/>
  </cols>
  <sheetData>
    <row r="1">
      <c r="A1" s="1">
        <v>4.0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6"/>
      <c r="T1" s="5"/>
      <c r="U1" s="5"/>
      <c r="V1" s="7"/>
      <c r="W1" s="7"/>
      <c r="X1" s="7"/>
      <c r="Y1" s="7"/>
      <c r="Z1" s="7"/>
      <c r="AA1" s="7"/>
      <c r="AB1" s="7"/>
      <c r="AC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2"/>
      <c r="U2" s="5"/>
      <c r="V2" s="7"/>
      <c r="W2" s="7"/>
      <c r="X2" s="7"/>
      <c r="Y2" s="7"/>
      <c r="Z2" s="7"/>
      <c r="AA2" s="7"/>
      <c r="AB2" s="7"/>
      <c r="AC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T3" s="15"/>
      <c r="U3" s="5"/>
      <c r="V3" s="7"/>
      <c r="W3" s="7"/>
      <c r="X3" s="7"/>
      <c r="Y3" s="7"/>
      <c r="Z3" s="7"/>
      <c r="AA3" s="7"/>
      <c r="AB3" s="7"/>
      <c r="AC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20"/>
      <c r="U4" s="21"/>
      <c r="V4" s="22"/>
      <c r="W4" s="7"/>
      <c r="X4" s="7"/>
      <c r="Y4" s="7"/>
      <c r="Z4" s="7"/>
      <c r="AA4" s="7"/>
      <c r="AB4" s="7"/>
      <c r="AC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4"/>
      <c r="T5" s="30"/>
      <c r="U5" s="7"/>
      <c r="V5" s="7"/>
      <c r="W5" s="7"/>
      <c r="X5" s="7"/>
      <c r="Y5" s="7"/>
      <c r="Z5" s="7"/>
      <c r="AA5" s="7"/>
      <c r="AB5" s="7"/>
      <c r="AC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30" t="s">
        <v>35</v>
      </c>
      <c r="Q6" s="41" t="s">
        <v>15</v>
      </c>
      <c r="R6" s="40" t="s">
        <v>14</v>
      </c>
      <c r="S6" s="42" t="s">
        <v>16</v>
      </c>
      <c r="T6" s="36" t="s">
        <v>17</v>
      </c>
      <c r="U6" s="7"/>
      <c r="V6" s="7"/>
      <c r="W6" s="43"/>
      <c r="Z6" s="7"/>
      <c r="AA6" s="7"/>
      <c r="AB6" s="7"/>
      <c r="AC6" s="7"/>
    </row>
    <row r="7">
      <c r="A7" s="44" t="s">
        <v>36</v>
      </c>
      <c r="B7" s="44" t="s">
        <v>37</v>
      </c>
      <c r="C7" s="45"/>
      <c r="D7" s="46" t="s">
        <v>1727</v>
      </c>
      <c r="E7" s="47" t="s">
        <v>135</v>
      </c>
      <c r="F7" s="44" t="s">
        <v>60</v>
      </c>
      <c r="G7" s="231" t="s">
        <v>1728</v>
      </c>
      <c r="H7" s="49" t="s">
        <v>1729</v>
      </c>
      <c r="I7" s="50" t="s">
        <v>1730</v>
      </c>
      <c r="J7" s="44" t="s">
        <v>32</v>
      </c>
      <c r="K7" s="51">
        <v>294.0</v>
      </c>
      <c r="L7" s="52"/>
      <c r="M7" s="37"/>
      <c r="N7" s="38"/>
      <c r="O7" s="53"/>
      <c r="P7" s="233"/>
      <c r="Q7" s="234"/>
      <c r="R7" s="54"/>
      <c r="S7" s="56"/>
      <c r="T7" s="57">
        <v>100.0</v>
      </c>
      <c r="U7" s="235" t="s">
        <v>9</v>
      </c>
      <c r="V7" s="236">
        <f>SUM(K97)</f>
        <v>3528</v>
      </c>
      <c r="W7" s="7"/>
      <c r="Z7" s="7"/>
      <c r="AA7" s="7"/>
      <c r="AB7" s="7"/>
      <c r="AC7" s="7"/>
    </row>
    <row r="8">
      <c r="A8" s="44" t="s">
        <v>36</v>
      </c>
      <c r="B8" s="44" t="s">
        <v>37</v>
      </c>
      <c r="C8" s="45"/>
      <c r="D8" s="46" t="s">
        <v>1731</v>
      </c>
      <c r="E8" s="59"/>
      <c r="F8" s="44"/>
      <c r="G8" s="231" t="s">
        <v>1732</v>
      </c>
      <c r="H8" s="60" t="s">
        <v>1733</v>
      </c>
      <c r="I8" s="61" t="s">
        <v>1734</v>
      </c>
      <c r="J8" s="44" t="s">
        <v>56</v>
      </c>
      <c r="K8" s="62"/>
      <c r="L8" s="52">
        <v>250.0</v>
      </c>
      <c r="M8" s="63"/>
      <c r="N8" s="64"/>
      <c r="O8" s="53"/>
      <c r="P8" s="233"/>
      <c r="Q8" s="234"/>
      <c r="R8" s="54"/>
      <c r="S8" s="65"/>
      <c r="T8" s="340">
        <v>250.0</v>
      </c>
      <c r="U8" s="66" t="s">
        <v>10</v>
      </c>
      <c r="V8" s="67">
        <f>SUM(L99)</f>
        <v>1188</v>
      </c>
      <c r="W8" s="7"/>
      <c r="Z8" s="7"/>
      <c r="AA8" s="7"/>
      <c r="AB8" s="7"/>
      <c r="AC8" s="7"/>
    </row>
    <row r="9">
      <c r="A9" s="44" t="s">
        <v>36</v>
      </c>
      <c r="B9" s="44" t="s">
        <v>37</v>
      </c>
      <c r="C9" s="68"/>
      <c r="D9" s="46" t="s">
        <v>1735</v>
      </c>
      <c r="E9" s="47" t="s">
        <v>39</v>
      </c>
      <c r="F9" s="44" t="s">
        <v>40</v>
      </c>
      <c r="G9" s="324" t="s">
        <v>1736</v>
      </c>
      <c r="H9" s="60"/>
      <c r="I9" s="69" t="s">
        <v>1737</v>
      </c>
      <c r="J9" s="44" t="s">
        <v>44</v>
      </c>
      <c r="K9" s="62">
        <v>294.0</v>
      </c>
      <c r="L9" s="52"/>
      <c r="M9" s="63"/>
      <c r="N9" s="64"/>
      <c r="O9" s="53"/>
      <c r="P9" s="233"/>
      <c r="Q9" s="234"/>
      <c r="R9" s="54"/>
      <c r="S9" s="65"/>
      <c r="T9" s="57">
        <v>50.0</v>
      </c>
      <c r="U9" s="66" t="s">
        <v>11</v>
      </c>
      <c r="V9" s="67">
        <f>SUM(M100)</f>
        <v>2694</v>
      </c>
      <c r="W9" s="7"/>
      <c r="Z9" s="7"/>
      <c r="AA9" s="7"/>
      <c r="AB9" s="7"/>
      <c r="AC9" s="7"/>
    </row>
    <row r="10" ht="16.5" customHeight="1">
      <c r="A10" s="44" t="s">
        <v>36</v>
      </c>
      <c r="B10" s="44" t="s">
        <v>37</v>
      </c>
      <c r="C10" s="70"/>
      <c r="D10" s="71"/>
      <c r="E10" s="47"/>
      <c r="F10" s="44" t="s">
        <v>60</v>
      </c>
      <c r="G10" s="48" t="s">
        <v>1738</v>
      </c>
      <c r="H10" s="49"/>
      <c r="I10" s="50" t="s">
        <v>1739</v>
      </c>
      <c r="J10" s="44"/>
      <c r="K10" s="51">
        <v>294.0</v>
      </c>
      <c r="L10" s="72"/>
      <c r="M10" s="37"/>
      <c r="N10" s="38"/>
      <c r="O10" s="53"/>
      <c r="P10" s="233"/>
      <c r="Q10" s="234"/>
      <c r="R10" s="54"/>
      <c r="S10" s="56"/>
      <c r="T10" s="57">
        <v>50.0</v>
      </c>
      <c r="U10" s="75" t="s">
        <v>12</v>
      </c>
      <c r="V10" s="67">
        <f>SUM(N101)</f>
        <v>3584</v>
      </c>
      <c r="W10" s="7"/>
      <c r="X10" s="7"/>
      <c r="Y10" s="7"/>
      <c r="Z10" s="7"/>
      <c r="AA10" s="7"/>
      <c r="AB10" s="7"/>
      <c r="AC10" s="7"/>
    </row>
    <row r="11">
      <c r="A11" s="44" t="s">
        <v>36</v>
      </c>
      <c r="B11" s="44" t="s">
        <v>37</v>
      </c>
      <c r="C11" s="45"/>
      <c r="D11" s="46" t="s">
        <v>1740</v>
      </c>
      <c r="E11" s="47" t="s">
        <v>90</v>
      </c>
      <c r="F11" s="44" t="s">
        <v>40</v>
      </c>
      <c r="G11" s="231" t="s">
        <v>1741</v>
      </c>
      <c r="H11" s="49" t="s">
        <v>1742</v>
      </c>
      <c r="I11" s="61" t="s">
        <v>1743</v>
      </c>
      <c r="J11" s="44" t="s">
        <v>44</v>
      </c>
      <c r="K11" s="51"/>
      <c r="L11" s="52"/>
      <c r="M11" s="37"/>
      <c r="N11" s="38"/>
      <c r="O11" s="53"/>
      <c r="P11" s="233"/>
      <c r="Q11" s="234"/>
      <c r="R11" s="54">
        <v>294.0</v>
      </c>
      <c r="S11" s="56"/>
      <c r="T11" s="57">
        <v>100.0</v>
      </c>
      <c r="U11" s="76" t="s">
        <v>18</v>
      </c>
      <c r="V11" s="77">
        <f>SUM(V7:V10)</f>
        <v>10994</v>
      </c>
      <c r="W11" s="7"/>
      <c r="Z11" s="7"/>
      <c r="AA11" s="7"/>
      <c r="AB11" s="7"/>
      <c r="AC11" s="7"/>
    </row>
    <row r="12">
      <c r="A12" s="44" t="s">
        <v>1595</v>
      </c>
      <c r="B12" s="44" t="s">
        <v>37</v>
      </c>
      <c r="C12" s="45"/>
      <c r="D12" s="46" t="s">
        <v>46</v>
      </c>
      <c r="E12" s="59"/>
      <c r="F12" s="44" t="s">
        <v>60</v>
      </c>
      <c r="G12" s="353" t="s">
        <v>1744</v>
      </c>
      <c r="H12" s="49" t="s">
        <v>1745</v>
      </c>
      <c r="I12" s="297">
        <v>1.4997678387E10</v>
      </c>
      <c r="J12" s="44" t="s">
        <v>1599</v>
      </c>
      <c r="K12" s="51"/>
      <c r="L12" s="52"/>
      <c r="M12" s="63"/>
      <c r="N12" s="64"/>
      <c r="O12" s="53"/>
      <c r="P12" s="233"/>
      <c r="Q12" s="234"/>
      <c r="R12" s="54"/>
      <c r="S12" s="65">
        <v>199.0</v>
      </c>
      <c r="T12" s="57">
        <v>100.0</v>
      </c>
      <c r="W12" s="7"/>
      <c r="X12" s="7"/>
      <c r="Y12" s="7"/>
      <c r="Z12" s="7"/>
      <c r="AA12" s="7"/>
      <c r="AB12" s="7"/>
      <c r="AC12" s="7"/>
    </row>
    <row r="13">
      <c r="A13" s="44" t="s">
        <v>36</v>
      </c>
      <c r="B13" s="44" t="s">
        <v>37</v>
      </c>
      <c r="C13" s="45"/>
      <c r="D13" s="46" t="s">
        <v>1746</v>
      </c>
      <c r="E13" s="47" t="s">
        <v>39</v>
      </c>
      <c r="F13" s="44" t="s">
        <v>40</v>
      </c>
      <c r="G13" s="231" t="s">
        <v>1747</v>
      </c>
      <c r="H13" s="60" t="s">
        <v>1748</v>
      </c>
      <c r="I13" s="50">
        <v>1.4997048438E10</v>
      </c>
      <c r="J13" s="44" t="s">
        <v>44</v>
      </c>
      <c r="K13" s="51"/>
      <c r="L13" s="52"/>
      <c r="M13" s="63">
        <v>350.0</v>
      </c>
      <c r="N13" s="64"/>
      <c r="O13" s="53"/>
      <c r="P13" s="238"/>
      <c r="Q13" s="234"/>
      <c r="R13" s="54"/>
      <c r="S13" s="65"/>
      <c r="T13" s="57">
        <v>50.0</v>
      </c>
      <c r="W13" s="7"/>
      <c r="X13" s="7"/>
      <c r="Y13" s="7"/>
      <c r="Z13" s="7"/>
      <c r="AA13" s="7"/>
      <c r="AB13" s="7"/>
      <c r="AC13" s="7"/>
    </row>
    <row r="14">
      <c r="A14" s="44" t="s">
        <v>36</v>
      </c>
      <c r="B14" s="44" t="s">
        <v>37</v>
      </c>
      <c r="C14" s="70"/>
      <c r="D14" s="58"/>
      <c r="E14" s="47" t="s">
        <v>90</v>
      </c>
      <c r="F14" s="44" t="s">
        <v>40</v>
      </c>
      <c r="G14" s="246" t="s">
        <v>1749</v>
      </c>
      <c r="H14" s="60"/>
      <c r="I14" s="50" t="s">
        <v>1750</v>
      </c>
      <c r="J14" s="44" t="s">
        <v>44</v>
      </c>
      <c r="K14" s="51"/>
      <c r="L14" s="52"/>
      <c r="M14" s="37"/>
      <c r="N14" s="38">
        <v>294.0</v>
      </c>
      <c r="O14" s="53"/>
      <c r="P14" s="233"/>
      <c r="Q14" s="234"/>
      <c r="R14" s="54"/>
      <c r="S14" s="56"/>
      <c r="T14" s="57">
        <v>50.0</v>
      </c>
      <c r="W14" s="7"/>
      <c r="X14" s="7"/>
      <c r="Y14" s="7"/>
      <c r="Z14" s="7"/>
      <c r="AA14" s="7"/>
      <c r="AB14" s="7"/>
      <c r="AC14" s="7"/>
    </row>
    <row r="15">
      <c r="A15" s="44" t="s">
        <v>36</v>
      </c>
      <c r="B15" s="44" t="s">
        <v>37</v>
      </c>
      <c r="C15" s="70"/>
      <c r="D15" s="46" t="s">
        <v>1751</v>
      </c>
      <c r="E15" s="47" t="s">
        <v>178</v>
      </c>
      <c r="F15" s="44" t="s">
        <v>40</v>
      </c>
      <c r="G15" s="241" t="s">
        <v>1752</v>
      </c>
      <c r="H15" s="79"/>
      <c r="I15" s="61" t="s">
        <v>1753</v>
      </c>
      <c r="J15" s="44" t="s">
        <v>56</v>
      </c>
      <c r="K15" s="51"/>
      <c r="L15" s="52"/>
      <c r="M15" s="63"/>
      <c r="N15" s="64">
        <v>294.0</v>
      </c>
      <c r="O15" s="53"/>
      <c r="P15" s="233"/>
      <c r="Q15" s="234"/>
      <c r="R15" s="54"/>
      <c r="S15" s="65"/>
      <c r="T15" s="57">
        <v>50.0</v>
      </c>
      <c r="U15" s="80" t="s">
        <v>13</v>
      </c>
      <c r="V15" s="46">
        <f>SUM(O102)</f>
        <v>2644</v>
      </c>
      <c r="W15" s="7"/>
      <c r="X15" s="7"/>
      <c r="Y15" s="7"/>
      <c r="Z15" s="7"/>
      <c r="AA15" s="7"/>
      <c r="AB15" s="7"/>
      <c r="AC15" s="7"/>
    </row>
    <row r="16">
      <c r="A16" s="44" t="s">
        <v>314</v>
      </c>
      <c r="B16" s="44" t="s">
        <v>45</v>
      </c>
      <c r="C16" s="45"/>
      <c r="D16" s="46" t="s">
        <v>46</v>
      </c>
      <c r="E16" s="47" t="s">
        <v>59</v>
      </c>
      <c r="F16" s="44" t="s">
        <v>60</v>
      </c>
      <c r="G16" s="241" t="s">
        <v>1754</v>
      </c>
      <c r="H16" s="79"/>
      <c r="I16" s="61" t="s">
        <v>1755</v>
      </c>
      <c r="J16" s="44" t="s">
        <v>32</v>
      </c>
      <c r="K16" s="51"/>
      <c r="L16" s="52"/>
      <c r="M16" s="63"/>
      <c r="N16" s="64"/>
      <c r="O16" s="53"/>
      <c r="P16" s="233"/>
      <c r="Q16" s="234"/>
      <c r="R16" s="54" t="s">
        <v>764</v>
      </c>
      <c r="S16" s="65"/>
      <c r="T16" s="57" t="s">
        <v>46</v>
      </c>
      <c r="U16" s="81" t="s">
        <v>35</v>
      </c>
      <c r="V16" s="82">
        <f>SUM(P7:P94)</f>
        <v>950</v>
      </c>
      <c r="W16" s="7"/>
      <c r="X16" s="7"/>
      <c r="Y16" s="83"/>
      <c r="Z16" s="7"/>
      <c r="AA16" s="7"/>
      <c r="AB16" s="7"/>
      <c r="AC16" s="7"/>
    </row>
    <row r="17" ht="15.75" customHeight="1">
      <c r="A17" s="44" t="s">
        <v>314</v>
      </c>
      <c r="B17" s="44" t="s">
        <v>45</v>
      </c>
      <c r="C17" s="45"/>
      <c r="D17" s="46" t="s">
        <v>46</v>
      </c>
      <c r="E17" s="47" t="s">
        <v>59</v>
      </c>
      <c r="F17" s="44" t="s">
        <v>60</v>
      </c>
      <c r="G17" s="241" t="s">
        <v>1756</v>
      </c>
      <c r="H17" s="60"/>
      <c r="I17" s="69" t="s">
        <v>1755</v>
      </c>
      <c r="J17" s="44" t="s">
        <v>32</v>
      </c>
      <c r="K17" s="51"/>
      <c r="L17" s="84"/>
      <c r="M17" s="85"/>
      <c r="N17" s="86"/>
      <c r="O17" s="53"/>
      <c r="P17" s="233"/>
      <c r="Q17" s="234"/>
      <c r="R17" s="54" t="s">
        <v>764</v>
      </c>
      <c r="S17" s="89"/>
      <c r="T17" s="57" t="s">
        <v>46</v>
      </c>
      <c r="U17" s="81" t="s">
        <v>14</v>
      </c>
      <c r="V17" s="46">
        <f>SUM(R106)</f>
        <v>2476</v>
      </c>
      <c r="W17" s="7"/>
      <c r="X17" s="7"/>
      <c r="Y17" s="7"/>
      <c r="Z17" s="7"/>
      <c r="AA17" s="7"/>
      <c r="AB17" s="7"/>
      <c r="AC17" s="7"/>
    </row>
    <row r="18" ht="17.25" customHeight="1">
      <c r="A18" s="44" t="s">
        <v>314</v>
      </c>
      <c r="B18" s="44" t="s">
        <v>45</v>
      </c>
      <c r="C18" s="45"/>
      <c r="D18" s="46" t="s">
        <v>46</v>
      </c>
      <c r="E18" s="47" t="s">
        <v>59</v>
      </c>
      <c r="F18" s="44" t="s">
        <v>60</v>
      </c>
      <c r="G18" s="241" t="s">
        <v>1757</v>
      </c>
      <c r="H18" s="79"/>
      <c r="I18" s="61" t="s">
        <v>1755</v>
      </c>
      <c r="J18" s="44" t="s">
        <v>32</v>
      </c>
      <c r="K18" s="51"/>
      <c r="L18" s="84"/>
      <c r="M18" s="63"/>
      <c r="N18" s="64"/>
      <c r="O18" s="53"/>
      <c r="P18" s="244"/>
      <c r="Q18" s="234"/>
      <c r="R18" s="54" t="s">
        <v>764</v>
      </c>
      <c r="S18" s="65"/>
      <c r="T18" s="57" t="s">
        <v>46</v>
      </c>
      <c r="U18" s="90" t="s">
        <v>19</v>
      </c>
      <c r="V18" s="91">
        <f>SUM(V15:V17)</f>
        <v>6070</v>
      </c>
      <c r="W18" s="7"/>
      <c r="X18" s="7"/>
      <c r="Y18" s="7"/>
      <c r="Z18" s="7"/>
      <c r="AA18" s="7"/>
      <c r="AB18" s="7"/>
      <c r="AC18" s="7"/>
    </row>
    <row r="19">
      <c r="A19" s="44" t="s">
        <v>314</v>
      </c>
      <c r="B19" s="44" t="s">
        <v>45</v>
      </c>
      <c r="C19" s="45"/>
      <c r="D19" s="46" t="s">
        <v>46</v>
      </c>
      <c r="E19" s="47" t="s">
        <v>59</v>
      </c>
      <c r="F19" s="44" t="s">
        <v>60</v>
      </c>
      <c r="G19" s="241" t="s">
        <v>1758</v>
      </c>
      <c r="H19" s="60"/>
      <c r="I19" s="50" t="s">
        <v>1755</v>
      </c>
      <c r="J19" s="44" t="s">
        <v>32</v>
      </c>
      <c r="K19" s="51"/>
      <c r="L19" s="52"/>
      <c r="M19" s="63"/>
      <c r="N19" s="64"/>
      <c r="O19" s="53"/>
      <c r="P19" s="244"/>
      <c r="Q19" s="234"/>
      <c r="R19" s="54" t="s">
        <v>764</v>
      </c>
      <c r="S19" s="65"/>
      <c r="T19" s="57" t="s">
        <v>46</v>
      </c>
      <c r="W19" s="7"/>
      <c r="X19" s="7"/>
      <c r="Y19" s="7"/>
      <c r="Z19" s="7"/>
      <c r="AA19" s="7"/>
      <c r="AB19" s="7"/>
      <c r="AC19" s="7"/>
    </row>
    <row r="20">
      <c r="A20" s="44" t="s">
        <v>36</v>
      </c>
      <c r="B20" s="44" t="s">
        <v>37</v>
      </c>
      <c r="C20" s="45"/>
      <c r="D20" s="46" t="s">
        <v>1759</v>
      </c>
      <c r="E20" s="47" t="s">
        <v>178</v>
      </c>
      <c r="F20" s="44" t="s">
        <v>40</v>
      </c>
      <c r="G20" s="231" t="s">
        <v>1760</v>
      </c>
      <c r="H20" s="60" t="s">
        <v>1760</v>
      </c>
      <c r="I20" s="69" t="s">
        <v>1761</v>
      </c>
      <c r="J20" s="44" t="s">
        <v>56</v>
      </c>
      <c r="K20" s="51"/>
      <c r="L20" s="52"/>
      <c r="M20" s="63"/>
      <c r="N20" s="64">
        <v>350.0</v>
      </c>
      <c r="O20" s="53"/>
      <c r="P20" s="238"/>
      <c r="Q20" s="234"/>
      <c r="R20" s="54"/>
      <c r="S20" s="65"/>
      <c r="T20" s="57">
        <v>50.0</v>
      </c>
      <c r="W20" s="7"/>
      <c r="X20" s="7"/>
      <c r="Y20" s="7"/>
      <c r="Z20" s="7"/>
      <c r="AA20" s="7"/>
      <c r="AB20" s="7"/>
      <c r="AC20" s="7"/>
    </row>
    <row r="21">
      <c r="A21" s="44" t="s">
        <v>36</v>
      </c>
      <c r="B21" s="44" t="s">
        <v>57</v>
      </c>
      <c r="C21" s="45"/>
      <c r="D21" s="46" t="s">
        <v>1762</v>
      </c>
      <c r="E21" s="47" t="s">
        <v>90</v>
      </c>
      <c r="F21" s="44" t="s">
        <v>40</v>
      </c>
      <c r="G21" s="231" t="s">
        <v>1763</v>
      </c>
      <c r="H21" s="60"/>
      <c r="I21" s="69" t="s">
        <v>1764</v>
      </c>
      <c r="J21" s="44" t="s">
        <v>44</v>
      </c>
      <c r="K21" s="51"/>
      <c r="L21" s="52"/>
      <c r="M21" s="63"/>
      <c r="N21" s="64"/>
      <c r="O21" s="53"/>
      <c r="P21" s="233"/>
      <c r="Q21" s="234"/>
      <c r="R21" s="54">
        <v>294.0</v>
      </c>
      <c r="S21" s="65"/>
      <c r="T21" s="283">
        <v>294.0</v>
      </c>
      <c r="U21" s="92"/>
      <c r="V21" s="93"/>
      <c r="W21" s="7"/>
      <c r="X21" s="7"/>
      <c r="Y21" s="7"/>
      <c r="Z21" s="7"/>
      <c r="AA21" s="7"/>
      <c r="AB21" s="7"/>
      <c r="AC21" s="7"/>
    </row>
    <row r="22">
      <c r="A22" s="44" t="s">
        <v>36</v>
      </c>
      <c r="B22" s="44" t="s">
        <v>37</v>
      </c>
      <c r="C22" s="45"/>
      <c r="D22" s="46" t="s">
        <v>1765</v>
      </c>
      <c r="E22" s="47" t="s">
        <v>135</v>
      </c>
      <c r="F22" s="44" t="s">
        <v>40</v>
      </c>
      <c r="G22" s="231" t="s">
        <v>1766</v>
      </c>
      <c r="H22" s="60" t="s">
        <v>1767</v>
      </c>
      <c r="I22" s="50" t="s">
        <v>1768</v>
      </c>
      <c r="J22" s="44" t="s">
        <v>32</v>
      </c>
      <c r="K22" s="51"/>
      <c r="L22" s="52"/>
      <c r="M22" s="63"/>
      <c r="N22" s="64">
        <v>294.0</v>
      </c>
      <c r="O22" s="53"/>
      <c r="P22" s="238"/>
      <c r="Q22" s="234"/>
      <c r="R22" s="54"/>
      <c r="S22" s="65"/>
      <c r="T22" s="57">
        <v>50.0</v>
      </c>
      <c r="U22" s="81" t="s">
        <v>16</v>
      </c>
      <c r="V22" s="46">
        <f>SUM(S7:S94)</f>
        <v>596</v>
      </c>
      <c r="W22" s="7"/>
      <c r="X22" s="7"/>
      <c r="Y22" s="7"/>
      <c r="Z22" s="7"/>
      <c r="AA22" s="7"/>
      <c r="AB22" s="7"/>
      <c r="AC22" s="7"/>
    </row>
    <row r="23" ht="17.25" customHeight="1">
      <c r="A23" s="44" t="s">
        <v>36</v>
      </c>
      <c r="B23" s="44" t="s">
        <v>37</v>
      </c>
      <c r="C23" s="45"/>
      <c r="D23" s="101" t="s">
        <v>1769</v>
      </c>
      <c r="E23" s="47" t="s">
        <v>85</v>
      </c>
      <c r="F23" s="44" t="s">
        <v>40</v>
      </c>
      <c r="G23" s="231" t="s">
        <v>1770</v>
      </c>
      <c r="H23" s="60" t="s">
        <v>1771</v>
      </c>
      <c r="I23" s="69" t="s">
        <v>1772</v>
      </c>
      <c r="J23" s="44" t="s">
        <v>32</v>
      </c>
      <c r="K23" s="95"/>
      <c r="L23" s="52"/>
      <c r="M23" s="63"/>
      <c r="N23" s="64"/>
      <c r="O23" s="53">
        <v>350.0</v>
      </c>
      <c r="P23" s="238"/>
      <c r="Q23" s="234"/>
      <c r="R23" s="54"/>
      <c r="S23" s="65"/>
      <c r="T23" s="57">
        <v>50.0</v>
      </c>
      <c r="U23" s="81" t="s">
        <v>20</v>
      </c>
      <c r="V23" s="46">
        <f>SUM(Q7:Q94)</f>
        <v>0</v>
      </c>
      <c r="W23" s="7"/>
      <c r="X23" s="7"/>
      <c r="Y23" s="7"/>
      <c r="Z23" s="7"/>
      <c r="AA23" s="7"/>
      <c r="AB23" s="7"/>
      <c r="AC23" s="7"/>
    </row>
    <row r="24" ht="15.75" customHeight="1">
      <c r="A24" s="44" t="s">
        <v>36</v>
      </c>
      <c r="B24" s="44" t="s">
        <v>37</v>
      </c>
      <c r="C24" s="45"/>
      <c r="D24" s="101" t="s">
        <v>1773</v>
      </c>
      <c r="E24" s="47" t="s">
        <v>135</v>
      </c>
      <c r="F24" s="44" t="s">
        <v>60</v>
      </c>
      <c r="G24" s="231" t="s">
        <v>1774</v>
      </c>
      <c r="H24" s="60"/>
      <c r="I24" s="50" t="s">
        <v>1775</v>
      </c>
      <c r="J24" s="44" t="s">
        <v>32</v>
      </c>
      <c r="K24" s="51">
        <v>147.0</v>
      </c>
      <c r="L24" s="72"/>
      <c r="M24" s="63"/>
      <c r="N24" s="64"/>
      <c r="O24" s="53"/>
      <c r="P24" s="238"/>
      <c r="Q24" s="234"/>
      <c r="R24" s="73"/>
      <c r="S24" s="65"/>
      <c r="T24" s="57">
        <v>50.0</v>
      </c>
      <c r="U24" s="90" t="s">
        <v>1562</v>
      </c>
      <c r="V24" s="347">
        <f>SUM(V22,V23)</f>
        <v>596</v>
      </c>
      <c r="W24" s="7"/>
      <c r="X24" s="7"/>
      <c r="Y24" s="7"/>
      <c r="Z24" s="7"/>
      <c r="AA24" s="7"/>
      <c r="AB24" s="7"/>
      <c r="AC24" s="7"/>
    </row>
    <row r="25">
      <c r="A25" s="44" t="s">
        <v>36</v>
      </c>
      <c r="B25" s="44" t="s">
        <v>37</v>
      </c>
      <c r="C25" s="70"/>
      <c r="D25" s="46" t="s">
        <v>1776</v>
      </c>
      <c r="E25" s="47" t="s">
        <v>135</v>
      </c>
      <c r="F25" s="44" t="s">
        <v>40</v>
      </c>
      <c r="G25" s="231" t="s">
        <v>1777</v>
      </c>
      <c r="H25" s="60" t="s">
        <v>1778</v>
      </c>
      <c r="I25" s="48" t="s">
        <v>1779</v>
      </c>
      <c r="J25" s="44" t="s">
        <v>32</v>
      </c>
      <c r="K25" s="62"/>
      <c r="L25" s="52"/>
      <c r="M25" s="63"/>
      <c r="N25" s="64">
        <v>294.0</v>
      </c>
      <c r="O25" s="53"/>
      <c r="P25" s="233"/>
      <c r="Q25" s="234"/>
      <c r="R25" s="97"/>
      <c r="S25" s="89"/>
      <c r="T25" s="57">
        <v>50.0</v>
      </c>
      <c r="W25" s="7"/>
      <c r="X25" s="7"/>
      <c r="Y25" s="7"/>
      <c r="Z25" s="7"/>
      <c r="AA25" s="7"/>
      <c r="AB25" s="7"/>
      <c r="AC25" s="7"/>
    </row>
    <row r="26">
      <c r="A26" s="44" t="s">
        <v>36</v>
      </c>
      <c r="B26" s="44" t="s">
        <v>37</v>
      </c>
      <c r="C26" s="70"/>
      <c r="D26" s="46" t="s">
        <v>1780</v>
      </c>
      <c r="E26" s="47" t="s">
        <v>85</v>
      </c>
      <c r="F26" s="44" t="s">
        <v>40</v>
      </c>
      <c r="G26" s="231" t="s">
        <v>1781</v>
      </c>
      <c r="H26" s="60" t="s">
        <v>1629</v>
      </c>
      <c r="I26" s="48" t="s">
        <v>1782</v>
      </c>
      <c r="J26" s="44" t="s">
        <v>32</v>
      </c>
      <c r="K26" s="99"/>
      <c r="L26" s="84"/>
      <c r="M26" s="63"/>
      <c r="N26" s="64"/>
      <c r="O26" s="53"/>
      <c r="P26" s="244">
        <v>600.0</v>
      </c>
      <c r="Q26" s="234"/>
      <c r="R26" s="87"/>
      <c r="S26" s="65"/>
      <c r="T26" s="57">
        <v>100.0</v>
      </c>
      <c r="W26" s="7"/>
      <c r="X26" s="7"/>
      <c r="Y26" s="7"/>
      <c r="Z26" s="7"/>
      <c r="AA26" s="7"/>
      <c r="AB26" s="7"/>
      <c r="AC26" s="7"/>
    </row>
    <row r="27">
      <c r="A27" s="44" t="s">
        <v>36</v>
      </c>
      <c r="B27" s="44" t="s">
        <v>37</v>
      </c>
      <c r="C27" s="70"/>
      <c r="D27" s="46" t="s">
        <v>1783</v>
      </c>
      <c r="E27" s="47" t="s">
        <v>90</v>
      </c>
      <c r="F27" s="44" t="s">
        <v>40</v>
      </c>
      <c r="G27" s="231" t="s">
        <v>1784</v>
      </c>
      <c r="H27" s="60"/>
      <c r="I27" s="61" t="s">
        <v>1785</v>
      </c>
      <c r="J27" s="44" t="s">
        <v>44</v>
      </c>
      <c r="K27" s="99"/>
      <c r="L27" s="52"/>
      <c r="M27" s="63"/>
      <c r="N27" s="64">
        <v>294.0</v>
      </c>
      <c r="O27" s="53"/>
      <c r="P27" s="233"/>
      <c r="Q27" s="234"/>
      <c r="R27" s="54"/>
      <c r="S27" s="65"/>
      <c r="T27" s="57">
        <v>50.0</v>
      </c>
      <c r="U27" s="7"/>
      <c r="V27" s="7"/>
      <c r="W27" s="7"/>
      <c r="X27" s="7"/>
      <c r="Y27" s="7"/>
      <c r="Z27" s="7"/>
      <c r="AA27" s="7"/>
      <c r="AB27" s="7"/>
      <c r="AC27" s="7"/>
    </row>
    <row r="28">
      <c r="A28" s="44" t="s">
        <v>36</v>
      </c>
      <c r="B28" s="44" t="s">
        <v>37</v>
      </c>
      <c r="C28" s="70"/>
      <c r="D28" s="336" t="s">
        <v>1786</v>
      </c>
      <c r="E28" s="47" t="s">
        <v>178</v>
      </c>
      <c r="F28" s="44" t="s">
        <v>40</v>
      </c>
      <c r="G28" s="354" t="s">
        <v>1787</v>
      </c>
      <c r="H28" s="60" t="s">
        <v>1788</v>
      </c>
      <c r="I28" s="61">
        <v>1.9989002474E10</v>
      </c>
      <c r="J28" s="44" t="s">
        <v>56</v>
      </c>
      <c r="K28" s="51"/>
      <c r="L28" s="52"/>
      <c r="M28" s="63">
        <v>350.0</v>
      </c>
      <c r="N28" s="64"/>
      <c r="O28" s="53"/>
      <c r="P28" s="233"/>
      <c r="Q28" s="234"/>
      <c r="R28" s="54"/>
      <c r="S28" s="65"/>
      <c r="T28" s="57">
        <v>50.0</v>
      </c>
      <c r="U28" s="7"/>
      <c r="V28" s="7"/>
      <c r="W28" s="7"/>
      <c r="X28" s="7"/>
      <c r="Y28" s="7"/>
      <c r="Z28" s="7"/>
      <c r="AA28" s="7"/>
      <c r="AB28" s="7"/>
      <c r="AC28" s="7"/>
    </row>
    <row r="29">
      <c r="A29" s="44" t="s">
        <v>36</v>
      </c>
      <c r="B29" s="44" t="s">
        <v>45</v>
      </c>
      <c r="C29" s="45"/>
      <c r="D29" s="100" t="s">
        <v>46</v>
      </c>
      <c r="E29" s="47" t="s">
        <v>145</v>
      </c>
      <c r="F29" s="44" t="s">
        <v>146</v>
      </c>
      <c r="G29" s="231" t="s">
        <v>1789</v>
      </c>
      <c r="H29" s="60"/>
      <c r="I29" s="48" t="s">
        <v>1611</v>
      </c>
      <c r="J29" s="44" t="s">
        <v>56</v>
      </c>
      <c r="K29" s="51"/>
      <c r="L29" s="52" t="s">
        <v>639</v>
      </c>
      <c r="M29" s="63"/>
      <c r="N29" s="64"/>
      <c r="O29" s="53"/>
      <c r="P29" s="238"/>
      <c r="Q29" s="234"/>
      <c r="R29" s="54"/>
      <c r="S29" s="65"/>
      <c r="T29" s="57">
        <v>50.0</v>
      </c>
      <c r="U29" s="7"/>
      <c r="V29" s="7"/>
      <c r="W29" s="7"/>
      <c r="X29" s="7"/>
      <c r="Y29" s="7"/>
      <c r="Z29" s="7"/>
      <c r="AA29" s="7"/>
      <c r="AB29" s="7"/>
      <c r="AC29" s="7"/>
    </row>
    <row r="30">
      <c r="A30" s="44" t="s">
        <v>36</v>
      </c>
      <c r="B30" s="44" t="s">
        <v>37</v>
      </c>
      <c r="C30" s="101"/>
      <c r="D30" s="100" t="s">
        <v>1790</v>
      </c>
      <c r="E30" s="47" t="s">
        <v>135</v>
      </c>
      <c r="F30" s="44" t="s">
        <v>60</v>
      </c>
      <c r="G30" s="231" t="s">
        <v>1791</v>
      </c>
      <c r="H30" s="60" t="s">
        <v>1792</v>
      </c>
      <c r="I30" s="48" t="s">
        <v>1793</v>
      </c>
      <c r="J30" s="44" t="s">
        <v>32</v>
      </c>
      <c r="K30" s="51">
        <v>147.0</v>
      </c>
      <c r="L30" s="52"/>
      <c r="M30" s="37"/>
      <c r="N30" s="38"/>
      <c r="O30" s="53"/>
      <c r="P30" s="233"/>
      <c r="Q30" s="234"/>
      <c r="R30" s="54"/>
      <c r="S30" s="56"/>
      <c r="T30" s="57">
        <v>50.0</v>
      </c>
      <c r="U30" s="7"/>
      <c r="V30" s="7"/>
      <c r="W30" s="7"/>
      <c r="X30" s="7"/>
      <c r="Y30" s="7"/>
      <c r="Z30" s="7"/>
      <c r="AA30" s="7"/>
      <c r="AB30" s="7"/>
      <c r="AC30" s="7"/>
    </row>
    <row r="31">
      <c r="A31" s="44" t="s">
        <v>36</v>
      </c>
      <c r="B31" s="44" t="s">
        <v>37</v>
      </c>
      <c r="C31" s="45"/>
      <c r="D31" s="100" t="s">
        <v>1794</v>
      </c>
      <c r="E31" s="47" t="s">
        <v>135</v>
      </c>
      <c r="F31" s="44" t="s">
        <v>40</v>
      </c>
      <c r="G31" s="252" t="s">
        <v>1795</v>
      </c>
      <c r="H31" s="103"/>
      <c r="I31" s="48" t="s">
        <v>1796</v>
      </c>
      <c r="J31" s="44" t="s">
        <v>32</v>
      </c>
      <c r="K31" s="51">
        <v>588.0</v>
      </c>
      <c r="L31" s="104"/>
      <c r="M31" s="63"/>
      <c r="N31" s="64"/>
      <c r="O31" s="53"/>
      <c r="P31" s="233"/>
      <c r="Q31" s="234"/>
      <c r="R31" s="105"/>
      <c r="S31" s="65"/>
      <c r="T31" s="57">
        <v>100.0</v>
      </c>
      <c r="U31" s="7"/>
      <c r="V31" s="7"/>
      <c r="W31" s="7"/>
      <c r="X31" s="7"/>
      <c r="Y31" s="7"/>
      <c r="Z31" s="7"/>
      <c r="AA31" s="7"/>
      <c r="AB31" s="7"/>
      <c r="AC31" s="7"/>
    </row>
    <row r="32">
      <c r="A32" s="44" t="s">
        <v>36</v>
      </c>
      <c r="B32" s="44" t="s">
        <v>37</v>
      </c>
      <c r="C32" s="108"/>
      <c r="D32" s="46" t="s">
        <v>1797</v>
      </c>
      <c r="E32" s="47" t="s">
        <v>145</v>
      </c>
      <c r="F32" s="44" t="s">
        <v>146</v>
      </c>
      <c r="G32" s="231" t="s">
        <v>1798</v>
      </c>
      <c r="H32" s="60" t="s">
        <v>1799</v>
      </c>
      <c r="I32" s="48" t="s">
        <v>1800</v>
      </c>
      <c r="J32" s="44" t="s">
        <v>56</v>
      </c>
      <c r="K32" s="51"/>
      <c r="L32" s="84">
        <v>350.0</v>
      </c>
      <c r="M32" s="63"/>
      <c r="N32" s="64"/>
      <c r="O32" s="53"/>
      <c r="P32" s="233"/>
      <c r="Q32" s="234"/>
      <c r="R32" s="87"/>
      <c r="S32" s="65"/>
      <c r="T32" s="47">
        <v>50.0</v>
      </c>
      <c r="U32" s="90" t="s">
        <v>23</v>
      </c>
      <c r="V32" s="107">
        <f>SUM(V11,V18,V27)</f>
        <v>17064</v>
      </c>
      <c r="W32" s="7"/>
      <c r="X32" s="7"/>
      <c r="Y32" s="7"/>
      <c r="Z32" s="7"/>
      <c r="AA32" s="7"/>
      <c r="AB32" s="7"/>
      <c r="AC32" s="7"/>
    </row>
    <row r="33">
      <c r="A33" s="44" t="s">
        <v>36</v>
      </c>
      <c r="B33" s="44" t="s">
        <v>37</v>
      </c>
      <c r="C33" s="45"/>
      <c r="D33" s="122" t="s">
        <v>1801</v>
      </c>
      <c r="E33" s="47" t="s">
        <v>178</v>
      </c>
      <c r="F33" s="44" t="s">
        <v>60</v>
      </c>
      <c r="G33" s="231" t="s">
        <v>1802</v>
      </c>
      <c r="H33" s="60" t="s">
        <v>1803</v>
      </c>
      <c r="I33" s="48" t="s">
        <v>1804</v>
      </c>
      <c r="J33" s="44" t="s">
        <v>56</v>
      </c>
      <c r="K33" s="51"/>
      <c r="L33" s="84"/>
      <c r="M33" s="85"/>
      <c r="N33" s="86"/>
      <c r="O33" s="53"/>
      <c r="P33" s="233"/>
      <c r="Q33" s="234"/>
      <c r="R33" s="87">
        <v>600.0</v>
      </c>
      <c r="S33" s="89"/>
      <c r="T33" s="47">
        <v>325.0</v>
      </c>
      <c r="W33" s="7"/>
      <c r="X33" s="7"/>
      <c r="Y33" s="7"/>
      <c r="Z33" s="7"/>
      <c r="AA33" s="7"/>
      <c r="AB33" s="7"/>
      <c r="AC33" s="7"/>
    </row>
    <row r="34">
      <c r="A34" s="44" t="s">
        <v>36</v>
      </c>
      <c r="B34" s="44" t="s">
        <v>37</v>
      </c>
      <c r="C34" s="45"/>
      <c r="D34" s="122" t="s">
        <v>1805</v>
      </c>
      <c r="E34" s="47" t="s">
        <v>178</v>
      </c>
      <c r="F34" s="44" t="s">
        <v>40</v>
      </c>
      <c r="G34" s="231" t="s">
        <v>1806</v>
      </c>
      <c r="H34" s="60" t="s">
        <v>1807</v>
      </c>
      <c r="I34" s="60" t="s">
        <v>1808</v>
      </c>
      <c r="J34" s="44" t="s">
        <v>56</v>
      </c>
      <c r="K34" s="51"/>
      <c r="L34" s="72"/>
      <c r="M34" s="37"/>
      <c r="N34" s="38"/>
      <c r="O34" s="53">
        <v>350.0</v>
      </c>
      <c r="P34" s="233"/>
      <c r="Q34" s="234"/>
      <c r="R34" s="73"/>
      <c r="S34" s="56"/>
      <c r="T34" s="47">
        <v>50.0</v>
      </c>
      <c r="W34" s="7"/>
      <c r="X34" s="7"/>
      <c r="Y34" s="7"/>
      <c r="Z34" s="7"/>
      <c r="AA34" s="7"/>
      <c r="AB34" s="7"/>
      <c r="AC34" s="7"/>
    </row>
    <row r="35">
      <c r="A35" s="44" t="s">
        <v>36</v>
      </c>
      <c r="B35" s="44" t="s">
        <v>37</v>
      </c>
      <c r="C35" s="70"/>
      <c r="D35" s="122" t="s">
        <v>1809</v>
      </c>
      <c r="E35" s="47" t="s">
        <v>90</v>
      </c>
      <c r="F35" s="44" t="s">
        <v>40</v>
      </c>
      <c r="G35" s="231" t="s">
        <v>1810</v>
      </c>
      <c r="H35" s="60"/>
      <c r="I35" s="60" t="s">
        <v>1811</v>
      </c>
      <c r="J35" s="44" t="s">
        <v>44</v>
      </c>
      <c r="K35" s="62">
        <v>588.0</v>
      </c>
      <c r="L35" s="52"/>
      <c r="M35" s="63"/>
      <c r="N35" s="64"/>
      <c r="O35" s="53"/>
      <c r="P35" s="233"/>
      <c r="Q35" s="234"/>
      <c r="R35" s="54"/>
      <c r="S35" s="65"/>
      <c r="T35" s="47">
        <v>100.0</v>
      </c>
      <c r="W35" s="7"/>
      <c r="X35" s="7"/>
      <c r="Y35" s="7"/>
      <c r="Z35" s="7"/>
      <c r="AA35" s="7"/>
      <c r="AB35" s="7"/>
      <c r="AC35" s="7"/>
    </row>
    <row r="36">
      <c r="A36" s="44" t="s">
        <v>36</v>
      </c>
      <c r="B36" s="44" t="s">
        <v>37</v>
      </c>
      <c r="C36" s="70"/>
      <c r="D36" s="100" t="s">
        <v>1812</v>
      </c>
      <c r="E36" s="47" t="s">
        <v>39</v>
      </c>
      <c r="F36" s="44" t="s">
        <v>40</v>
      </c>
      <c r="G36" s="253" t="s">
        <v>1813</v>
      </c>
      <c r="H36" s="112"/>
      <c r="I36" s="60" t="s">
        <v>1814</v>
      </c>
      <c r="J36" s="44" t="s">
        <v>44</v>
      </c>
      <c r="K36" s="62">
        <v>588.0</v>
      </c>
      <c r="L36" s="52"/>
      <c r="M36" s="63"/>
      <c r="N36" s="64"/>
      <c r="O36" s="53"/>
      <c r="P36" s="238"/>
      <c r="Q36" s="234"/>
      <c r="R36" s="54"/>
      <c r="S36" s="65"/>
      <c r="T36" s="47">
        <v>50.0</v>
      </c>
      <c r="W36" s="7"/>
      <c r="X36" s="7"/>
      <c r="Y36" s="7"/>
      <c r="Z36" s="7"/>
      <c r="AA36" s="7"/>
      <c r="AB36" s="7"/>
      <c r="AC36" s="7"/>
    </row>
    <row r="37">
      <c r="A37" s="44" t="s">
        <v>36</v>
      </c>
      <c r="B37" s="44" t="s">
        <v>37</v>
      </c>
      <c r="C37" s="70"/>
      <c r="D37" s="100" t="s">
        <v>1815</v>
      </c>
      <c r="E37" s="47" t="s">
        <v>178</v>
      </c>
      <c r="F37" s="44" t="s">
        <v>40</v>
      </c>
      <c r="G37" s="289" t="s">
        <v>1816</v>
      </c>
      <c r="H37" s="114"/>
      <c r="I37" s="48" t="s">
        <v>1817</v>
      </c>
      <c r="J37" s="44" t="s">
        <v>56</v>
      </c>
      <c r="K37" s="51"/>
      <c r="L37" s="52"/>
      <c r="M37" s="85"/>
      <c r="N37" s="64">
        <v>294.0</v>
      </c>
      <c r="O37" s="53"/>
      <c r="P37" s="233"/>
      <c r="Q37" s="234"/>
      <c r="R37" s="54"/>
      <c r="S37" s="89"/>
      <c r="T37" s="47">
        <v>50.0</v>
      </c>
      <c r="U37" s="7"/>
      <c r="V37" s="7"/>
      <c r="W37" s="7"/>
      <c r="X37" s="7"/>
      <c r="Y37" s="7"/>
      <c r="Z37" s="7"/>
      <c r="AA37" s="7"/>
      <c r="AB37" s="7"/>
      <c r="AC37" s="7"/>
    </row>
    <row r="38">
      <c r="A38" s="44" t="s">
        <v>36</v>
      </c>
      <c r="B38" s="44" t="s">
        <v>37</v>
      </c>
      <c r="C38" s="45"/>
      <c r="D38" s="100" t="s">
        <v>1818</v>
      </c>
      <c r="E38" s="47" t="s">
        <v>70</v>
      </c>
      <c r="F38" s="44" t="s">
        <v>40</v>
      </c>
      <c r="G38" s="231" t="s">
        <v>1819</v>
      </c>
      <c r="H38" s="60"/>
      <c r="I38" s="48" t="s">
        <v>1820</v>
      </c>
      <c r="J38" s="44" t="s">
        <v>32</v>
      </c>
      <c r="K38" s="51"/>
      <c r="L38" s="52"/>
      <c r="M38" s="115"/>
      <c r="N38" s="38">
        <v>294.0</v>
      </c>
      <c r="O38" s="53"/>
      <c r="P38" s="233"/>
      <c r="Q38" s="234"/>
      <c r="R38" s="54"/>
      <c r="S38" s="117"/>
      <c r="T38" s="47">
        <v>50.0</v>
      </c>
      <c r="U38" s="7"/>
      <c r="V38" s="7"/>
      <c r="W38" s="7"/>
      <c r="X38" s="7"/>
      <c r="Y38" s="7"/>
      <c r="Z38" s="7"/>
      <c r="AA38" s="7"/>
      <c r="AB38" s="7"/>
      <c r="AC38" s="7"/>
    </row>
    <row r="39">
      <c r="A39" s="44" t="s">
        <v>36</v>
      </c>
      <c r="B39" s="44" t="s">
        <v>37</v>
      </c>
      <c r="C39" s="45"/>
      <c r="D39" s="100" t="s">
        <v>1821</v>
      </c>
      <c r="E39" s="47" t="s">
        <v>90</v>
      </c>
      <c r="F39" s="44" t="s">
        <v>40</v>
      </c>
      <c r="G39" s="231" t="s">
        <v>1822</v>
      </c>
      <c r="H39" s="60" t="s">
        <v>1823</v>
      </c>
      <c r="I39" s="47" t="s">
        <v>1824</v>
      </c>
      <c r="J39" s="44" t="s">
        <v>44</v>
      </c>
      <c r="K39" s="99"/>
      <c r="L39" s="52"/>
      <c r="M39" s="63"/>
      <c r="N39" s="64">
        <v>294.0</v>
      </c>
      <c r="O39" s="53"/>
      <c r="P39" s="254"/>
      <c r="Q39" s="234"/>
      <c r="R39" s="54"/>
      <c r="S39" s="65"/>
      <c r="T39" s="47">
        <v>50.0</v>
      </c>
      <c r="U39" s="7"/>
      <c r="V39" s="7"/>
      <c r="W39" s="7"/>
      <c r="X39" s="7"/>
      <c r="Y39" s="7"/>
      <c r="Z39" s="7"/>
      <c r="AA39" s="7"/>
      <c r="AB39" s="7"/>
      <c r="AC39" s="7"/>
    </row>
    <row r="40">
      <c r="A40" s="44" t="s">
        <v>36</v>
      </c>
      <c r="B40" s="44" t="s">
        <v>37</v>
      </c>
      <c r="C40" s="45"/>
      <c r="D40" s="46" t="s">
        <v>1825</v>
      </c>
      <c r="E40" s="47" t="s">
        <v>32</v>
      </c>
      <c r="F40" s="44" t="s">
        <v>146</v>
      </c>
      <c r="G40" s="231" t="s">
        <v>1826</v>
      </c>
      <c r="H40" s="60"/>
      <c r="I40" s="297">
        <v>4.599085534E9</v>
      </c>
      <c r="J40" s="44" t="s">
        <v>32</v>
      </c>
      <c r="K40" s="51"/>
      <c r="L40" s="72"/>
      <c r="M40" s="63"/>
      <c r="N40" s="64"/>
      <c r="O40" s="53"/>
      <c r="P40" s="256"/>
      <c r="Q40" s="234"/>
      <c r="R40" s="54">
        <v>700.0</v>
      </c>
      <c r="S40" s="65"/>
      <c r="T40" s="47">
        <v>350.0</v>
      </c>
      <c r="U40" s="7"/>
      <c r="V40" s="7"/>
      <c r="W40" s="7"/>
      <c r="X40" s="7"/>
      <c r="Y40" s="7"/>
      <c r="Z40" s="7"/>
      <c r="AA40" s="7"/>
      <c r="AB40" s="7"/>
      <c r="AC40" s="7"/>
    </row>
    <row r="41">
      <c r="A41" s="44" t="s">
        <v>36</v>
      </c>
      <c r="B41" s="44" t="s">
        <v>37</v>
      </c>
      <c r="C41" s="45"/>
      <c r="D41" s="336" t="s">
        <v>1827</v>
      </c>
      <c r="E41" s="47" t="s">
        <v>59</v>
      </c>
      <c r="F41" s="44" t="s">
        <v>60</v>
      </c>
      <c r="G41" s="246" t="s">
        <v>1828</v>
      </c>
      <c r="H41" s="60" t="s">
        <v>1829</v>
      </c>
      <c r="I41" s="48" t="s">
        <v>1830</v>
      </c>
      <c r="J41" s="44" t="s">
        <v>56</v>
      </c>
      <c r="K41" s="51">
        <v>294.0</v>
      </c>
      <c r="L41" s="52"/>
      <c r="M41" s="63"/>
      <c r="N41" s="64"/>
      <c r="O41" s="53"/>
      <c r="P41" s="254"/>
      <c r="Q41" s="234"/>
      <c r="R41" s="54"/>
      <c r="S41" s="65"/>
      <c r="T41" s="47">
        <v>50.0</v>
      </c>
      <c r="U41" s="7"/>
      <c r="V41" s="7"/>
      <c r="W41" s="7"/>
      <c r="X41" s="7"/>
      <c r="Y41" s="7"/>
      <c r="Z41" s="7"/>
      <c r="AA41" s="7"/>
      <c r="AB41" s="7"/>
      <c r="AC41" s="7"/>
    </row>
    <row r="42">
      <c r="A42" s="44" t="s">
        <v>36</v>
      </c>
      <c r="B42" s="44" t="s">
        <v>37</v>
      </c>
      <c r="C42" s="70"/>
      <c r="D42" s="291" t="s">
        <v>1831</v>
      </c>
      <c r="E42" s="47" t="s">
        <v>32</v>
      </c>
      <c r="F42" s="44" t="s">
        <v>40</v>
      </c>
      <c r="G42" s="292" t="s">
        <v>1832</v>
      </c>
      <c r="H42" s="120" t="s">
        <v>1833</v>
      </c>
      <c r="I42" s="297">
        <v>1.999681035E10</v>
      </c>
      <c r="J42" s="44" t="s">
        <v>32</v>
      </c>
      <c r="K42" s="121"/>
      <c r="L42" s="52"/>
      <c r="M42" s="63"/>
      <c r="N42" s="64"/>
      <c r="O42" s="53"/>
      <c r="P42" s="258"/>
      <c r="Q42" s="234"/>
      <c r="R42" s="54">
        <v>294.0</v>
      </c>
      <c r="S42" s="65"/>
      <c r="T42" s="47">
        <v>50.0</v>
      </c>
      <c r="U42" s="7"/>
      <c r="V42" s="7"/>
      <c r="W42" s="7"/>
      <c r="X42" s="7"/>
      <c r="Y42" s="7"/>
      <c r="Z42" s="7"/>
      <c r="AA42" s="7"/>
      <c r="AB42" s="7"/>
      <c r="AC42" s="7"/>
    </row>
    <row r="43">
      <c r="A43" s="44" t="s">
        <v>36</v>
      </c>
      <c r="B43" s="44" t="s">
        <v>37</v>
      </c>
      <c r="C43" s="70"/>
      <c r="D43" s="46" t="s">
        <v>1834</v>
      </c>
      <c r="E43" s="47" t="s">
        <v>65</v>
      </c>
      <c r="F43" s="44" t="s">
        <v>387</v>
      </c>
      <c r="G43" s="231" t="s">
        <v>1835</v>
      </c>
      <c r="H43" s="60" t="s">
        <v>1836</v>
      </c>
      <c r="I43" s="48" t="s">
        <v>1837</v>
      </c>
      <c r="J43" s="44" t="s">
        <v>56</v>
      </c>
      <c r="K43" s="51"/>
      <c r="L43" s="52"/>
      <c r="M43" s="63"/>
      <c r="N43" s="64"/>
      <c r="O43" s="53">
        <v>400.0</v>
      </c>
      <c r="P43" s="254"/>
      <c r="Q43" s="234"/>
      <c r="R43" s="54"/>
      <c r="S43" s="65"/>
      <c r="T43" s="47">
        <v>200.0</v>
      </c>
      <c r="U43" s="7"/>
      <c r="V43" s="7"/>
      <c r="W43" s="7"/>
      <c r="X43" s="7"/>
      <c r="Y43" s="7"/>
      <c r="Z43" s="7"/>
      <c r="AA43" s="7"/>
      <c r="AB43" s="7"/>
      <c r="AC43" s="7"/>
    </row>
    <row r="44">
      <c r="A44" s="44" t="s">
        <v>36</v>
      </c>
      <c r="B44" s="44" t="s">
        <v>37</v>
      </c>
      <c r="C44" s="45"/>
      <c r="D44" s="58"/>
      <c r="E44" s="47" t="s">
        <v>178</v>
      </c>
      <c r="F44" s="44" t="s">
        <v>40</v>
      </c>
      <c r="G44" s="246" t="s">
        <v>1838</v>
      </c>
      <c r="H44" s="60" t="s">
        <v>1180</v>
      </c>
      <c r="I44" s="48">
        <v>1.8996209944E10</v>
      </c>
      <c r="J44" s="44" t="s">
        <v>56</v>
      </c>
      <c r="K44" s="62"/>
      <c r="L44" s="52"/>
      <c r="M44" s="63">
        <v>294.0</v>
      </c>
      <c r="N44" s="64"/>
      <c r="O44" s="53"/>
      <c r="P44" s="254"/>
      <c r="Q44" s="234"/>
      <c r="R44" s="54"/>
      <c r="S44" s="65"/>
      <c r="T44" s="47">
        <v>50.0</v>
      </c>
      <c r="U44" s="7"/>
      <c r="V44" s="7"/>
      <c r="W44" s="7"/>
      <c r="X44" s="7"/>
      <c r="Y44" s="7"/>
      <c r="Z44" s="7"/>
      <c r="AA44" s="7"/>
      <c r="AB44" s="7"/>
      <c r="AC44" s="7"/>
    </row>
    <row r="45">
      <c r="A45" s="44" t="s">
        <v>36</v>
      </c>
      <c r="B45" s="44" t="s">
        <v>37</v>
      </c>
      <c r="C45" s="45"/>
      <c r="D45" s="122" t="s">
        <v>1839</v>
      </c>
      <c r="E45" s="47" t="s">
        <v>52</v>
      </c>
      <c r="F45" s="44" t="s">
        <v>40</v>
      </c>
      <c r="G45" s="231" t="s">
        <v>1840</v>
      </c>
      <c r="H45" s="60" t="s">
        <v>1841</v>
      </c>
      <c r="I45" s="48" t="s">
        <v>1842</v>
      </c>
      <c r="J45" s="44" t="s">
        <v>56</v>
      </c>
      <c r="K45" s="51"/>
      <c r="L45" s="52"/>
      <c r="M45" s="63"/>
      <c r="N45" s="64"/>
      <c r="O45" s="53">
        <v>294.0</v>
      </c>
      <c r="P45" s="254"/>
      <c r="Q45" s="234"/>
      <c r="R45" s="54"/>
      <c r="S45" s="65"/>
      <c r="T45" s="47">
        <v>50.0</v>
      </c>
      <c r="U45" s="7"/>
      <c r="V45" s="7"/>
      <c r="W45" s="7"/>
      <c r="X45" s="7"/>
      <c r="Y45" s="7"/>
      <c r="Z45" s="7"/>
      <c r="AA45" s="7"/>
      <c r="AB45" s="7"/>
      <c r="AC45" s="7"/>
    </row>
    <row r="46">
      <c r="A46" s="44" t="s">
        <v>1595</v>
      </c>
      <c r="B46" s="44" t="s">
        <v>37</v>
      </c>
      <c r="C46" s="45"/>
      <c r="D46" s="100" t="s">
        <v>46</v>
      </c>
      <c r="E46" s="47"/>
      <c r="F46" s="44" t="s">
        <v>60</v>
      </c>
      <c r="G46" s="353" t="s">
        <v>1843</v>
      </c>
      <c r="H46" s="124" t="s">
        <v>1844</v>
      </c>
      <c r="I46" s="297">
        <v>1.4996236134E10</v>
      </c>
      <c r="J46" s="44" t="s">
        <v>1599</v>
      </c>
      <c r="K46" s="51"/>
      <c r="L46" s="104"/>
      <c r="M46" s="85"/>
      <c r="N46" s="86"/>
      <c r="O46" s="53"/>
      <c r="P46" s="254"/>
      <c r="Q46" s="234"/>
      <c r="R46" s="105"/>
      <c r="S46" s="65">
        <v>147.0</v>
      </c>
      <c r="T46" s="47">
        <v>73.5</v>
      </c>
      <c r="U46" s="7"/>
      <c r="V46" s="7"/>
      <c r="W46" s="7"/>
      <c r="X46" s="7"/>
      <c r="Y46" s="7"/>
      <c r="Z46" s="7"/>
      <c r="AA46" s="7"/>
      <c r="AB46" s="7"/>
      <c r="AC46" s="7"/>
    </row>
    <row r="47">
      <c r="A47" s="44" t="s">
        <v>36</v>
      </c>
      <c r="B47" s="44" t="s">
        <v>37</v>
      </c>
      <c r="C47" s="70"/>
      <c r="D47" s="71"/>
      <c r="E47" s="59"/>
      <c r="F47" s="44" t="s">
        <v>40</v>
      </c>
      <c r="G47" s="355" t="s">
        <v>1845</v>
      </c>
      <c r="H47" s="288" t="s">
        <v>1846</v>
      </c>
      <c r="I47" s="60">
        <v>6.881111125E9</v>
      </c>
      <c r="J47" s="44" t="s">
        <v>56</v>
      </c>
      <c r="K47" s="51"/>
      <c r="L47" s="125"/>
      <c r="M47" s="63">
        <v>350.0</v>
      </c>
      <c r="N47" s="64"/>
      <c r="O47" s="53"/>
      <c r="P47" s="254"/>
      <c r="Q47" s="234"/>
      <c r="R47" s="126"/>
      <c r="S47" s="65"/>
      <c r="T47" s="47">
        <v>150.0</v>
      </c>
      <c r="U47" s="7"/>
      <c r="V47" s="7"/>
      <c r="W47" s="7"/>
      <c r="X47" s="7"/>
      <c r="Y47" s="7"/>
      <c r="Z47" s="7"/>
      <c r="AA47" s="7"/>
      <c r="AB47" s="7"/>
      <c r="AC47" s="7"/>
    </row>
    <row r="48">
      <c r="A48" s="44" t="s">
        <v>36</v>
      </c>
      <c r="B48" s="44" t="s">
        <v>37</v>
      </c>
      <c r="C48" s="45"/>
      <c r="D48" s="100" t="s">
        <v>1847</v>
      </c>
      <c r="E48" s="47" t="s">
        <v>78</v>
      </c>
      <c r="F48" s="44" t="s">
        <v>40</v>
      </c>
      <c r="G48" s="231" t="s">
        <v>1848</v>
      </c>
      <c r="H48" s="60" t="s">
        <v>1849</v>
      </c>
      <c r="I48" s="60" t="s">
        <v>1850</v>
      </c>
      <c r="J48" s="44" t="s">
        <v>44</v>
      </c>
      <c r="K48" s="51"/>
      <c r="L48" s="125">
        <v>588.0</v>
      </c>
      <c r="M48" s="37"/>
      <c r="N48" s="38"/>
      <c r="O48" s="53"/>
      <c r="P48" s="254"/>
      <c r="Q48" s="234"/>
      <c r="R48" s="126"/>
      <c r="S48" s="56"/>
      <c r="T48" s="47">
        <v>100.0</v>
      </c>
      <c r="U48" s="7"/>
      <c r="V48" s="7"/>
      <c r="W48" s="7"/>
      <c r="X48" s="7"/>
      <c r="Y48" s="7"/>
      <c r="Z48" s="7"/>
      <c r="AA48" s="7"/>
      <c r="AB48" s="7"/>
      <c r="AC48" s="7"/>
    </row>
    <row r="49">
      <c r="A49" s="44" t="s">
        <v>36</v>
      </c>
      <c r="B49" s="44" t="s">
        <v>37</v>
      </c>
      <c r="C49" s="45"/>
      <c r="D49" s="122" t="s">
        <v>1851</v>
      </c>
      <c r="E49" s="47" t="s">
        <v>90</v>
      </c>
      <c r="F49" s="44" t="s">
        <v>40</v>
      </c>
      <c r="G49" s="231" t="s">
        <v>1852</v>
      </c>
      <c r="H49" s="60" t="s">
        <v>1853</v>
      </c>
      <c r="I49" s="128" t="s">
        <v>1854</v>
      </c>
      <c r="J49" s="44" t="s">
        <v>44</v>
      </c>
      <c r="K49" s="62"/>
      <c r="L49" s="125"/>
      <c r="M49" s="85"/>
      <c r="N49" s="86"/>
      <c r="O49" s="53"/>
      <c r="P49" s="254"/>
      <c r="Q49" s="234"/>
      <c r="R49" s="126">
        <v>294.0</v>
      </c>
      <c r="S49" s="89"/>
      <c r="T49" s="47">
        <v>100.0</v>
      </c>
      <c r="U49" s="7"/>
      <c r="V49" s="7"/>
      <c r="W49" s="7"/>
      <c r="X49" s="7"/>
      <c r="Y49" s="7"/>
      <c r="Z49" s="7"/>
      <c r="AA49" s="7"/>
      <c r="AB49" s="7"/>
      <c r="AC49" s="7"/>
    </row>
    <row r="50">
      <c r="A50" s="44" t="s">
        <v>36</v>
      </c>
      <c r="B50" s="44" t="s">
        <v>37</v>
      </c>
      <c r="C50" s="45"/>
      <c r="D50" s="294" t="s">
        <v>1855</v>
      </c>
      <c r="E50" s="47" t="s">
        <v>90</v>
      </c>
      <c r="F50" s="44" t="s">
        <v>40</v>
      </c>
      <c r="G50" s="231" t="s">
        <v>1856</v>
      </c>
      <c r="H50" s="60" t="s">
        <v>1857</v>
      </c>
      <c r="I50" s="48" t="s">
        <v>1858</v>
      </c>
      <c r="J50" s="44" t="s">
        <v>44</v>
      </c>
      <c r="K50" s="62"/>
      <c r="L50" s="130"/>
      <c r="M50" s="85"/>
      <c r="N50" s="86"/>
      <c r="O50" s="53">
        <v>350.0</v>
      </c>
      <c r="P50" s="258"/>
      <c r="Q50" s="234"/>
      <c r="R50" s="131"/>
      <c r="S50" s="89"/>
      <c r="T50" s="47">
        <v>50.0</v>
      </c>
      <c r="U50" s="7"/>
      <c r="V50" s="7"/>
      <c r="W50" s="7"/>
      <c r="X50" s="7"/>
      <c r="Y50" s="7"/>
      <c r="Z50" s="7"/>
      <c r="AA50" s="7"/>
      <c r="AB50" s="7"/>
      <c r="AC50" s="7"/>
    </row>
    <row r="51">
      <c r="A51" s="44" t="s">
        <v>1595</v>
      </c>
      <c r="B51" s="44" t="s">
        <v>37</v>
      </c>
      <c r="C51" s="45"/>
      <c r="D51" s="101" t="s">
        <v>46</v>
      </c>
      <c r="E51" s="59"/>
      <c r="F51" s="44" t="s">
        <v>40</v>
      </c>
      <c r="G51" s="231" t="s">
        <v>1859</v>
      </c>
      <c r="H51" s="60" t="s">
        <v>1860</v>
      </c>
      <c r="I51" s="297">
        <v>8.594172002E9</v>
      </c>
      <c r="J51" s="44" t="s">
        <v>1599</v>
      </c>
      <c r="K51" s="51"/>
      <c r="L51" s="125"/>
      <c r="M51" s="63"/>
      <c r="N51" s="64"/>
      <c r="O51" s="53"/>
      <c r="P51" s="254"/>
      <c r="Q51" s="234"/>
      <c r="R51" s="126"/>
      <c r="S51" s="65">
        <v>250.0</v>
      </c>
      <c r="T51" s="47">
        <v>100.0</v>
      </c>
      <c r="U51" s="7"/>
      <c r="V51" s="7"/>
      <c r="W51" s="7"/>
      <c r="X51" s="7"/>
      <c r="Y51" s="7"/>
      <c r="Z51" s="7"/>
      <c r="AA51" s="7"/>
      <c r="AB51" s="7"/>
      <c r="AC51" s="7"/>
    </row>
    <row r="52">
      <c r="A52" s="44" t="s">
        <v>36</v>
      </c>
      <c r="B52" s="44" t="s">
        <v>37</v>
      </c>
      <c r="C52" s="45"/>
      <c r="D52" s="286" t="s">
        <v>1861</v>
      </c>
      <c r="E52" s="47" t="s">
        <v>32</v>
      </c>
      <c r="F52" s="44" t="s">
        <v>40</v>
      </c>
      <c r="G52" s="349" t="s">
        <v>1862</v>
      </c>
      <c r="H52" s="49" t="s">
        <v>1863</v>
      </c>
      <c r="I52" s="48">
        <v>1.1920134877E10</v>
      </c>
      <c r="J52" s="44" t="s">
        <v>32</v>
      </c>
      <c r="K52" s="121"/>
      <c r="L52" s="125"/>
      <c r="M52" s="63">
        <v>350.0</v>
      </c>
      <c r="N52" s="86"/>
      <c r="O52" s="53"/>
      <c r="P52" s="258"/>
      <c r="Q52" s="234"/>
      <c r="R52" s="126"/>
      <c r="S52" s="89"/>
      <c r="T52" s="47">
        <v>50.0</v>
      </c>
      <c r="U52" s="7"/>
      <c r="V52" s="7"/>
      <c r="W52" s="7"/>
      <c r="X52" s="7"/>
      <c r="Y52" s="7"/>
      <c r="Z52" s="7"/>
      <c r="AA52" s="7"/>
      <c r="AB52" s="7"/>
      <c r="AC52" s="7"/>
    </row>
    <row r="53">
      <c r="A53" s="44" t="s">
        <v>36</v>
      </c>
      <c r="B53" s="44" t="s">
        <v>37</v>
      </c>
      <c r="C53" s="45"/>
      <c r="D53" s="101" t="s">
        <v>1864</v>
      </c>
      <c r="E53" s="134" t="s">
        <v>52</v>
      </c>
      <c r="F53" s="44" t="s">
        <v>40</v>
      </c>
      <c r="G53" s="231" t="s">
        <v>1865</v>
      </c>
      <c r="H53" s="304" t="s">
        <v>1866</v>
      </c>
      <c r="I53" s="48" t="s">
        <v>1867</v>
      </c>
      <c r="J53" s="44" t="s">
        <v>56</v>
      </c>
      <c r="K53" s="51"/>
      <c r="L53" s="125"/>
      <c r="M53" s="63"/>
      <c r="N53" s="64">
        <v>294.0</v>
      </c>
      <c r="O53" s="53"/>
      <c r="P53" s="262"/>
      <c r="Q53" s="234"/>
      <c r="R53" s="126"/>
      <c r="S53" s="65"/>
      <c r="T53" s="57">
        <v>50.0</v>
      </c>
      <c r="U53" s="7"/>
      <c r="V53" s="7"/>
      <c r="W53" s="7"/>
      <c r="X53" s="7"/>
      <c r="Y53" s="7"/>
      <c r="Z53" s="7"/>
      <c r="AA53" s="7"/>
      <c r="AB53" s="7"/>
      <c r="AC53" s="7"/>
    </row>
    <row r="54">
      <c r="A54" s="44" t="s">
        <v>36</v>
      </c>
      <c r="B54" s="44" t="s">
        <v>37</v>
      </c>
      <c r="C54" s="45"/>
      <c r="D54" s="45"/>
      <c r="E54" s="23"/>
      <c r="F54" s="44" t="s">
        <v>40</v>
      </c>
      <c r="G54" s="135" t="s">
        <v>1868</v>
      </c>
      <c r="H54" s="136"/>
      <c r="I54" s="48" t="s">
        <v>1869</v>
      </c>
      <c r="J54" s="78"/>
      <c r="K54" s="51">
        <v>294.0</v>
      </c>
      <c r="L54" s="125"/>
      <c r="M54" s="63"/>
      <c r="N54" s="64"/>
      <c r="O54" s="53"/>
      <c r="P54" s="254"/>
      <c r="Q54" s="234"/>
      <c r="R54" s="126"/>
      <c r="S54" s="65"/>
      <c r="T54" s="47">
        <v>50.0</v>
      </c>
      <c r="U54" s="7"/>
      <c r="V54" s="7"/>
      <c r="W54" s="7"/>
      <c r="X54" s="7"/>
      <c r="Y54" s="7"/>
      <c r="Z54" s="7"/>
      <c r="AA54" s="7"/>
      <c r="AB54" s="7"/>
      <c r="AC54" s="7"/>
    </row>
    <row r="55">
      <c r="A55" s="44" t="s">
        <v>36</v>
      </c>
      <c r="B55" s="44" t="s">
        <v>37</v>
      </c>
      <c r="C55" s="45"/>
      <c r="D55" s="101" t="s">
        <v>1870</v>
      </c>
      <c r="E55" s="134" t="s">
        <v>178</v>
      </c>
      <c r="F55" s="44" t="s">
        <v>40</v>
      </c>
      <c r="G55" s="231" t="s">
        <v>1871</v>
      </c>
      <c r="H55" s="60" t="s">
        <v>1872</v>
      </c>
      <c r="I55" s="48" t="s">
        <v>1873</v>
      </c>
      <c r="J55" s="44" t="s">
        <v>56</v>
      </c>
      <c r="K55" s="137"/>
      <c r="L55" s="125"/>
      <c r="M55" s="115"/>
      <c r="N55" s="38">
        <v>294.0</v>
      </c>
      <c r="O55" s="53"/>
      <c r="P55" s="258"/>
      <c r="Q55" s="234"/>
      <c r="R55" s="126"/>
      <c r="S55" s="117"/>
      <c r="T55" s="47">
        <v>50.0</v>
      </c>
      <c r="U55" s="7"/>
      <c r="V55" s="7"/>
      <c r="W55" s="7"/>
      <c r="X55" s="7"/>
      <c r="Y55" s="7"/>
      <c r="Z55" s="7"/>
      <c r="AA55" s="7"/>
      <c r="AB55" s="7"/>
      <c r="AC55" s="7"/>
    </row>
    <row r="56">
      <c r="A56" s="44" t="s">
        <v>36</v>
      </c>
      <c r="B56" s="44" t="s">
        <v>37</v>
      </c>
      <c r="C56" s="45"/>
      <c r="D56" s="101" t="s">
        <v>46</v>
      </c>
      <c r="E56" s="134" t="s">
        <v>135</v>
      </c>
      <c r="F56" s="44" t="s">
        <v>40</v>
      </c>
      <c r="G56" s="246" t="s">
        <v>1874</v>
      </c>
      <c r="H56" s="60" t="s">
        <v>1875</v>
      </c>
      <c r="I56" s="48">
        <v>4.896481824E9</v>
      </c>
      <c r="J56" s="44" t="s">
        <v>32</v>
      </c>
      <c r="K56" s="138"/>
      <c r="L56" s="125"/>
      <c r="M56" s="37">
        <v>350.0</v>
      </c>
      <c r="N56" s="116"/>
      <c r="O56" s="53"/>
      <c r="P56" s="258"/>
      <c r="Q56" s="234"/>
      <c r="R56" s="126"/>
      <c r="S56" s="117"/>
      <c r="T56" s="47">
        <v>50.0</v>
      </c>
      <c r="U56" s="7"/>
      <c r="V56" s="7"/>
      <c r="W56" s="7"/>
      <c r="X56" s="7"/>
      <c r="Y56" s="7"/>
      <c r="Z56" s="7"/>
      <c r="AA56" s="7"/>
      <c r="AB56" s="7"/>
      <c r="AC56" s="7"/>
    </row>
    <row r="57">
      <c r="A57" s="44" t="s">
        <v>314</v>
      </c>
      <c r="B57" s="44" t="s">
        <v>45</v>
      </c>
      <c r="C57" s="45"/>
      <c r="D57" s="101" t="s">
        <v>46</v>
      </c>
      <c r="E57" s="134" t="s">
        <v>85</v>
      </c>
      <c r="F57" s="44" t="s">
        <v>40</v>
      </c>
      <c r="G57" s="231" t="s">
        <v>1876</v>
      </c>
      <c r="H57" s="60" t="s">
        <v>637</v>
      </c>
      <c r="I57" s="48" t="s">
        <v>638</v>
      </c>
      <c r="J57" s="44" t="s">
        <v>44</v>
      </c>
      <c r="K57" s="137"/>
      <c r="L57" s="139"/>
      <c r="M57" s="63"/>
      <c r="N57" s="64"/>
      <c r="O57" s="53"/>
      <c r="P57" s="262"/>
      <c r="Q57" s="234"/>
      <c r="R57" s="140" t="s">
        <v>764</v>
      </c>
      <c r="S57" s="65"/>
      <c r="T57" s="47" t="s">
        <v>46</v>
      </c>
      <c r="U57" s="7"/>
      <c r="V57" s="7"/>
      <c r="W57" s="7"/>
      <c r="X57" s="7"/>
      <c r="Y57" s="7"/>
      <c r="Z57" s="7"/>
      <c r="AA57" s="7"/>
      <c r="AB57" s="7"/>
      <c r="AC57" s="7"/>
    </row>
    <row r="58">
      <c r="A58" s="44" t="s">
        <v>314</v>
      </c>
      <c r="B58" s="44" t="s">
        <v>45</v>
      </c>
      <c r="C58" s="45"/>
      <c r="D58" s="101" t="s">
        <v>46</v>
      </c>
      <c r="E58" s="134" t="s">
        <v>85</v>
      </c>
      <c r="F58" s="44" t="s">
        <v>40</v>
      </c>
      <c r="G58" s="231" t="s">
        <v>1877</v>
      </c>
      <c r="H58" s="60" t="s">
        <v>637</v>
      </c>
      <c r="I58" s="48" t="s">
        <v>638</v>
      </c>
      <c r="J58" s="44" t="s">
        <v>44</v>
      </c>
      <c r="K58" s="137"/>
      <c r="L58" s="125"/>
      <c r="M58" s="85"/>
      <c r="N58" s="86"/>
      <c r="O58" s="53"/>
      <c r="P58" s="254"/>
      <c r="Q58" s="234"/>
      <c r="R58" s="126" t="s">
        <v>764</v>
      </c>
      <c r="S58" s="89"/>
      <c r="T58" s="47" t="s">
        <v>46</v>
      </c>
      <c r="U58" s="7"/>
      <c r="V58" s="7"/>
      <c r="W58" s="7"/>
      <c r="X58" s="7"/>
      <c r="Y58" s="7"/>
      <c r="Z58" s="7"/>
      <c r="AA58" s="7"/>
      <c r="AB58" s="7"/>
      <c r="AC58" s="7"/>
    </row>
    <row r="59">
      <c r="A59" s="44" t="s">
        <v>36</v>
      </c>
      <c r="B59" s="44" t="s">
        <v>37</v>
      </c>
      <c r="C59" s="70"/>
      <c r="D59" s="101" t="s">
        <v>1878</v>
      </c>
      <c r="E59" s="134" t="s">
        <v>70</v>
      </c>
      <c r="F59" s="44" t="s">
        <v>40</v>
      </c>
      <c r="G59" s="231" t="s">
        <v>1879</v>
      </c>
      <c r="H59" s="60" t="s">
        <v>1880</v>
      </c>
      <c r="I59" s="48">
        <v>6.6998632E9</v>
      </c>
      <c r="J59" s="44" t="s">
        <v>32</v>
      </c>
      <c r="K59" s="137"/>
      <c r="L59" s="125"/>
      <c r="M59" s="85"/>
      <c r="N59" s="86"/>
      <c r="O59" s="53"/>
      <c r="P59" s="262">
        <v>350.0</v>
      </c>
      <c r="Q59" s="234"/>
      <c r="R59" s="126"/>
      <c r="S59" s="89"/>
      <c r="T59" s="47">
        <v>50.0</v>
      </c>
      <c r="U59" s="7"/>
      <c r="V59" s="7"/>
      <c r="W59" s="7"/>
      <c r="X59" s="7"/>
      <c r="Y59" s="7"/>
      <c r="Z59" s="7"/>
      <c r="AA59" s="7"/>
      <c r="AB59" s="7"/>
      <c r="AC59" s="7"/>
    </row>
    <row r="60">
      <c r="A60" s="44" t="s">
        <v>36</v>
      </c>
      <c r="B60" s="44" t="s">
        <v>37</v>
      </c>
      <c r="C60" s="45"/>
      <c r="D60" s="101" t="s">
        <v>1881</v>
      </c>
      <c r="E60" s="134" t="s">
        <v>78</v>
      </c>
      <c r="F60" s="44" t="s">
        <v>40</v>
      </c>
      <c r="G60" s="231" t="s">
        <v>1882</v>
      </c>
      <c r="H60" s="60" t="s">
        <v>1883</v>
      </c>
      <c r="I60" s="48">
        <v>2.4993220924E10</v>
      </c>
      <c r="J60" s="44" t="s">
        <v>44</v>
      </c>
      <c r="K60" s="137"/>
      <c r="L60" s="125"/>
      <c r="M60" s="63">
        <v>350.0</v>
      </c>
      <c r="N60" s="86"/>
      <c r="O60" s="53"/>
      <c r="P60" s="256"/>
      <c r="Q60" s="234"/>
      <c r="R60" s="126"/>
      <c r="S60" s="89"/>
      <c r="T60" s="47">
        <v>50.0</v>
      </c>
      <c r="U60" s="7"/>
      <c r="V60" s="7"/>
      <c r="W60" s="7"/>
      <c r="X60" s="7"/>
      <c r="Y60" s="7"/>
      <c r="Z60" s="7"/>
      <c r="AA60" s="7"/>
      <c r="AB60" s="7"/>
      <c r="AC60" s="7"/>
    </row>
    <row r="61">
      <c r="A61" s="44" t="s">
        <v>36</v>
      </c>
      <c r="B61" s="44" t="s">
        <v>37</v>
      </c>
      <c r="C61" s="45"/>
      <c r="D61" s="101" t="s">
        <v>1884</v>
      </c>
      <c r="E61" s="134" t="s">
        <v>52</v>
      </c>
      <c r="F61" s="44" t="s">
        <v>40</v>
      </c>
      <c r="G61" s="231" t="s">
        <v>1885</v>
      </c>
      <c r="H61" s="60"/>
      <c r="I61" s="48" t="s">
        <v>1886</v>
      </c>
      <c r="J61" s="44" t="s">
        <v>56</v>
      </c>
      <c r="K61" s="137"/>
      <c r="L61" s="125"/>
      <c r="M61" s="85"/>
      <c r="N61" s="64">
        <v>294.0</v>
      </c>
      <c r="O61" s="53"/>
      <c r="P61" s="256"/>
      <c r="Q61" s="234"/>
      <c r="R61" s="126"/>
      <c r="S61" s="89"/>
      <c r="T61" s="47">
        <v>50.0</v>
      </c>
      <c r="U61" s="7"/>
      <c r="V61" s="7"/>
      <c r="W61" s="7"/>
      <c r="X61" s="7"/>
      <c r="Y61" s="7"/>
      <c r="Z61" s="7"/>
      <c r="AA61" s="7"/>
      <c r="AB61" s="7"/>
      <c r="AC61" s="7"/>
    </row>
    <row r="62">
      <c r="A62" s="44" t="s">
        <v>36</v>
      </c>
      <c r="B62" s="44" t="s">
        <v>37</v>
      </c>
      <c r="C62" s="45"/>
      <c r="D62" s="101" t="s">
        <v>1887</v>
      </c>
      <c r="E62" s="134" t="s">
        <v>78</v>
      </c>
      <c r="F62" s="44" t="s">
        <v>40</v>
      </c>
      <c r="G62" s="231" t="s">
        <v>1888</v>
      </c>
      <c r="H62" s="60" t="s">
        <v>1889</v>
      </c>
      <c r="I62" s="48">
        <v>3.592110007E9</v>
      </c>
      <c r="J62" s="44" t="s">
        <v>44</v>
      </c>
      <c r="K62" s="137"/>
      <c r="L62" s="130"/>
      <c r="M62" s="63">
        <v>300.0</v>
      </c>
      <c r="N62" s="64"/>
      <c r="O62" s="53"/>
      <c r="P62" s="256"/>
      <c r="Q62" s="234"/>
      <c r="R62" s="131"/>
      <c r="S62" s="65"/>
      <c r="T62" s="47">
        <v>50.0</v>
      </c>
      <c r="U62" s="7"/>
      <c r="V62" s="7"/>
      <c r="W62" s="7"/>
      <c r="X62" s="7"/>
      <c r="Y62" s="7"/>
      <c r="Z62" s="7"/>
      <c r="AA62" s="7"/>
      <c r="AB62" s="7"/>
      <c r="AC62" s="7"/>
    </row>
    <row r="63">
      <c r="A63" s="44" t="s">
        <v>36</v>
      </c>
      <c r="B63" s="44" t="s">
        <v>37</v>
      </c>
      <c r="C63" s="45"/>
      <c r="D63" s="45"/>
      <c r="E63" s="134" t="s">
        <v>65</v>
      </c>
      <c r="F63" s="44" t="s">
        <v>387</v>
      </c>
      <c r="G63" s="231" t="s">
        <v>1890</v>
      </c>
      <c r="H63" s="60" t="s">
        <v>1430</v>
      </c>
      <c r="I63" s="48" t="s">
        <v>1891</v>
      </c>
      <c r="J63" s="44" t="s">
        <v>56</v>
      </c>
      <c r="K63" s="137"/>
      <c r="L63" s="130"/>
      <c r="M63" s="85"/>
      <c r="N63" s="86"/>
      <c r="O63" s="53">
        <v>300.0</v>
      </c>
      <c r="P63" s="258"/>
      <c r="Q63" s="265"/>
      <c r="R63" s="131"/>
      <c r="S63" s="89"/>
      <c r="T63" s="142">
        <v>150.0</v>
      </c>
      <c r="U63" s="7"/>
      <c r="V63" s="7"/>
      <c r="W63" s="7"/>
      <c r="X63" s="7"/>
      <c r="Y63" s="7"/>
      <c r="Z63" s="7"/>
      <c r="AA63" s="7"/>
      <c r="AB63" s="7"/>
      <c r="AC63" s="7"/>
    </row>
    <row r="64">
      <c r="A64" s="44"/>
      <c r="B64" s="44"/>
      <c r="C64" s="45"/>
      <c r="D64" s="45"/>
      <c r="E64" s="134" t="s">
        <v>65</v>
      </c>
      <c r="F64" s="44" t="s">
        <v>387</v>
      </c>
      <c r="G64" s="231" t="s">
        <v>1892</v>
      </c>
      <c r="H64" s="60" t="s">
        <v>1430</v>
      </c>
      <c r="I64" s="48" t="s">
        <v>1891</v>
      </c>
      <c r="J64" s="44" t="s">
        <v>56</v>
      </c>
      <c r="K64" s="137"/>
      <c r="L64" s="130"/>
      <c r="M64" s="85"/>
      <c r="N64" s="86"/>
      <c r="O64" s="53">
        <v>300.0</v>
      </c>
      <c r="P64" s="258"/>
      <c r="Q64" s="265"/>
      <c r="R64" s="131"/>
      <c r="S64" s="89"/>
      <c r="T64" s="142">
        <v>150.0</v>
      </c>
      <c r="U64" s="7"/>
      <c r="V64" s="7"/>
      <c r="W64" s="7"/>
      <c r="X64" s="7"/>
      <c r="Y64" s="7"/>
      <c r="Z64" s="7"/>
      <c r="AA64" s="7"/>
      <c r="AB64" s="7"/>
      <c r="AC64" s="7"/>
    </row>
    <row r="65">
      <c r="A65" s="44"/>
      <c r="B65" s="44"/>
      <c r="C65" s="45"/>
      <c r="D65" s="45"/>
      <c r="E65" s="134" t="s">
        <v>65</v>
      </c>
      <c r="F65" s="44" t="s">
        <v>387</v>
      </c>
      <c r="G65" s="231" t="s">
        <v>1893</v>
      </c>
      <c r="H65" s="60" t="s">
        <v>1430</v>
      </c>
      <c r="I65" s="48" t="s">
        <v>1891</v>
      </c>
      <c r="J65" s="44" t="s">
        <v>56</v>
      </c>
      <c r="K65" s="137"/>
      <c r="L65" s="130"/>
      <c r="M65" s="85"/>
      <c r="N65" s="86"/>
      <c r="O65" s="53">
        <v>300.0</v>
      </c>
      <c r="P65" s="258"/>
      <c r="Q65" s="265"/>
      <c r="R65" s="131"/>
      <c r="S65" s="89"/>
      <c r="T65" s="142">
        <v>150.0</v>
      </c>
      <c r="U65" s="7"/>
      <c r="V65" s="7"/>
      <c r="W65" s="7"/>
      <c r="X65" s="7"/>
      <c r="Y65" s="7"/>
      <c r="Z65" s="7"/>
      <c r="AA65" s="7"/>
      <c r="AB65" s="7"/>
      <c r="AC65" s="7"/>
    </row>
    <row r="66">
      <c r="A66" s="44"/>
      <c r="B66" s="44" t="s">
        <v>45</v>
      </c>
      <c r="C66" s="45"/>
      <c r="D66" s="101" t="s">
        <v>46</v>
      </c>
      <c r="E66" s="134" t="s">
        <v>85</v>
      </c>
      <c r="F66" s="44" t="s">
        <v>40</v>
      </c>
      <c r="G66" s="322" t="s">
        <v>1894</v>
      </c>
      <c r="H66" s="60"/>
      <c r="I66" s="48" t="s">
        <v>1895</v>
      </c>
      <c r="J66" s="44" t="s">
        <v>44</v>
      </c>
      <c r="K66" s="138"/>
      <c r="L66" s="125"/>
      <c r="M66" s="63"/>
      <c r="N66" s="64"/>
      <c r="O66" s="53" t="s">
        <v>764</v>
      </c>
      <c r="P66" s="262"/>
      <c r="Q66" s="234"/>
      <c r="R66" s="126"/>
      <c r="S66" s="65"/>
      <c r="T66" s="47" t="s">
        <v>46</v>
      </c>
      <c r="U66" s="7"/>
      <c r="V66" s="7"/>
      <c r="W66" s="7"/>
      <c r="X66" s="7"/>
      <c r="Y66" s="7"/>
      <c r="Z66" s="7"/>
      <c r="AA66" s="7"/>
      <c r="AB66" s="7"/>
      <c r="AC66" s="7"/>
    </row>
    <row r="67">
      <c r="A67" s="44"/>
      <c r="B67" s="44"/>
      <c r="C67" s="45"/>
      <c r="D67" s="45"/>
      <c r="E67" s="23"/>
      <c r="F67" s="44"/>
      <c r="G67" s="48"/>
      <c r="H67" s="60"/>
      <c r="I67" s="48"/>
      <c r="J67" s="78"/>
      <c r="K67" s="138"/>
      <c r="L67" s="130"/>
      <c r="M67" s="85"/>
      <c r="N67" s="86"/>
      <c r="O67" s="53"/>
      <c r="P67" s="254"/>
      <c r="Q67" s="234"/>
      <c r="R67" s="131"/>
      <c r="S67" s="89"/>
      <c r="T67" s="4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44"/>
      <c r="B68" s="44"/>
      <c r="C68" s="45"/>
      <c r="D68" s="45"/>
      <c r="E68" s="23"/>
      <c r="F68" s="44"/>
      <c r="G68" s="48"/>
      <c r="H68" s="60"/>
      <c r="I68" s="48"/>
      <c r="J68" s="78"/>
      <c r="K68" s="137"/>
      <c r="L68" s="130"/>
      <c r="M68" s="85"/>
      <c r="N68" s="86"/>
      <c r="O68" s="53"/>
      <c r="P68" s="258"/>
      <c r="Q68" s="234"/>
      <c r="R68" s="131"/>
      <c r="S68" s="89"/>
      <c r="T68" s="4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44"/>
      <c r="L69" s="125"/>
      <c r="M69" s="63"/>
      <c r="N69" s="64"/>
      <c r="O69" s="53"/>
      <c r="P69" s="258"/>
      <c r="Q69" s="234"/>
      <c r="R69" s="126"/>
      <c r="S69" s="65"/>
      <c r="T69" s="4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5"/>
      <c r="L70" s="130"/>
      <c r="M70" s="85"/>
      <c r="N70" s="86"/>
      <c r="O70" s="53"/>
      <c r="P70" s="258"/>
      <c r="Q70" s="234"/>
      <c r="R70" s="131"/>
      <c r="S70" s="89"/>
      <c r="T70" s="4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44"/>
      <c r="B71" s="44"/>
      <c r="C71" s="45"/>
      <c r="D71" s="45"/>
      <c r="E71" s="143"/>
      <c r="F71" s="44"/>
      <c r="G71" s="48"/>
      <c r="H71" s="60"/>
      <c r="I71" s="48"/>
      <c r="J71" s="78"/>
      <c r="K71" s="137"/>
      <c r="L71" s="146"/>
      <c r="M71" s="85"/>
      <c r="N71" s="86"/>
      <c r="O71" s="53"/>
      <c r="P71" s="258"/>
      <c r="Q71" s="234"/>
      <c r="R71" s="147"/>
      <c r="S71" s="89"/>
      <c r="T71" s="5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44"/>
      <c r="B72" s="44"/>
      <c r="C72" s="45"/>
      <c r="D72" s="45"/>
      <c r="E72" s="143"/>
      <c r="F72" s="44"/>
      <c r="G72" s="48"/>
      <c r="H72" s="60"/>
      <c r="I72" s="48"/>
      <c r="J72" s="78"/>
      <c r="K72" s="144"/>
      <c r="L72" s="130"/>
      <c r="M72" s="85"/>
      <c r="N72" s="86"/>
      <c r="O72" s="53"/>
      <c r="P72" s="266"/>
      <c r="Q72" s="234"/>
      <c r="R72" s="131"/>
      <c r="S72" s="89"/>
      <c r="T72" s="4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44"/>
      <c r="B73" s="44"/>
      <c r="C73" s="149"/>
      <c r="D73" s="150"/>
      <c r="E73" s="143"/>
      <c r="F73" s="44"/>
      <c r="G73" s="48"/>
      <c r="H73" s="60"/>
      <c r="I73" s="48"/>
      <c r="J73" s="78"/>
      <c r="K73" s="151"/>
      <c r="L73" s="152"/>
      <c r="M73" s="85"/>
      <c r="N73" s="86"/>
      <c r="O73" s="53"/>
      <c r="P73" s="266"/>
      <c r="Q73" s="234"/>
      <c r="R73" s="153"/>
      <c r="S73" s="89"/>
      <c r="T73" s="4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44"/>
      <c r="B74" s="44"/>
      <c r="C74" s="149"/>
      <c r="D74" s="45"/>
      <c r="E74" s="143"/>
      <c r="F74" s="44"/>
      <c r="G74" s="48"/>
      <c r="H74" s="60"/>
      <c r="I74" s="48"/>
      <c r="J74" s="78"/>
      <c r="K74" s="155"/>
      <c r="L74" s="152"/>
      <c r="M74" s="115"/>
      <c r="N74" s="116"/>
      <c r="O74" s="53"/>
      <c r="P74" s="266"/>
      <c r="Q74" s="265"/>
      <c r="R74" s="153"/>
      <c r="S74" s="117"/>
      <c r="T74" s="142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44"/>
      <c r="B75" s="44"/>
      <c r="C75" s="149"/>
      <c r="D75" s="58"/>
      <c r="E75" s="143"/>
      <c r="F75" s="44"/>
      <c r="G75" s="48"/>
      <c r="H75" s="60"/>
      <c r="I75" s="60"/>
      <c r="J75" s="78"/>
      <c r="K75" s="151"/>
      <c r="L75" s="156"/>
      <c r="M75" s="85"/>
      <c r="N75" s="86"/>
      <c r="O75" s="53"/>
      <c r="P75" s="266"/>
      <c r="Q75" s="265"/>
      <c r="R75" s="157"/>
      <c r="S75" s="89"/>
      <c r="T75" s="142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44"/>
      <c r="B76" s="44"/>
      <c r="C76" s="149"/>
      <c r="D76" s="45"/>
      <c r="E76" s="143"/>
      <c r="F76" s="44"/>
      <c r="G76" s="48"/>
      <c r="H76" s="60"/>
      <c r="I76" s="60"/>
      <c r="J76" s="78"/>
      <c r="K76" s="151"/>
      <c r="L76" s="152"/>
      <c r="M76" s="85"/>
      <c r="N76" s="86"/>
      <c r="O76" s="53"/>
      <c r="P76" s="266"/>
      <c r="Q76" s="265"/>
      <c r="R76" s="153"/>
      <c r="S76" s="89"/>
      <c r="T76" s="142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44"/>
      <c r="B77" s="44"/>
      <c r="C77" s="149"/>
      <c r="D77" s="45"/>
      <c r="E77" s="14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266"/>
      <c r="Q77" s="265"/>
      <c r="R77" s="153"/>
      <c r="S77" s="89"/>
      <c r="T77" s="142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44"/>
      <c r="B78" s="44"/>
      <c r="C78" s="149"/>
      <c r="D78" s="45"/>
      <c r="E78" s="23"/>
      <c r="F78" s="44"/>
      <c r="G78" s="48"/>
      <c r="H78" s="60"/>
      <c r="I78" s="60"/>
      <c r="J78" s="78"/>
      <c r="K78" s="155"/>
      <c r="L78" s="152"/>
      <c r="M78" s="85"/>
      <c r="N78" s="86"/>
      <c r="O78" s="53"/>
      <c r="P78" s="266"/>
      <c r="Q78" s="265"/>
      <c r="R78" s="153"/>
      <c r="S78" s="89"/>
      <c r="T78" s="159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44"/>
      <c r="B79" s="44"/>
      <c r="C79" s="149"/>
      <c r="D79" s="45"/>
      <c r="E79" s="23"/>
      <c r="F79" s="44"/>
      <c r="G79" s="48"/>
      <c r="H79" s="60"/>
      <c r="I79" s="60"/>
      <c r="J79" s="78"/>
      <c r="K79" s="155"/>
      <c r="L79" s="152"/>
      <c r="M79" s="85"/>
      <c r="N79" s="86"/>
      <c r="O79" s="53"/>
      <c r="P79" s="266"/>
      <c r="Q79" s="265"/>
      <c r="R79" s="153"/>
      <c r="S79" s="89"/>
      <c r="T79" s="142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266"/>
      <c r="Q80" s="268"/>
      <c r="R80" s="153"/>
      <c r="S80" s="89"/>
      <c r="T80" s="162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51"/>
      <c r="L81" s="152"/>
      <c r="M81" s="85"/>
      <c r="N81" s="86"/>
      <c r="O81" s="53"/>
      <c r="P81" s="266"/>
      <c r="Q81" s="268"/>
      <c r="R81" s="153"/>
      <c r="S81" s="89"/>
      <c r="T81" s="163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51"/>
      <c r="L82" s="152"/>
      <c r="M82" s="85"/>
      <c r="N82" s="86"/>
      <c r="O82" s="53"/>
      <c r="P82" s="269"/>
      <c r="Q82" s="268"/>
      <c r="R82" s="153"/>
      <c r="S82" s="89"/>
      <c r="T82" s="163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269"/>
      <c r="Q83" s="268"/>
      <c r="R83" s="168"/>
      <c r="S83" s="170"/>
      <c r="T83" s="163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64"/>
      <c r="L84" s="165"/>
      <c r="M84" s="166"/>
      <c r="N84" s="167"/>
      <c r="O84" s="53"/>
      <c r="P84" s="269"/>
      <c r="Q84" s="268"/>
      <c r="R84" s="168"/>
      <c r="S84" s="170"/>
      <c r="T84" s="163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8"/>
      <c r="B85" s="44"/>
      <c r="C85" s="149"/>
      <c r="D85" s="45"/>
      <c r="E85" s="23"/>
      <c r="F85" s="44"/>
      <c r="G85" s="160"/>
      <c r="H85" s="161"/>
      <c r="I85" s="161"/>
      <c r="J85" s="78"/>
      <c r="K85" s="164"/>
      <c r="L85" s="165"/>
      <c r="M85" s="166"/>
      <c r="N85" s="167"/>
      <c r="O85" s="53"/>
      <c r="P85" s="271"/>
      <c r="Q85" s="268"/>
      <c r="R85" s="168"/>
      <c r="S85" s="170"/>
      <c r="T85" s="163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8"/>
      <c r="B86" s="44"/>
      <c r="C86" s="149"/>
      <c r="D86" s="45"/>
      <c r="E86" s="23"/>
      <c r="F86" s="44"/>
      <c r="G86" s="160"/>
      <c r="H86" s="161"/>
      <c r="I86" s="161"/>
      <c r="J86" s="78"/>
      <c r="K86" s="171"/>
      <c r="L86" s="172"/>
      <c r="M86" s="173"/>
      <c r="N86" s="174"/>
      <c r="O86" s="53"/>
      <c r="P86" s="273"/>
      <c r="Q86" s="274"/>
      <c r="R86" s="175"/>
      <c r="S86" s="177"/>
      <c r="T86" s="163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3"/>
      <c r="Q87" s="275"/>
      <c r="R87" s="168"/>
      <c r="S87" s="180"/>
      <c r="T87" s="163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3"/>
      <c r="Q88" s="275"/>
      <c r="R88" s="168"/>
      <c r="S88" s="180"/>
      <c r="T88" s="163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3"/>
      <c r="Q89" s="275"/>
      <c r="R89" s="168"/>
      <c r="S89" s="180"/>
      <c r="T89" s="163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3"/>
      <c r="Q90" s="275"/>
      <c r="R90" s="168"/>
      <c r="S90" s="180"/>
      <c r="T90" s="163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3"/>
      <c r="Q91" s="275"/>
      <c r="R91" s="168"/>
      <c r="S91" s="180"/>
      <c r="T91" s="163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273"/>
      <c r="Q92" s="275"/>
      <c r="R92" s="168"/>
      <c r="S92" s="180"/>
      <c r="T92" s="163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8"/>
      <c r="B93" s="44"/>
      <c r="C93" s="149"/>
      <c r="D93" s="45"/>
      <c r="E93" s="143"/>
      <c r="F93" s="44"/>
      <c r="G93" s="160"/>
      <c r="H93" s="161"/>
      <c r="I93" s="161"/>
      <c r="J93" s="78"/>
      <c r="K93" s="164"/>
      <c r="L93" s="165"/>
      <c r="M93" s="178"/>
      <c r="N93" s="179"/>
      <c r="O93" s="53"/>
      <c r="P93" s="273"/>
      <c r="Q93" s="275"/>
      <c r="R93" s="168"/>
      <c r="S93" s="180"/>
      <c r="T93" s="163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8"/>
      <c r="B94" s="44"/>
      <c r="C94" s="149"/>
      <c r="D94" s="45"/>
      <c r="E94" s="143"/>
      <c r="F94" s="44"/>
      <c r="G94" s="160"/>
      <c r="H94" s="161"/>
      <c r="I94" s="161"/>
      <c r="J94" s="78"/>
      <c r="K94" s="164"/>
      <c r="L94" s="165"/>
      <c r="M94" s="178"/>
      <c r="N94" s="179"/>
      <c r="O94" s="53"/>
      <c r="P94" s="273"/>
      <c r="Q94" s="275"/>
      <c r="R94" s="168"/>
      <c r="S94" s="180"/>
      <c r="T94" s="163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4"/>
      <c r="B95" s="4"/>
      <c r="C95" s="3"/>
      <c r="D95" s="181"/>
      <c r="E95" s="182"/>
      <c r="F95" s="4"/>
      <c r="G95" s="183"/>
      <c r="H95" s="184"/>
      <c r="I95" s="185"/>
      <c r="J95" s="4"/>
      <c r="K95" s="186"/>
      <c r="L95" s="186"/>
      <c r="M95" s="186"/>
      <c r="N95" s="186"/>
      <c r="O95" s="187"/>
      <c r="P95" s="187"/>
      <c r="Q95" s="187"/>
      <c r="R95" s="187"/>
      <c r="S95" s="188"/>
      <c r="T95" s="189">
        <f>SUM(T7:T94)</f>
        <v>4692.5</v>
      </c>
      <c r="U95" s="7"/>
      <c r="V95" s="7"/>
      <c r="W95" s="7"/>
      <c r="X95" s="7"/>
      <c r="Y95" s="7"/>
      <c r="Z95" s="7"/>
      <c r="AA95" s="7"/>
      <c r="AB95" s="7"/>
      <c r="AC95" s="7"/>
    </row>
    <row r="96">
      <c r="A96" s="4"/>
      <c r="B96" s="4"/>
      <c r="C96" s="3"/>
      <c r="D96" s="190"/>
      <c r="E96" s="191"/>
      <c r="F96" s="2"/>
      <c r="G96" s="192"/>
      <c r="H96" s="193"/>
      <c r="I96" s="194"/>
      <c r="J96" s="2"/>
      <c r="K96" s="35" t="s">
        <v>9</v>
      </c>
      <c r="L96" s="195"/>
      <c r="M96" s="195"/>
      <c r="N96" s="195"/>
      <c r="O96" s="196"/>
      <c r="P96" s="196"/>
      <c r="Q96" s="196"/>
      <c r="R96" s="196"/>
      <c r="S96" s="19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4"/>
      <c r="B97" s="4"/>
      <c r="C97" s="198"/>
      <c r="D97" s="16"/>
      <c r="E97" s="199"/>
      <c r="F97" s="200"/>
      <c r="G97" s="183"/>
      <c r="H97" s="5"/>
      <c r="I97" s="5"/>
      <c r="J97" s="2"/>
      <c r="K97" s="150">
        <f>SUM(K7:K94)</f>
        <v>3528</v>
      </c>
      <c r="L97" s="201" t="s">
        <v>24</v>
      </c>
      <c r="O97" s="202" t="s">
        <v>25</v>
      </c>
      <c r="R97" s="202"/>
      <c r="S97" s="203" t="s">
        <v>26</v>
      </c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"/>
      <c r="B98" s="2"/>
      <c r="C98" s="3"/>
      <c r="D98" s="16"/>
      <c r="E98" s="2"/>
      <c r="F98" s="2"/>
      <c r="G98" s="183"/>
      <c r="H98" s="5"/>
      <c r="I98" s="5"/>
      <c r="J98" s="2"/>
      <c r="K98" s="150">
        <f>SUM(K97*2%)</f>
        <v>70.56</v>
      </c>
      <c r="L98" s="36" t="s">
        <v>10</v>
      </c>
      <c r="M98" s="204"/>
      <c r="N98" s="204"/>
      <c r="O98" s="205"/>
      <c r="P98" s="206"/>
      <c r="Q98" s="206"/>
      <c r="R98" s="206"/>
      <c r="S98" s="20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"/>
      <c r="B99" s="2"/>
      <c r="C99" s="3"/>
      <c r="D99" s="16"/>
      <c r="E99" s="2"/>
      <c r="F99" s="2"/>
      <c r="G99" s="4"/>
      <c r="H99" s="5"/>
      <c r="I99" s="5"/>
      <c r="J99" s="2"/>
      <c r="K99" s="208"/>
      <c r="L99" s="209">
        <f>SUM(L6:L93)</f>
        <v>1188</v>
      </c>
      <c r="M99" s="37" t="s">
        <v>11</v>
      </c>
      <c r="N99" s="204"/>
      <c r="O99" s="205"/>
      <c r="P99" s="205"/>
      <c r="Q99" s="205"/>
      <c r="R99" s="205"/>
      <c r="S99" s="20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"/>
      <c r="B100" s="2"/>
      <c r="C100" s="3"/>
      <c r="D100" s="16"/>
      <c r="E100" s="2"/>
      <c r="F100" s="2"/>
      <c r="G100" s="210" t="s">
        <v>27</v>
      </c>
      <c r="H100" s="211">
        <f>SUM(K97,L99,M100,N101)</f>
        <v>10994</v>
      </c>
      <c r="I100" s="5"/>
      <c r="J100" s="2"/>
      <c r="K100" s="7"/>
      <c r="L100" s="58">
        <f>SUM(L99*1%)</f>
        <v>11.88</v>
      </c>
      <c r="M100" s="16">
        <f>SUM(M6:M93)</f>
        <v>2694</v>
      </c>
      <c r="N100" s="38" t="s">
        <v>12</v>
      </c>
      <c r="O100" s="205"/>
      <c r="P100" s="205"/>
      <c r="Q100" s="205"/>
      <c r="R100" s="205"/>
      <c r="S100" s="188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"/>
      <c r="B101" s="2"/>
      <c r="C101" s="3"/>
      <c r="D101" s="16"/>
      <c r="E101" s="2"/>
      <c r="F101" s="212"/>
      <c r="G101" s="213" t="s">
        <v>28</v>
      </c>
      <c r="H101" s="211">
        <f>SUM(O102,,P104,R106)</f>
        <v>6070</v>
      </c>
      <c r="I101" s="5"/>
      <c r="J101" s="2"/>
      <c r="K101" s="7"/>
      <c r="L101" s="17"/>
      <c r="M101" s="58">
        <f>SUM(M100*2%)</f>
        <v>53.88</v>
      </c>
      <c r="N101" s="16">
        <f>SUM(N6:N94)</f>
        <v>3584</v>
      </c>
      <c r="O101" s="39" t="s">
        <v>13</v>
      </c>
      <c r="P101" s="205"/>
      <c r="Q101" s="205"/>
      <c r="R101" s="205"/>
      <c r="S101" s="214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"/>
      <c r="B102" s="2"/>
      <c r="C102" s="3"/>
      <c r="D102" s="16"/>
      <c r="E102" s="2"/>
      <c r="F102" s="212"/>
      <c r="G102" s="215" t="s">
        <v>29</v>
      </c>
      <c r="H102" s="211">
        <f>SUM(Q105,S107)</f>
        <v>596</v>
      </c>
      <c r="I102" s="5"/>
      <c r="J102" s="2"/>
      <c r="K102" s="7"/>
      <c r="L102" s="2"/>
      <c r="M102" s="2"/>
      <c r="N102" s="58">
        <f>SUM(N101*2%)</f>
        <v>71.68</v>
      </c>
      <c r="O102" s="16">
        <f>SUM(O6:O95)</f>
        <v>2644</v>
      </c>
      <c r="P102" s="205"/>
      <c r="Q102" s="205"/>
      <c r="R102" s="205"/>
      <c r="S102" s="214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"/>
      <c r="B103" s="2"/>
      <c r="C103" s="3"/>
      <c r="D103" s="16"/>
      <c r="E103" s="2"/>
      <c r="F103" s="2"/>
      <c r="G103" s="43"/>
      <c r="H103" s="216"/>
      <c r="I103" s="5"/>
      <c r="J103" s="2"/>
      <c r="K103" s="7"/>
      <c r="L103" s="2"/>
      <c r="M103" s="2"/>
      <c r="N103" s="2"/>
      <c r="O103" s="58">
        <f>SUM(O102*2%)</f>
        <v>52.88</v>
      </c>
      <c r="P103" s="230" t="s">
        <v>35</v>
      </c>
      <c r="Q103" s="205"/>
      <c r="R103" s="205"/>
      <c r="S103" s="214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"/>
      <c r="B104" s="2"/>
      <c r="C104" s="3"/>
      <c r="D104" s="16"/>
      <c r="E104" s="2"/>
      <c r="F104" s="2"/>
      <c r="G104" s="4"/>
      <c r="H104" s="5"/>
      <c r="I104" s="5"/>
      <c r="J104" s="2"/>
      <c r="K104" s="7"/>
      <c r="L104" s="2"/>
      <c r="M104" s="2"/>
      <c r="N104" s="2"/>
      <c r="O104" s="2"/>
      <c r="P104" s="16">
        <f>SUM(P6:P97)</f>
        <v>950</v>
      </c>
      <c r="Q104" s="41" t="s">
        <v>15</v>
      </c>
      <c r="R104" s="205"/>
      <c r="S104" s="214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"/>
      <c r="B105" s="2"/>
      <c r="C105" s="3"/>
      <c r="D105" s="16"/>
      <c r="E105" s="2"/>
      <c r="F105" s="2"/>
      <c r="G105" s="217" t="s">
        <v>30</v>
      </c>
      <c r="H105" s="218">
        <f>SUM(K9,R11,M13,N14,R21,N27,K35,K36,N39,L48,O50,M60,M62)</f>
        <v>4878</v>
      </c>
      <c r="I105" s="278">
        <f>SUM(N14)</f>
        <v>294</v>
      </c>
      <c r="J105" s="2"/>
      <c r="K105" s="7"/>
      <c r="L105" s="2"/>
      <c r="M105" s="2"/>
      <c r="N105" s="2"/>
      <c r="O105" s="2"/>
      <c r="P105" s="58">
        <f>SUM(P104*1%)</f>
        <v>9.5</v>
      </c>
      <c r="Q105" s="16">
        <f>SUM(Q6:Q93)</f>
        <v>0</v>
      </c>
      <c r="R105" s="40" t="s">
        <v>14</v>
      </c>
      <c r="S105" s="214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"/>
      <c r="B106" s="2"/>
      <c r="C106" s="3"/>
      <c r="D106" s="16"/>
      <c r="E106" s="2"/>
      <c r="F106" s="2"/>
      <c r="G106" s="220" t="s">
        <v>31</v>
      </c>
      <c r="H106" s="279">
        <f>SUM(L8,N15,N20,M28,L32,R33,O34,N37,K41,O43,M44,O45,N53,N55,N61)</f>
        <v>5002</v>
      </c>
      <c r="I106" s="278">
        <f>SUM(M28,M44,K41)</f>
        <v>938</v>
      </c>
      <c r="J106" s="2"/>
      <c r="K106" s="7"/>
      <c r="L106" s="2"/>
      <c r="M106" s="2"/>
      <c r="N106" s="2"/>
      <c r="O106" s="2"/>
      <c r="P106" s="2"/>
      <c r="Q106" s="58">
        <f>SUM(Q105*2%)</f>
        <v>0</v>
      </c>
      <c r="R106" s="16">
        <f>SUM(R6:R93)</f>
        <v>2476</v>
      </c>
      <c r="S106" s="222" t="s">
        <v>16</v>
      </c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"/>
      <c r="B107" s="2"/>
      <c r="C107" s="3"/>
      <c r="D107" s="16"/>
      <c r="E107" s="2"/>
      <c r="F107" s="2"/>
      <c r="G107" s="223" t="s">
        <v>32</v>
      </c>
      <c r="H107" s="277">
        <f>SUM(K7,N22,O23,K24,N25,P26,K30,K31,N38,R40,R42,R49,M52,M56,P59)</f>
        <v>5346</v>
      </c>
      <c r="I107" s="278">
        <f>SUM(M52,M56)</f>
        <v>700</v>
      </c>
      <c r="J107" s="2"/>
      <c r="K107" s="7"/>
      <c r="L107" s="2"/>
      <c r="M107" s="2"/>
      <c r="N107" s="2"/>
      <c r="O107" s="2"/>
      <c r="P107" s="2"/>
      <c r="Q107" s="2"/>
      <c r="R107" s="58">
        <f>SUM(R106*2%)</f>
        <v>49.52</v>
      </c>
      <c r="S107" s="150">
        <f>SUM(S7:S95)</f>
        <v>596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150">
        <f>SUM(S107*2%)</f>
        <v>11.92</v>
      </c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"/>
      <c r="B109" s="2"/>
      <c r="C109" s="108"/>
      <c r="D109" s="16"/>
      <c r="E109" s="2"/>
      <c r="F109" s="2"/>
      <c r="G109" s="224" t="s">
        <v>33</v>
      </c>
      <c r="H109" s="281">
        <f>SUM(N14,M28,K41,M44,M52,M56)</f>
        <v>1932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16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"/>
      <c r="B226" s="2"/>
      <c r="C226" s="108"/>
      <c r="D226" s="1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"/>
      <c r="B227" s="2"/>
      <c r="C227" s="108"/>
      <c r="D227" s="1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7"/>
      <c r="W993" s="7"/>
      <c r="X993" s="7"/>
      <c r="Y993" s="7"/>
      <c r="Z993" s="7"/>
      <c r="AA993" s="7"/>
      <c r="AB993" s="7"/>
      <c r="AC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7"/>
      <c r="W994" s="7"/>
      <c r="X994" s="7"/>
      <c r="Y994" s="7"/>
      <c r="Z994" s="7"/>
      <c r="AA994" s="7"/>
      <c r="AB994" s="7"/>
      <c r="AC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7"/>
      <c r="W995" s="7"/>
      <c r="X995" s="7"/>
      <c r="Y995" s="7"/>
      <c r="Z995" s="7"/>
      <c r="AA995" s="7"/>
      <c r="AB995" s="7"/>
      <c r="AC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7"/>
      <c r="W996" s="7"/>
      <c r="X996" s="7"/>
      <c r="Y996" s="7"/>
      <c r="Z996" s="7"/>
      <c r="AA996" s="7"/>
      <c r="AB996" s="7"/>
      <c r="AC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7"/>
      <c r="W997" s="7"/>
      <c r="X997" s="7"/>
      <c r="Y997" s="7"/>
      <c r="Z997" s="7"/>
      <c r="AA997" s="7"/>
      <c r="AB997" s="7"/>
      <c r="AC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7"/>
      <c r="W998" s="7"/>
      <c r="X998" s="7"/>
      <c r="Y998" s="7"/>
      <c r="Z998" s="7"/>
      <c r="AA998" s="7"/>
      <c r="AB998" s="7"/>
      <c r="AC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7"/>
      <c r="W999" s="7"/>
      <c r="X999" s="7"/>
      <c r="Y999" s="7"/>
      <c r="Z999" s="7"/>
      <c r="AA999" s="7"/>
      <c r="AB999" s="7"/>
      <c r="AC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7"/>
      <c r="W1000" s="7"/>
      <c r="X1000" s="7"/>
      <c r="Y1000" s="7"/>
      <c r="Z1000" s="7"/>
      <c r="AA1000" s="7"/>
      <c r="AB1000" s="7"/>
      <c r="AC1000" s="7"/>
    </row>
    <row r="1001">
      <c r="A1001" s="2"/>
      <c r="B1001" s="2"/>
      <c r="C1001" s="226"/>
      <c r="D1001" s="226"/>
      <c r="E1001" s="2"/>
      <c r="F1001" s="2"/>
      <c r="G1001" s="4"/>
      <c r="H1001" s="5"/>
      <c r="I1001" s="5"/>
      <c r="J1001" s="2"/>
      <c r="K1001" s="7"/>
      <c r="L1001" s="2"/>
      <c r="M1001" s="2"/>
      <c r="N1001" s="2"/>
      <c r="O1001" s="2"/>
      <c r="P1001" s="2"/>
      <c r="Q1001" s="2"/>
      <c r="R1001" s="2"/>
      <c r="S1001" s="2"/>
      <c r="T1001" s="7"/>
      <c r="W1001" s="7"/>
      <c r="X1001" s="7"/>
      <c r="Y1001" s="7"/>
      <c r="Z1001" s="7"/>
      <c r="AA1001" s="7"/>
      <c r="AB1001" s="7"/>
      <c r="AC1001" s="7"/>
    </row>
    <row r="1002">
      <c r="A1002" s="2"/>
      <c r="B1002" s="2"/>
      <c r="C1002" s="226"/>
      <c r="D1002" s="226"/>
      <c r="E1002" s="2"/>
      <c r="F1002" s="2"/>
      <c r="G1002" s="4"/>
      <c r="H1002" s="5"/>
      <c r="I1002" s="5"/>
      <c r="J1002" s="2"/>
      <c r="K1002" s="7"/>
      <c r="L1002" s="2"/>
      <c r="M1002" s="2"/>
      <c r="N1002" s="2"/>
      <c r="O1002" s="2"/>
      <c r="P1002" s="2"/>
      <c r="Q1002" s="2"/>
      <c r="R1002" s="2"/>
      <c r="S1002" s="2"/>
      <c r="T1002" s="7"/>
      <c r="W1002" s="7"/>
      <c r="Z1002" s="7"/>
      <c r="AA1002" s="7"/>
      <c r="AB1002" s="7"/>
      <c r="AC1002" s="7"/>
    </row>
    <row r="1003">
      <c r="G1003" s="227"/>
      <c r="L1003" s="227"/>
      <c r="M1003" s="227"/>
      <c r="N1003" s="227"/>
      <c r="O1003" s="227"/>
      <c r="P1003" s="227"/>
      <c r="Q1003" s="227"/>
      <c r="R1003" s="227"/>
      <c r="S1003" s="227"/>
    </row>
  </sheetData>
  <mergeCells count="5">
    <mergeCell ref="A2:J2"/>
    <mergeCell ref="A3:J3"/>
    <mergeCell ref="K3:S3"/>
    <mergeCell ref="L97:N97"/>
    <mergeCell ref="O97:Q97"/>
  </mergeCells>
  <dataValidations>
    <dataValidation type="list" allowBlank="1" showErrorMessage="1" sqref="B7:B94">
      <formula1>"Pix,Cartão,Pacote ,Pago "</formula1>
    </dataValidation>
    <dataValidation type="list" allowBlank="1" showErrorMessage="1" sqref="E7:E94 E211:F1002">
      <formula1>"Vinicius,Kaua,Caio,Julia,Thiago,Jhonatas,Diogo,Caio Ferreira,Pamelah,Caio Alves,Camila,Wiliam ,Gabriel ,Fernanda,Kaua novo,Marco "</formula1>
    </dataValidation>
    <dataValidation type="list" allowBlank="1" showErrorMessage="1" sqref="J7:J94">
      <formula1>"Mel,Drieli,Fernanda,Carla"</formula1>
    </dataValidation>
    <dataValidation type="list" allowBlank="1" showErrorMessage="1" sqref="A7:A94">
      <formula1>"Nobre,Publicidade,Rei dos Vídeos"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6.7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9" max="19" width="15.38"/>
    <col customWidth="1" min="21" max="21" width="22.63"/>
    <col customWidth="1" min="22" max="22" width="14.13"/>
    <col customWidth="1" min="23" max="23" width="3.0"/>
    <col customWidth="1" min="24" max="24" width="17.0"/>
    <col customWidth="1" min="25" max="25" width="13.38"/>
  </cols>
  <sheetData>
    <row r="1">
      <c r="A1" s="1">
        <v>112.0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6"/>
      <c r="T1" s="5"/>
      <c r="U1" s="5"/>
      <c r="V1" s="7"/>
      <c r="W1" s="7"/>
      <c r="X1" s="7"/>
      <c r="Y1" s="7"/>
      <c r="Z1" s="7"/>
      <c r="AA1" s="7"/>
      <c r="AB1" s="7"/>
      <c r="AC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2"/>
      <c r="U2" s="5"/>
      <c r="V2" s="7"/>
      <c r="W2" s="7"/>
      <c r="X2" s="7"/>
      <c r="Y2" s="7"/>
      <c r="Z2" s="7"/>
      <c r="AA2" s="7"/>
      <c r="AB2" s="7"/>
      <c r="AC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T3" s="15"/>
      <c r="U3" s="5"/>
      <c r="V3" s="7"/>
      <c r="W3" s="7"/>
      <c r="X3" s="7"/>
      <c r="Y3" s="7"/>
      <c r="Z3" s="7"/>
      <c r="AA3" s="7"/>
      <c r="AB3" s="7"/>
      <c r="AC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20"/>
      <c r="U4" s="21"/>
      <c r="V4" s="22"/>
      <c r="W4" s="7"/>
      <c r="X4" s="7"/>
      <c r="Y4" s="7"/>
      <c r="Z4" s="7"/>
      <c r="AA4" s="7"/>
      <c r="AB4" s="7"/>
      <c r="AC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4"/>
      <c r="T5" s="30"/>
      <c r="U5" s="7"/>
      <c r="V5" s="7"/>
      <c r="W5" s="7"/>
      <c r="X5" s="7"/>
      <c r="Y5" s="7"/>
      <c r="Z5" s="7"/>
      <c r="AA5" s="7"/>
      <c r="AB5" s="7"/>
      <c r="AC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30" t="s">
        <v>35</v>
      </c>
      <c r="Q6" s="41" t="s">
        <v>15</v>
      </c>
      <c r="R6" s="40" t="s">
        <v>14</v>
      </c>
      <c r="S6" s="42" t="s">
        <v>16</v>
      </c>
      <c r="T6" s="36" t="s">
        <v>17</v>
      </c>
      <c r="U6" s="7"/>
      <c r="V6" s="7"/>
      <c r="W6" s="43"/>
      <c r="Z6" s="7"/>
      <c r="AA6" s="7"/>
      <c r="AB6" s="7"/>
      <c r="AC6" s="7"/>
    </row>
    <row r="7">
      <c r="A7" s="44" t="s">
        <v>36</v>
      </c>
      <c r="B7" s="44" t="s">
        <v>37</v>
      </c>
      <c r="C7" s="45"/>
      <c r="D7" s="46" t="s">
        <v>1896</v>
      </c>
      <c r="E7" s="47" t="s">
        <v>39</v>
      </c>
      <c r="F7" s="44" t="s">
        <v>40</v>
      </c>
      <c r="G7" s="231" t="s">
        <v>1897</v>
      </c>
      <c r="H7" s="49" t="s">
        <v>1898</v>
      </c>
      <c r="I7" s="50" t="s">
        <v>1899</v>
      </c>
      <c r="J7" s="44" t="s">
        <v>44</v>
      </c>
      <c r="K7" s="51"/>
      <c r="L7" s="52"/>
      <c r="M7" s="37"/>
      <c r="N7" s="38">
        <v>350.0</v>
      </c>
      <c r="O7" s="53"/>
      <c r="P7" s="233"/>
      <c r="Q7" s="234"/>
      <c r="R7" s="54"/>
      <c r="S7" s="56"/>
      <c r="T7" s="57">
        <v>100.0</v>
      </c>
      <c r="U7" s="235" t="s">
        <v>9</v>
      </c>
      <c r="V7" s="236">
        <f>SUM(K94)</f>
        <v>787</v>
      </c>
      <c r="W7" s="7"/>
      <c r="Z7" s="7"/>
      <c r="AA7" s="7"/>
      <c r="AB7" s="7"/>
      <c r="AC7" s="7"/>
    </row>
    <row r="8">
      <c r="A8" s="44" t="s">
        <v>36</v>
      </c>
      <c r="B8" s="44" t="s">
        <v>37</v>
      </c>
      <c r="C8" s="45"/>
      <c r="D8" s="46" t="s">
        <v>1900</v>
      </c>
      <c r="E8" s="47" t="s">
        <v>70</v>
      </c>
      <c r="F8" s="44" t="s">
        <v>40</v>
      </c>
      <c r="G8" s="231" t="s">
        <v>1901</v>
      </c>
      <c r="H8" s="60" t="s">
        <v>1902</v>
      </c>
      <c r="I8" s="61" t="s">
        <v>1903</v>
      </c>
      <c r="J8" s="44" t="s">
        <v>32</v>
      </c>
      <c r="K8" s="62"/>
      <c r="L8" s="52"/>
      <c r="M8" s="63"/>
      <c r="N8" s="64"/>
      <c r="O8" s="53">
        <v>294.0</v>
      </c>
      <c r="P8" s="233"/>
      <c r="Q8" s="234"/>
      <c r="R8" s="54"/>
      <c r="S8" s="65"/>
      <c r="T8" s="57">
        <v>50.0</v>
      </c>
      <c r="U8" s="66" t="s">
        <v>10</v>
      </c>
      <c r="V8" s="67">
        <f>SUM(L96)</f>
        <v>294</v>
      </c>
      <c r="W8" s="7"/>
      <c r="Z8" s="7"/>
      <c r="AA8" s="7"/>
      <c r="AB8" s="7"/>
      <c r="AC8" s="7"/>
    </row>
    <row r="9">
      <c r="A9" s="44" t="s">
        <v>36</v>
      </c>
      <c r="B9" s="44" t="s">
        <v>37</v>
      </c>
      <c r="C9" s="68"/>
      <c r="D9" s="46" t="s">
        <v>1904</v>
      </c>
      <c r="E9" s="47" t="s">
        <v>135</v>
      </c>
      <c r="F9" s="44" t="s">
        <v>60</v>
      </c>
      <c r="G9" s="231" t="s">
        <v>1905</v>
      </c>
      <c r="H9" s="60" t="s">
        <v>1906</v>
      </c>
      <c r="I9" s="69" t="s">
        <v>1907</v>
      </c>
      <c r="J9" s="44" t="s">
        <v>32</v>
      </c>
      <c r="K9" s="62"/>
      <c r="L9" s="52"/>
      <c r="M9" s="63"/>
      <c r="N9" s="64"/>
      <c r="O9" s="53"/>
      <c r="P9" s="233"/>
      <c r="Q9" s="234"/>
      <c r="R9" s="54"/>
      <c r="S9" s="65">
        <v>500.0</v>
      </c>
      <c r="T9" s="57">
        <v>250.0</v>
      </c>
      <c r="U9" s="66" t="s">
        <v>11</v>
      </c>
      <c r="V9" s="67">
        <f>SUM(M97)</f>
        <v>3340</v>
      </c>
      <c r="W9" s="7"/>
      <c r="Z9" s="7"/>
      <c r="AA9" s="7"/>
      <c r="AB9" s="7"/>
      <c r="AC9" s="7"/>
    </row>
    <row r="10" ht="16.5" customHeight="1">
      <c r="A10" s="44" t="s">
        <v>36</v>
      </c>
      <c r="B10" s="44" t="s">
        <v>37</v>
      </c>
      <c r="C10" s="70"/>
      <c r="D10" s="100" t="s">
        <v>1908</v>
      </c>
      <c r="E10" s="47" t="s">
        <v>78</v>
      </c>
      <c r="F10" s="44" t="s">
        <v>40</v>
      </c>
      <c r="G10" s="231" t="s">
        <v>1909</v>
      </c>
      <c r="H10" s="49" t="s">
        <v>1910</v>
      </c>
      <c r="I10" s="50">
        <v>8.788431762E9</v>
      </c>
      <c r="J10" s="44" t="s">
        <v>44</v>
      </c>
      <c r="K10" s="51"/>
      <c r="L10" s="72"/>
      <c r="M10" s="37">
        <v>350.0</v>
      </c>
      <c r="N10" s="38"/>
      <c r="O10" s="53"/>
      <c r="P10" s="233"/>
      <c r="Q10" s="234"/>
      <c r="R10" s="73"/>
      <c r="S10" s="56"/>
      <c r="T10" s="57">
        <v>50.0</v>
      </c>
      <c r="U10" s="75" t="s">
        <v>12</v>
      </c>
      <c r="V10" s="67">
        <f>SUM(N98)</f>
        <v>4058</v>
      </c>
      <c r="W10" s="7"/>
      <c r="X10" s="7"/>
      <c r="Y10" s="7"/>
      <c r="Z10" s="7"/>
      <c r="AA10" s="7"/>
      <c r="AB10" s="7"/>
      <c r="AC10" s="7"/>
    </row>
    <row r="11">
      <c r="A11" s="44" t="s">
        <v>36</v>
      </c>
      <c r="B11" s="44" t="s">
        <v>37</v>
      </c>
      <c r="C11" s="45"/>
      <c r="D11" s="46" t="s">
        <v>1911</v>
      </c>
      <c r="E11" s="47" t="s">
        <v>145</v>
      </c>
      <c r="F11" s="44" t="s">
        <v>40</v>
      </c>
      <c r="G11" s="231" t="s">
        <v>1912</v>
      </c>
      <c r="H11" s="49"/>
      <c r="I11" s="61" t="s">
        <v>1913</v>
      </c>
      <c r="J11" s="44" t="s">
        <v>56</v>
      </c>
      <c r="K11" s="51"/>
      <c r="L11" s="52"/>
      <c r="M11" s="37"/>
      <c r="N11" s="38">
        <v>385.0</v>
      </c>
      <c r="O11" s="53"/>
      <c r="P11" s="233"/>
      <c r="Q11" s="234"/>
      <c r="R11" s="54"/>
      <c r="S11" s="56"/>
      <c r="T11" s="57">
        <v>70.0</v>
      </c>
      <c r="U11" s="76" t="s">
        <v>18</v>
      </c>
      <c r="V11" s="77">
        <f>SUM(V7:V10)</f>
        <v>8479</v>
      </c>
      <c r="W11" s="7"/>
      <c r="Z11" s="7"/>
      <c r="AA11" s="7"/>
      <c r="AB11" s="7"/>
      <c r="AC11" s="7"/>
    </row>
    <row r="12">
      <c r="A12" s="44" t="s">
        <v>36</v>
      </c>
      <c r="B12" s="44" t="s">
        <v>57</v>
      </c>
      <c r="C12" s="45"/>
      <c r="D12" s="46" t="s">
        <v>1914</v>
      </c>
      <c r="E12" s="47" t="s">
        <v>32</v>
      </c>
      <c r="F12" s="44" t="s">
        <v>146</v>
      </c>
      <c r="G12" s="231" t="s">
        <v>1915</v>
      </c>
      <c r="H12" s="49" t="s">
        <v>1916</v>
      </c>
      <c r="I12" s="69" t="s">
        <v>1917</v>
      </c>
      <c r="J12" s="44" t="s">
        <v>32</v>
      </c>
      <c r="K12" s="51"/>
      <c r="L12" s="52"/>
      <c r="M12" s="63"/>
      <c r="N12" s="64"/>
      <c r="O12" s="53"/>
      <c r="P12" s="233"/>
      <c r="Q12" s="234"/>
      <c r="R12" s="54"/>
      <c r="S12" s="65">
        <v>725.0</v>
      </c>
      <c r="T12" s="283">
        <v>725.0</v>
      </c>
      <c r="W12" s="7"/>
      <c r="X12" s="7"/>
      <c r="Y12" s="7"/>
      <c r="Z12" s="7"/>
      <c r="AA12" s="7"/>
      <c r="AB12" s="7"/>
      <c r="AC12" s="7"/>
    </row>
    <row r="13">
      <c r="A13" s="44" t="s">
        <v>36</v>
      </c>
      <c r="B13" s="44" t="s">
        <v>37</v>
      </c>
      <c r="C13" s="45"/>
      <c r="D13" s="46" t="s">
        <v>1918</v>
      </c>
      <c r="E13" s="47" t="s">
        <v>78</v>
      </c>
      <c r="F13" s="44" t="s">
        <v>60</v>
      </c>
      <c r="G13" s="231" t="s">
        <v>1919</v>
      </c>
      <c r="H13" s="60" t="s">
        <v>1920</v>
      </c>
      <c r="I13" s="50" t="s">
        <v>1921</v>
      </c>
      <c r="J13" s="44" t="s">
        <v>44</v>
      </c>
      <c r="K13" s="51"/>
      <c r="L13" s="52"/>
      <c r="M13" s="63"/>
      <c r="N13" s="64"/>
      <c r="O13" s="53">
        <v>127.0</v>
      </c>
      <c r="P13" s="238"/>
      <c r="Q13" s="234"/>
      <c r="R13" s="54"/>
      <c r="S13" s="65"/>
      <c r="T13" s="57">
        <v>50.0</v>
      </c>
      <c r="W13" s="7"/>
      <c r="X13" s="7"/>
      <c r="Y13" s="7"/>
      <c r="Z13" s="7"/>
      <c r="AA13" s="7"/>
      <c r="AB13" s="7"/>
      <c r="AC13" s="7"/>
    </row>
    <row r="14">
      <c r="A14" s="44" t="s">
        <v>36</v>
      </c>
      <c r="B14" s="44" t="s">
        <v>37</v>
      </c>
      <c r="C14" s="70"/>
      <c r="D14" s="46" t="s">
        <v>1922</v>
      </c>
      <c r="E14" s="47" t="s">
        <v>70</v>
      </c>
      <c r="F14" s="44" t="s">
        <v>40</v>
      </c>
      <c r="G14" s="231" t="s">
        <v>1923</v>
      </c>
      <c r="H14" s="60"/>
      <c r="I14" s="50" t="s">
        <v>1924</v>
      </c>
      <c r="J14" s="44" t="s">
        <v>32</v>
      </c>
      <c r="K14" s="51"/>
      <c r="L14" s="52"/>
      <c r="M14" s="37"/>
      <c r="N14" s="38">
        <v>300.0</v>
      </c>
      <c r="O14" s="53"/>
      <c r="P14" s="233"/>
      <c r="Q14" s="234"/>
      <c r="R14" s="54"/>
      <c r="S14" s="56"/>
      <c r="T14" s="57">
        <v>50.0</v>
      </c>
      <c r="W14" s="7"/>
      <c r="X14" s="7"/>
      <c r="Y14" s="7"/>
      <c r="Z14" s="7"/>
      <c r="AA14" s="7"/>
      <c r="AB14" s="7"/>
      <c r="AC14" s="7"/>
    </row>
    <row r="15">
      <c r="A15" s="44" t="s">
        <v>36</v>
      </c>
      <c r="B15" s="44" t="s">
        <v>37</v>
      </c>
      <c r="C15" s="70"/>
      <c r="D15" s="46" t="s">
        <v>1925</v>
      </c>
      <c r="E15" s="47" t="s">
        <v>70</v>
      </c>
      <c r="F15" s="44" t="s">
        <v>40</v>
      </c>
      <c r="G15" s="241" t="s">
        <v>1926</v>
      </c>
      <c r="H15" s="79" t="s">
        <v>1927</v>
      </c>
      <c r="I15" s="61" t="s">
        <v>1928</v>
      </c>
      <c r="J15" s="44" t="s">
        <v>32</v>
      </c>
      <c r="K15" s="51">
        <v>294.0</v>
      </c>
      <c r="L15" s="52"/>
      <c r="M15" s="63"/>
      <c r="N15" s="64"/>
      <c r="O15" s="53"/>
      <c r="P15" s="233"/>
      <c r="Q15" s="234"/>
      <c r="R15" s="54"/>
      <c r="S15" s="65"/>
      <c r="T15" s="57">
        <v>50.0</v>
      </c>
      <c r="U15" s="80" t="s">
        <v>13</v>
      </c>
      <c r="V15" s="46">
        <f>SUM(O99)</f>
        <v>2050</v>
      </c>
      <c r="W15" s="7"/>
      <c r="X15" s="7"/>
      <c r="Y15" s="7"/>
      <c r="Z15" s="7"/>
      <c r="AA15" s="7"/>
      <c r="AB15" s="7"/>
      <c r="AC15" s="7"/>
    </row>
    <row r="16">
      <c r="A16" s="44" t="s">
        <v>36</v>
      </c>
      <c r="B16" s="44" t="s">
        <v>37</v>
      </c>
      <c r="C16" s="45"/>
      <c r="D16" s="46" t="s">
        <v>1929</v>
      </c>
      <c r="E16" s="47"/>
      <c r="F16" s="44" t="s">
        <v>40</v>
      </c>
      <c r="G16" s="323" t="s">
        <v>1930</v>
      </c>
      <c r="H16" s="323" t="s">
        <v>1236</v>
      </c>
      <c r="I16" s="61" t="s">
        <v>1931</v>
      </c>
      <c r="J16" s="44" t="s">
        <v>56</v>
      </c>
      <c r="K16" s="51"/>
      <c r="L16" s="52"/>
      <c r="M16" s="63">
        <v>2990.0</v>
      </c>
      <c r="N16" s="64"/>
      <c r="O16" s="53"/>
      <c r="P16" s="233"/>
      <c r="Q16" s="234"/>
      <c r="R16" s="54"/>
      <c r="S16" s="65"/>
      <c r="T16" s="283">
        <v>2990.0</v>
      </c>
      <c r="U16" s="81" t="s">
        <v>35</v>
      </c>
      <c r="V16" s="82">
        <f>SUM(P7:P91)</f>
        <v>600</v>
      </c>
      <c r="W16" s="7"/>
      <c r="X16" s="7"/>
      <c r="Y16" s="83"/>
      <c r="Z16" s="7"/>
      <c r="AA16" s="7"/>
      <c r="AB16" s="7"/>
      <c r="AC16" s="7"/>
    </row>
    <row r="17" ht="15.75" customHeight="1">
      <c r="A17" s="44" t="s">
        <v>36</v>
      </c>
      <c r="B17" s="44" t="s">
        <v>37</v>
      </c>
      <c r="C17" s="45"/>
      <c r="D17" s="46" t="s">
        <v>1932</v>
      </c>
      <c r="E17" s="47" t="s">
        <v>70</v>
      </c>
      <c r="F17" s="44" t="s">
        <v>40</v>
      </c>
      <c r="G17" s="231" t="s">
        <v>1933</v>
      </c>
      <c r="H17" s="60" t="s">
        <v>90</v>
      </c>
      <c r="I17" s="69" t="s">
        <v>1934</v>
      </c>
      <c r="J17" s="44" t="s">
        <v>32</v>
      </c>
      <c r="K17" s="51"/>
      <c r="L17" s="84"/>
      <c r="M17" s="85"/>
      <c r="N17" s="86"/>
      <c r="O17" s="53">
        <v>294.0</v>
      </c>
      <c r="P17" s="233"/>
      <c r="Q17" s="234"/>
      <c r="R17" s="87"/>
      <c r="S17" s="89"/>
      <c r="T17" s="57">
        <v>50.0</v>
      </c>
      <c r="U17" s="81" t="s">
        <v>14</v>
      </c>
      <c r="V17" s="46">
        <f>SUM(R103)</f>
        <v>2558</v>
      </c>
      <c r="W17" s="7"/>
      <c r="X17" s="7"/>
      <c r="Y17" s="7"/>
      <c r="Z17" s="7"/>
      <c r="AA17" s="7"/>
      <c r="AB17" s="7"/>
      <c r="AC17" s="7"/>
    </row>
    <row r="18" ht="17.25" customHeight="1">
      <c r="A18" s="44" t="s">
        <v>36</v>
      </c>
      <c r="B18" s="44" t="s">
        <v>37</v>
      </c>
      <c r="C18" s="45"/>
      <c r="D18" s="46" t="s">
        <v>1935</v>
      </c>
      <c r="E18" s="47" t="s">
        <v>90</v>
      </c>
      <c r="F18" s="44" t="s">
        <v>267</v>
      </c>
      <c r="G18" s="241" t="s">
        <v>1936</v>
      </c>
      <c r="H18" s="79" t="s">
        <v>1128</v>
      </c>
      <c r="I18" s="61" t="s">
        <v>1129</v>
      </c>
      <c r="J18" s="44" t="s">
        <v>44</v>
      </c>
      <c r="K18" s="51"/>
      <c r="L18" s="84"/>
      <c r="M18" s="63"/>
      <c r="N18" s="64">
        <v>330.0</v>
      </c>
      <c r="O18" s="53"/>
      <c r="P18" s="244"/>
      <c r="Q18" s="234"/>
      <c r="R18" s="87"/>
      <c r="S18" s="65"/>
      <c r="T18" s="57">
        <v>50.0</v>
      </c>
      <c r="U18" s="90" t="s">
        <v>19</v>
      </c>
      <c r="V18" s="91">
        <f>SUM(V15:V17)</f>
        <v>5208</v>
      </c>
      <c r="W18" s="7"/>
      <c r="X18" s="7"/>
      <c r="Y18" s="7"/>
      <c r="Z18" s="7"/>
      <c r="AA18" s="7"/>
      <c r="AB18" s="7"/>
      <c r="AC18" s="7"/>
    </row>
    <row r="19">
      <c r="A19" s="44" t="s">
        <v>36</v>
      </c>
      <c r="B19" s="44" t="s">
        <v>37</v>
      </c>
      <c r="C19" s="45"/>
      <c r="D19" s="46" t="s">
        <v>46</v>
      </c>
      <c r="E19" s="47" t="s">
        <v>39</v>
      </c>
      <c r="F19" s="44" t="s">
        <v>40</v>
      </c>
      <c r="G19" s="231" t="s">
        <v>1937</v>
      </c>
      <c r="H19" s="60" t="s">
        <v>1938</v>
      </c>
      <c r="I19" s="50" t="s">
        <v>1939</v>
      </c>
      <c r="J19" s="44" t="s">
        <v>44</v>
      </c>
      <c r="K19" s="51"/>
      <c r="L19" s="52"/>
      <c r="M19" s="63"/>
      <c r="N19" s="64">
        <v>1100.0</v>
      </c>
      <c r="O19" s="53"/>
      <c r="P19" s="244"/>
      <c r="Q19" s="234"/>
      <c r="R19" s="54"/>
      <c r="S19" s="65"/>
      <c r="T19" s="57">
        <v>400.0</v>
      </c>
      <c r="W19" s="7"/>
      <c r="X19" s="7"/>
      <c r="Y19" s="7"/>
      <c r="Z19" s="7"/>
      <c r="AA19" s="7"/>
      <c r="AB19" s="7"/>
      <c r="AC19" s="7"/>
    </row>
    <row r="20">
      <c r="A20" s="44" t="s">
        <v>36</v>
      </c>
      <c r="B20" s="44" t="s">
        <v>37</v>
      </c>
      <c r="C20" s="45"/>
      <c r="D20" s="46" t="s">
        <v>1940</v>
      </c>
      <c r="E20" s="47" t="s">
        <v>59</v>
      </c>
      <c r="F20" s="44" t="s">
        <v>40</v>
      </c>
      <c r="G20" s="231" t="s">
        <v>1941</v>
      </c>
      <c r="H20" s="60" t="s">
        <v>1941</v>
      </c>
      <c r="I20" s="69" t="s">
        <v>1942</v>
      </c>
      <c r="J20" s="44" t="s">
        <v>56</v>
      </c>
      <c r="K20" s="51"/>
      <c r="L20" s="52">
        <v>294.0</v>
      </c>
      <c r="M20" s="63"/>
      <c r="N20" s="64"/>
      <c r="O20" s="53"/>
      <c r="P20" s="238"/>
      <c r="Q20" s="234"/>
      <c r="R20" s="54"/>
      <c r="S20" s="65"/>
      <c r="T20" s="57">
        <v>150.0</v>
      </c>
      <c r="W20" s="7"/>
      <c r="X20" s="7"/>
      <c r="Y20" s="7"/>
      <c r="Z20" s="7"/>
      <c r="AA20" s="7"/>
      <c r="AB20" s="7"/>
      <c r="AC20" s="7"/>
    </row>
    <row r="21">
      <c r="A21" s="44" t="s">
        <v>36</v>
      </c>
      <c r="B21" s="44" t="s">
        <v>37</v>
      </c>
      <c r="C21" s="45"/>
      <c r="D21" s="46" t="s">
        <v>1943</v>
      </c>
      <c r="E21" s="47" t="s">
        <v>39</v>
      </c>
      <c r="F21" s="44" t="s">
        <v>40</v>
      </c>
      <c r="G21" s="231" t="s">
        <v>1944</v>
      </c>
      <c r="H21" s="304" t="s">
        <v>1945</v>
      </c>
      <c r="I21" s="69" t="s">
        <v>1946</v>
      </c>
      <c r="J21" s="44" t="s">
        <v>44</v>
      </c>
      <c r="K21" s="51"/>
      <c r="L21" s="52"/>
      <c r="M21" s="63"/>
      <c r="N21" s="64">
        <v>599.0</v>
      </c>
      <c r="O21" s="53"/>
      <c r="P21" s="233"/>
      <c r="Q21" s="234"/>
      <c r="R21" s="54"/>
      <c r="S21" s="65"/>
      <c r="T21" s="57">
        <v>150.0</v>
      </c>
      <c r="U21" s="92"/>
      <c r="V21" s="93"/>
      <c r="W21" s="7"/>
      <c r="X21" s="7"/>
      <c r="Y21" s="7"/>
      <c r="Z21" s="7"/>
      <c r="AA21" s="7"/>
      <c r="AB21" s="7"/>
      <c r="AC21" s="7"/>
    </row>
    <row r="22">
      <c r="A22" s="44" t="s">
        <v>36</v>
      </c>
      <c r="B22" s="44" t="s">
        <v>37</v>
      </c>
      <c r="C22" s="45"/>
      <c r="D22" s="46"/>
      <c r="E22" s="47" t="s">
        <v>135</v>
      </c>
      <c r="F22" s="44" t="s">
        <v>40</v>
      </c>
      <c r="G22" s="246" t="s">
        <v>1947</v>
      </c>
      <c r="H22" s="60" t="s">
        <v>1948</v>
      </c>
      <c r="I22" s="297">
        <v>1.4991746491E10</v>
      </c>
      <c r="J22" s="44" t="s">
        <v>32</v>
      </c>
      <c r="K22" s="51"/>
      <c r="L22" s="52"/>
      <c r="M22" s="63"/>
      <c r="N22" s="64"/>
      <c r="O22" s="53"/>
      <c r="P22" s="238"/>
      <c r="Q22" s="234"/>
      <c r="R22" s="54">
        <v>294.0</v>
      </c>
      <c r="S22" s="65"/>
      <c r="T22" s="57">
        <v>50.0</v>
      </c>
      <c r="U22" s="81" t="s">
        <v>16</v>
      </c>
      <c r="V22" s="46">
        <f>SUM(S7:S91)</f>
        <v>1372</v>
      </c>
      <c r="W22" s="7"/>
      <c r="X22" s="7"/>
      <c r="Y22" s="7"/>
      <c r="Z22" s="7"/>
      <c r="AA22" s="7"/>
      <c r="AB22" s="7"/>
      <c r="AC22" s="7"/>
    </row>
    <row r="23" ht="17.25" customHeight="1">
      <c r="A23" s="44" t="s">
        <v>36</v>
      </c>
      <c r="B23" s="44" t="s">
        <v>37</v>
      </c>
      <c r="C23" s="45"/>
      <c r="D23" s="101" t="s">
        <v>1949</v>
      </c>
      <c r="E23" s="47" t="s">
        <v>90</v>
      </c>
      <c r="F23" s="44" t="s">
        <v>40</v>
      </c>
      <c r="G23" s="231" t="s">
        <v>1950</v>
      </c>
      <c r="H23" s="60" t="s">
        <v>607</v>
      </c>
      <c r="I23" s="297">
        <v>8.699504704E9</v>
      </c>
      <c r="J23" s="44" t="s">
        <v>44</v>
      </c>
      <c r="K23" s="95"/>
      <c r="L23" s="52"/>
      <c r="M23" s="63"/>
      <c r="N23" s="64"/>
      <c r="O23" s="53"/>
      <c r="P23" s="233">
        <v>600.0</v>
      </c>
      <c r="Q23" s="234"/>
      <c r="R23" s="54"/>
      <c r="S23" s="65"/>
      <c r="T23" s="57">
        <v>100.0</v>
      </c>
      <c r="U23" s="81" t="s">
        <v>20</v>
      </c>
      <c r="V23" s="46">
        <f>SUM(Q7:Q91)</f>
        <v>588</v>
      </c>
      <c r="W23" s="7"/>
      <c r="X23" s="7"/>
      <c r="Y23" s="7"/>
      <c r="Z23" s="7"/>
      <c r="AA23" s="7"/>
      <c r="AB23" s="7"/>
      <c r="AC23" s="7"/>
    </row>
    <row r="24" ht="15.75" customHeight="1">
      <c r="A24" s="44" t="s">
        <v>36</v>
      </c>
      <c r="B24" s="44" t="s">
        <v>37</v>
      </c>
      <c r="C24" s="45"/>
      <c r="D24" s="101" t="s">
        <v>1951</v>
      </c>
      <c r="E24" s="47" t="s">
        <v>90</v>
      </c>
      <c r="F24" s="44" t="s">
        <v>40</v>
      </c>
      <c r="G24" s="231" t="s">
        <v>1952</v>
      </c>
      <c r="H24" s="60" t="s">
        <v>1953</v>
      </c>
      <c r="I24" s="297">
        <v>2.1964220022E10</v>
      </c>
      <c r="J24" s="44" t="s">
        <v>44</v>
      </c>
      <c r="K24" s="51"/>
      <c r="L24" s="72"/>
      <c r="M24" s="63"/>
      <c r="N24" s="64"/>
      <c r="O24" s="53"/>
      <c r="P24" s="238"/>
      <c r="Q24" s="234"/>
      <c r="R24" s="54">
        <v>294.0</v>
      </c>
      <c r="S24" s="65"/>
      <c r="T24" s="57">
        <v>50.0</v>
      </c>
      <c r="U24" s="90" t="s">
        <v>1562</v>
      </c>
      <c r="V24" s="347">
        <f>SUM(V22,V23)</f>
        <v>1960</v>
      </c>
      <c r="W24" s="7"/>
      <c r="X24" s="7"/>
      <c r="Y24" s="7"/>
      <c r="Z24" s="7"/>
      <c r="AA24" s="7"/>
      <c r="AB24" s="7"/>
      <c r="AC24" s="7"/>
    </row>
    <row r="25">
      <c r="A25" s="44" t="s">
        <v>36</v>
      </c>
      <c r="B25" s="44" t="s">
        <v>37</v>
      </c>
      <c r="C25" s="70"/>
      <c r="D25" s="46" t="s">
        <v>1954</v>
      </c>
      <c r="E25" s="47" t="s">
        <v>39</v>
      </c>
      <c r="F25" s="44" t="s">
        <v>40</v>
      </c>
      <c r="G25" s="231" t="s">
        <v>1955</v>
      </c>
      <c r="H25" s="60" t="s">
        <v>1956</v>
      </c>
      <c r="I25" s="297">
        <v>2.4974011471E10</v>
      </c>
      <c r="J25" s="44" t="s">
        <v>56</v>
      </c>
      <c r="K25" s="62"/>
      <c r="L25" s="52"/>
      <c r="M25" s="63"/>
      <c r="N25" s="86"/>
      <c r="O25" s="53"/>
      <c r="P25" s="233"/>
      <c r="Q25" s="234"/>
      <c r="R25" s="54">
        <v>294.0</v>
      </c>
      <c r="S25" s="89"/>
      <c r="T25" s="57">
        <v>50.0</v>
      </c>
      <c r="W25" s="7"/>
      <c r="X25" s="7"/>
      <c r="Y25" s="7"/>
      <c r="Z25" s="7"/>
      <c r="AA25" s="7"/>
      <c r="AB25" s="7"/>
      <c r="AC25" s="7"/>
    </row>
    <row r="26">
      <c r="A26" s="44" t="s">
        <v>36</v>
      </c>
      <c r="B26" s="44" t="s">
        <v>37</v>
      </c>
      <c r="C26" s="70"/>
      <c r="D26" s="46" t="s">
        <v>1957</v>
      </c>
      <c r="E26" s="47" t="s">
        <v>52</v>
      </c>
      <c r="F26" s="44" t="s">
        <v>40</v>
      </c>
      <c r="G26" s="231" t="s">
        <v>1958</v>
      </c>
      <c r="H26" s="60" t="s">
        <v>117</v>
      </c>
      <c r="I26" s="48" t="s">
        <v>1959</v>
      </c>
      <c r="J26" s="44" t="s">
        <v>56</v>
      </c>
      <c r="K26" s="99"/>
      <c r="L26" s="84"/>
      <c r="M26" s="63"/>
      <c r="N26" s="64">
        <v>350.0</v>
      </c>
      <c r="O26" s="53"/>
      <c r="P26" s="244"/>
      <c r="Q26" s="234"/>
      <c r="R26" s="87"/>
      <c r="S26" s="65"/>
      <c r="T26" s="57">
        <v>50.0</v>
      </c>
      <c r="W26" s="7"/>
      <c r="X26" s="7"/>
      <c r="Y26" s="7"/>
      <c r="Z26" s="7"/>
      <c r="AA26" s="7"/>
      <c r="AB26" s="7"/>
      <c r="AC26" s="7"/>
    </row>
    <row r="27">
      <c r="A27" s="44" t="s">
        <v>36</v>
      </c>
      <c r="B27" s="44" t="s">
        <v>57</v>
      </c>
      <c r="C27" s="70"/>
      <c r="D27" s="46" t="s">
        <v>1960</v>
      </c>
      <c r="E27" s="47" t="s">
        <v>90</v>
      </c>
      <c r="F27" s="44" t="s">
        <v>267</v>
      </c>
      <c r="G27" s="231" t="s">
        <v>1961</v>
      </c>
      <c r="H27" s="60" t="s">
        <v>1962</v>
      </c>
      <c r="I27" s="61" t="s">
        <v>1963</v>
      </c>
      <c r="J27" s="44" t="s">
        <v>44</v>
      </c>
      <c r="K27" s="99"/>
      <c r="L27" s="52"/>
      <c r="M27" s="63"/>
      <c r="N27" s="64"/>
      <c r="O27" s="53"/>
      <c r="P27" s="233"/>
      <c r="Q27" s="234"/>
      <c r="R27" s="54">
        <v>500.0</v>
      </c>
      <c r="S27" s="65"/>
      <c r="T27" s="283">
        <v>500.0</v>
      </c>
      <c r="U27" s="7"/>
      <c r="V27" s="7"/>
      <c r="W27" s="7"/>
      <c r="X27" s="7"/>
      <c r="Y27" s="7"/>
      <c r="Z27" s="7"/>
      <c r="AA27" s="7"/>
      <c r="AB27" s="7"/>
      <c r="AC27" s="7"/>
    </row>
    <row r="28">
      <c r="A28" s="44" t="s">
        <v>36</v>
      </c>
      <c r="B28" s="44" t="s">
        <v>37</v>
      </c>
      <c r="C28" s="70"/>
      <c r="D28" s="100"/>
      <c r="E28" s="47"/>
      <c r="F28" s="44" t="s">
        <v>40</v>
      </c>
      <c r="G28" s="48" t="s">
        <v>1964</v>
      </c>
      <c r="H28" s="60"/>
      <c r="I28" s="61" t="s">
        <v>1965</v>
      </c>
      <c r="J28" s="44"/>
      <c r="K28" s="51">
        <v>294.0</v>
      </c>
      <c r="L28" s="52"/>
      <c r="M28" s="63"/>
      <c r="N28" s="64"/>
      <c r="O28" s="53"/>
      <c r="P28" s="233"/>
      <c r="Q28" s="234"/>
      <c r="R28" s="54"/>
      <c r="S28" s="65"/>
      <c r="T28" s="57">
        <v>50.0</v>
      </c>
      <c r="U28" s="7"/>
      <c r="V28" s="7"/>
      <c r="W28" s="7"/>
      <c r="X28" s="7"/>
      <c r="Y28" s="7"/>
      <c r="Z28" s="7"/>
      <c r="AA28" s="7"/>
      <c r="AB28" s="7"/>
      <c r="AC28" s="7"/>
    </row>
    <row r="29">
      <c r="A29" s="44" t="s">
        <v>36</v>
      </c>
      <c r="B29" s="44" t="s">
        <v>37</v>
      </c>
      <c r="C29" s="45"/>
      <c r="D29" s="100" t="s">
        <v>1966</v>
      </c>
      <c r="E29" s="47" t="s">
        <v>59</v>
      </c>
      <c r="F29" s="44" t="s">
        <v>60</v>
      </c>
      <c r="G29" s="231" t="s">
        <v>1967</v>
      </c>
      <c r="H29" s="60" t="s">
        <v>1968</v>
      </c>
      <c r="I29" s="48" t="s">
        <v>1969</v>
      </c>
      <c r="J29" s="44" t="s">
        <v>56</v>
      </c>
      <c r="K29" s="51"/>
      <c r="L29" s="52"/>
      <c r="M29" s="63"/>
      <c r="N29" s="64"/>
      <c r="O29" s="53">
        <v>147.0</v>
      </c>
      <c r="P29" s="238"/>
      <c r="Q29" s="234"/>
      <c r="R29" s="54"/>
      <c r="S29" s="65"/>
      <c r="T29" s="57">
        <v>50.0</v>
      </c>
      <c r="U29" s="7"/>
      <c r="V29" s="7"/>
      <c r="W29" s="7"/>
      <c r="X29" s="7"/>
      <c r="Y29" s="7"/>
      <c r="Z29" s="7"/>
      <c r="AA29" s="7"/>
      <c r="AB29" s="7"/>
      <c r="AC29" s="7"/>
    </row>
    <row r="30">
      <c r="A30" s="44" t="s">
        <v>36</v>
      </c>
      <c r="B30" s="44" t="s">
        <v>37</v>
      </c>
      <c r="C30" s="101"/>
      <c r="D30" s="100"/>
      <c r="E30" s="47"/>
      <c r="F30" s="44" t="s">
        <v>1970</v>
      </c>
      <c r="G30" s="251" t="s">
        <v>1971</v>
      </c>
      <c r="H30" s="60"/>
      <c r="I30" s="48" t="s">
        <v>1972</v>
      </c>
      <c r="J30" s="78"/>
      <c r="K30" s="51">
        <v>199.0</v>
      </c>
      <c r="L30" s="52"/>
      <c r="M30" s="37"/>
      <c r="N30" s="38"/>
      <c r="O30" s="53"/>
      <c r="P30" s="233"/>
      <c r="Q30" s="234"/>
      <c r="R30" s="54"/>
      <c r="S30" s="56"/>
      <c r="T30" s="57">
        <v>50.0</v>
      </c>
      <c r="U30" s="7"/>
      <c r="V30" s="7"/>
      <c r="W30" s="7"/>
      <c r="X30" s="7"/>
      <c r="Y30" s="7"/>
      <c r="Z30" s="7"/>
      <c r="AA30" s="7"/>
      <c r="AB30" s="7"/>
      <c r="AC30" s="7"/>
    </row>
    <row r="31">
      <c r="A31" s="44" t="s">
        <v>36</v>
      </c>
      <c r="B31" s="44" t="s">
        <v>37</v>
      </c>
      <c r="C31" s="45"/>
      <c r="D31" s="100" t="s">
        <v>1973</v>
      </c>
      <c r="E31" s="47" t="s">
        <v>90</v>
      </c>
      <c r="F31" s="44" t="s">
        <v>40</v>
      </c>
      <c r="G31" s="252" t="s">
        <v>1974</v>
      </c>
      <c r="H31" s="103" t="s">
        <v>1975</v>
      </c>
      <c r="I31" s="48" t="s">
        <v>1976</v>
      </c>
      <c r="J31" s="44" t="s">
        <v>44</v>
      </c>
      <c r="K31" s="51"/>
      <c r="L31" s="104"/>
      <c r="M31" s="63"/>
      <c r="N31" s="64"/>
      <c r="O31" s="53">
        <v>294.0</v>
      </c>
      <c r="P31" s="233"/>
      <c r="Q31" s="234"/>
      <c r="R31" s="105"/>
      <c r="S31" s="65"/>
      <c r="T31" s="57">
        <v>50.0</v>
      </c>
      <c r="U31" s="7"/>
      <c r="V31" s="7"/>
      <c r="W31" s="7"/>
      <c r="X31" s="7"/>
      <c r="Y31" s="7"/>
      <c r="Z31" s="7"/>
      <c r="AA31" s="7"/>
      <c r="AB31" s="7"/>
      <c r="AC31" s="7"/>
    </row>
    <row r="32">
      <c r="A32" s="44" t="s">
        <v>36</v>
      </c>
      <c r="B32" s="44" t="s">
        <v>37</v>
      </c>
      <c r="C32" s="108"/>
      <c r="D32" s="46" t="s">
        <v>1977</v>
      </c>
      <c r="E32" s="47" t="s">
        <v>135</v>
      </c>
      <c r="F32" s="44" t="s">
        <v>40</v>
      </c>
      <c r="G32" s="231" t="s">
        <v>1978</v>
      </c>
      <c r="H32" s="60" t="s">
        <v>1979</v>
      </c>
      <c r="I32" s="48" t="s">
        <v>1980</v>
      </c>
      <c r="J32" s="44" t="s">
        <v>32</v>
      </c>
      <c r="K32" s="51"/>
      <c r="L32" s="104"/>
      <c r="M32" s="63"/>
      <c r="N32" s="64">
        <v>350.0</v>
      </c>
      <c r="O32" s="53"/>
      <c r="P32" s="233"/>
      <c r="Q32" s="234"/>
      <c r="R32" s="105"/>
      <c r="S32" s="65"/>
      <c r="T32" s="47">
        <v>150.0</v>
      </c>
      <c r="U32" s="90" t="s">
        <v>23</v>
      </c>
      <c r="V32" s="107">
        <f>SUM(V11,V18,V27)</f>
        <v>13687</v>
      </c>
      <c r="W32" s="7"/>
      <c r="X32" s="7"/>
      <c r="Y32" s="7"/>
      <c r="Z32" s="7"/>
      <c r="AA32" s="7"/>
      <c r="AB32" s="7"/>
      <c r="AC32" s="7"/>
    </row>
    <row r="33">
      <c r="A33" s="44" t="s">
        <v>36</v>
      </c>
      <c r="B33" s="44" t="s">
        <v>37</v>
      </c>
      <c r="C33" s="45"/>
      <c r="D33" s="122" t="s">
        <v>1981</v>
      </c>
      <c r="E33" s="47" t="s">
        <v>85</v>
      </c>
      <c r="F33" s="44" t="s">
        <v>40</v>
      </c>
      <c r="G33" s="231" t="s">
        <v>1982</v>
      </c>
      <c r="H33" s="60" t="s">
        <v>1983</v>
      </c>
      <c r="I33" s="297">
        <v>8.582285133E9</v>
      </c>
      <c r="J33" s="44" t="s">
        <v>32</v>
      </c>
      <c r="K33" s="51"/>
      <c r="L33" s="84"/>
      <c r="M33" s="85"/>
      <c r="N33" s="86"/>
      <c r="O33" s="53"/>
      <c r="P33" s="233"/>
      <c r="Q33" s="234"/>
      <c r="R33" s="87">
        <v>588.0</v>
      </c>
      <c r="S33" s="89"/>
      <c r="T33" s="47">
        <v>100.0</v>
      </c>
      <c r="W33" s="7"/>
      <c r="X33" s="7"/>
      <c r="Y33" s="7"/>
      <c r="Z33" s="7"/>
      <c r="AA33" s="7"/>
      <c r="AB33" s="7"/>
      <c r="AC33" s="7"/>
    </row>
    <row r="34">
      <c r="A34" s="44" t="s">
        <v>36</v>
      </c>
      <c r="B34" s="44" t="s">
        <v>37</v>
      </c>
      <c r="C34" s="45"/>
      <c r="D34" s="122" t="s">
        <v>1984</v>
      </c>
      <c r="E34" s="47" t="s">
        <v>70</v>
      </c>
      <c r="F34" s="44" t="s">
        <v>40</v>
      </c>
      <c r="G34" s="231" t="s">
        <v>1985</v>
      </c>
      <c r="H34" s="60" t="s">
        <v>1986</v>
      </c>
      <c r="I34" s="60" t="s">
        <v>1987</v>
      </c>
      <c r="J34" s="44" t="s">
        <v>32</v>
      </c>
      <c r="K34" s="51"/>
      <c r="L34" s="72"/>
      <c r="M34" s="37"/>
      <c r="N34" s="38">
        <v>294.0</v>
      </c>
      <c r="O34" s="53"/>
      <c r="P34" s="233"/>
      <c r="Q34" s="234"/>
      <c r="R34" s="73"/>
      <c r="S34" s="56"/>
      <c r="T34" s="47">
        <v>50.0</v>
      </c>
      <c r="W34" s="7"/>
      <c r="X34" s="7"/>
      <c r="Y34" s="7"/>
      <c r="Z34" s="7"/>
      <c r="AA34" s="7"/>
      <c r="AB34" s="7"/>
      <c r="AC34" s="7"/>
    </row>
    <row r="35">
      <c r="A35" s="44" t="s">
        <v>36</v>
      </c>
      <c r="B35" s="44" t="s">
        <v>37</v>
      </c>
      <c r="C35" s="70"/>
      <c r="D35" s="122" t="s">
        <v>1988</v>
      </c>
      <c r="E35" s="47" t="s">
        <v>65</v>
      </c>
      <c r="F35" s="44" t="s">
        <v>66</v>
      </c>
      <c r="G35" s="231" t="s">
        <v>1989</v>
      </c>
      <c r="H35" s="60" t="s">
        <v>1990</v>
      </c>
      <c r="I35" s="60" t="s">
        <v>1991</v>
      </c>
      <c r="J35" s="44" t="s">
        <v>56</v>
      </c>
      <c r="K35" s="62"/>
      <c r="L35" s="52"/>
      <c r="M35" s="63"/>
      <c r="N35" s="64"/>
      <c r="O35" s="53">
        <v>600.0</v>
      </c>
      <c r="P35" s="233"/>
      <c r="Q35" s="234"/>
      <c r="R35" s="54"/>
      <c r="S35" s="65"/>
      <c r="T35" s="47">
        <v>300.0</v>
      </c>
      <c r="W35" s="7"/>
      <c r="X35" s="7"/>
      <c r="Y35" s="7"/>
      <c r="Z35" s="7"/>
      <c r="AA35" s="7"/>
      <c r="AB35" s="7"/>
      <c r="AC35" s="7"/>
    </row>
    <row r="36">
      <c r="A36" s="44" t="s">
        <v>36</v>
      </c>
      <c r="B36" s="44" t="s">
        <v>37</v>
      </c>
      <c r="C36" s="70"/>
      <c r="D36" s="100" t="s">
        <v>1992</v>
      </c>
      <c r="E36" s="47" t="s">
        <v>145</v>
      </c>
      <c r="F36" s="44" t="s">
        <v>40</v>
      </c>
      <c r="G36" s="356" t="s">
        <v>1993</v>
      </c>
      <c r="H36" s="357" t="s">
        <v>1994</v>
      </c>
      <c r="I36" s="339">
        <v>6.892019446E9</v>
      </c>
      <c r="J36" s="44" t="s">
        <v>56</v>
      </c>
      <c r="K36" s="51"/>
      <c r="L36" s="52"/>
      <c r="M36" s="85"/>
      <c r="N36" s="86"/>
      <c r="O36" s="53"/>
      <c r="P36" s="233"/>
      <c r="Q36" s="234">
        <v>294.0</v>
      </c>
      <c r="R36" s="54"/>
      <c r="S36" s="89"/>
      <c r="T36" s="47">
        <v>50.0</v>
      </c>
      <c r="U36" s="7"/>
      <c r="V36" s="7"/>
      <c r="W36" s="7"/>
      <c r="X36" s="7"/>
      <c r="Y36" s="7"/>
      <c r="Z36" s="7"/>
      <c r="AA36" s="7"/>
      <c r="AB36" s="7"/>
      <c r="AC36" s="7"/>
    </row>
    <row r="37">
      <c r="A37" s="44" t="s">
        <v>36</v>
      </c>
      <c r="B37" s="44" t="s">
        <v>37</v>
      </c>
      <c r="C37" s="45"/>
      <c r="D37" s="100"/>
      <c r="E37" s="47"/>
      <c r="F37" s="44" t="s">
        <v>40</v>
      </c>
      <c r="G37" s="358" t="s">
        <v>1995</v>
      </c>
      <c r="H37" s="359" t="s">
        <v>1994</v>
      </c>
      <c r="I37" s="339">
        <v>6.892019446E9</v>
      </c>
      <c r="J37" s="78"/>
      <c r="K37" s="51"/>
      <c r="L37" s="52"/>
      <c r="M37" s="115"/>
      <c r="N37" s="116"/>
      <c r="O37" s="53"/>
      <c r="P37" s="233"/>
      <c r="Q37" s="234">
        <v>294.0</v>
      </c>
      <c r="R37" s="54"/>
      <c r="S37" s="117"/>
      <c r="T37" s="47">
        <v>50.0</v>
      </c>
      <c r="U37" s="7"/>
      <c r="V37" s="7"/>
      <c r="W37" s="7"/>
      <c r="X37" s="7"/>
      <c r="Y37" s="7"/>
      <c r="Z37" s="7"/>
      <c r="AA37" s="7"/>
      <c r="AB37" s="7"/>
      <c r="AC37" s="7"/>
    </row>
    <row r="38">
      <c r="A38" s="44" t="s">
        <v>36</v>
      </c>
      <c r="B38" s="44" t="s">
        <v>37</v>
      </c>
      <c r="C38" s="45"/>
      <c r="D38" s="100" t="s">
        <v>1996</v>
      </c>
      <c r="E38" s="47" t="s">
        <v>135</v>
      </c>
      <c r="F38" s="44" t="s">
        <v>40</v>
      </c>
      <c r="G38" s="231" t="s">
        <v>1997</v>
      </c>
      <c r="H38" s="60" t="s">
        <v>1998</v>
      </c>
      <c r="I38" s="47" t="s">
        <v>1999</v>
      </c>
      <c r="J38" s="44" t="s">
        <v>32</v>
      </c>
      <c r="K38" s="99"/>
      <c r="L38" s="52"/>
      <c r="M38" s="63"/>
      <c r="N38" s="64"/>
      <c r="O38" s="53"/>
      <c r="P38" s="254"/>
      <c r="Q38" s="234"/>
      <c r="R38" s="54">
        <v>294.0</v>
      </c>
      <c r="S38" s="65"/>
      <c r="T38" s="47">
        <v>100.0</v>
      </c>
      <c r="U38" s="7"/>
      <c r="V38" s="7"/>
      <c r="W38" s="7"/>
      <c r="X38" s="7"/>
      <c r="Y38" s="7"/>
      <c r="Z38" s="7"/>
      <c r="AA38" s="7"/>
      <c r="AB38" s="7"/>
      <c r="AC38" s="7"/>
    </row>
    <row r="39">
      <c r="A39" s="44" t="s">
        <v>36</v>
      </c>
      <c r="B39" s="44" t="s">
        <v>37</v>
      </c>
      <c r="C39" s="45"/>
      <c r="D39" s="46" t="s">
        <v>2000</v>
      </c>
      <c r="E39" s="47" t="s">
        <v>135</v>
      </c>
      <c r="F39" s="44" t="s">
        <v>40</v>
      </c>
      <c r="G39" s="231" t="s">
        <v>2001</v>
      </c>
      <c r="H39" s="60" t="s">
        <v>112</v>
      </c>
      <c r="I39" s="297">
        <v>2.1959230588E10</v>
      </c>
      <c r="J39" s="44" t="s">
        <v>32</v>
      </c>
      <c r="K39" s="51"/>
      <c r="L39" s="72"/>
      <c r="M39" s="63"/>
      <c r="N39" s="64"/>
      <c r="O39" s="53"/>
      <c r="P39" s="256"/>
      <c r="Q39" s="234"/>
      <c r="R39" s="54">
        <v>294.0</v>
      </c>
      <c r="S39" s="65"/>
      <c r="T39" s="47">
        <v>100.0</v>
      </c>
      <c r="U39" s="7"/>
      <c r="V39" s="7"/>
      <c r="W39" s="7"/>
      <c r="X39" s="7"/>
      <c r="Y39" s="7"/>
      <c r="Z39" s="7"/>
      <c r="AA39" s="7"/>
      <c r="AB39" s="7"/>
      <c r="AC39" s="7"/>
    </row>
    <row r="40">
      <c r="A40" s="44" t="s">
        <v>36</v>
      </c>
      <c r="B40" s="44" t="s">
        <v>45</v>
      </c>
      <c r="C40" s="45"/>
      <c r="D40" s="100" t="s">
        <v>46</v>
      </c>
      <c r="E40" s="47" t="s">
        <v>32</v>
      </c>
      <c r="F40" s="44" t="s">
        <v>146</v>
      </c>
      <c r="G40" s="231" t="s">
        <v>2002</v>
      </c>
      <c r="H40" s="60" t="s">
        <v>607</v>
      </c>
      <c r="I40" s="48" t="s">
        <v>1077</v>
      </c>
      <c r="J40" s="44" t="s">
        <v>32</v>
      </c>
      <c r="K40" s="51"/>
      <c r="L40" s="52"/>
      <c r="M40" s="63" t="s">
        <v>639</v>
      </c>
      <c r="N40" s="64"/>
      <c r="O40" s="53"/>
      <c r="P40" s="254"/>
      <c r="Q40" s="234"/>
      <c r="R40" s="54"/>
      <c r="S40" s="65"/>
      <c r="T40" s="47" t="s">
        <v>46</v>
      </c>
      <c r="U40" s="7"/>
      <c r="V40" s="7"/>
      <c r="W40" s="7"/>
      <c r="X40" s="7"/>
      <c r="Y40" s="7"/>
      <c r="Z40" s="7"/>
      <c r="AA40" s="7"/>
      <c r="AB40" s="7"/>
      <c r="AC40" s="7"/>
    </row>
    <row r="41">
      <c r="A41" s="44" t="s">
        <v>36</v>
      </c>
      <c r="B41" s="44" t="s">
        <v>37</v>
      </c>
      <c r="C41" s="70"/>
      <c r="D41" s="291" t="s">
        <v>46</v>
      </c>
      <c r="E41" s="47" t="s">
        <v>90</v>
      </c>
      <c r="F41" s="44" t="s">
        <v>40</v>
      </c>
      <c r="G41" s="292" t="s">
        <v>2003</v>
      </c>
      <c r="H41" s="120" t="s">
        <v>1599</v>
      </c>
      <c r="I41" s="114" t="s">
        <v>2004</v>
      </c>
      <c r="J41" s="44" t="s">
        <v>44</v>
      </c>
      <c r="K41" s="121"/>
      <c r="L41" s="52"/>
      <c r="M41" s="63"/>
      <c r="N41" s="64"/>
      <c r="O41" s="53">
        <v>294.0</v>
      </c>
      <c r="P41" s="258"/>
      <c r="Q41" s="234"/>
      <c r="R41" s="54"/>
      <c r="S41" s="65"/>
      <c r="T41" s="47">
        <v>50.0</v>
      </c>
      <c r="U41" s="7"/>
      <c r="V41" s="7"/>
      <c r="W41" s="7"/>
      <c r="X41" s="7"/>
      <c r="Y41" s="7"/>
      <c r="Z41" s="7"/>
      <c r="AA41" s="7"/>
      <c r="AB41" s="7"/>
      <c r="AC41" s="7"/>
    </row>
    <row r="42">
      <c r="A42" s="44" t="s">
        <v>36</v>
      </c>
      <c r="B42" s="44" t="s">
        <v>37</v>
      </c>
      <c r="C42" s="70"/>
      <c r="D42" s="46" t="s">
        <v>2005</v>
      </c>
      <c r="E42" s="47" t="s">
        <v>135</v>
      </c>
      <c r="F42" s="44" t="s">
        <v>60</v>
      </c>
      <c r="G42" s="231" t="s">
        <v>2006</v>
      </c>
      <c r="H42" s="60" t="s">
        <v>1357</v>
      </c>
      <c r="I42" s="48" t="s">
        <v>2007</v>
      </c>
      <c r="J42" s="44" t="s">
        <v>32</v>
      </c>
      <c r="K42" s="51"/>
      <c r="L42" s="52"/>
      <c r="M42" s="63"/>
      <c r="N42" s="64"/>
      <c r="O42" s="53"/>
      <c r="P42" s="254"/>
      <c r="Q42" s="234"/>
      <c r="R42" s="54"/>
      <c r="S42" s="65">
        <v>147.0</v>
      </c>
      <c r="T42" s="47">
        <v>75.0</v>
      </c>
      <c r="U42" s="7"/>
      <c r="V42" s="7"/>
      <c r="W42" s="7"/>
      <c r="X42" s="7"/>
      <c r="Y42" s="7"/>
      <c r="Z42" s="7"/>
      <c r="AA42" s="7"/>
      <c r="AB42" s="7"/>
      <c r="AC42" s="7"/>
    </row>
    <row r="43">
      <c r="A43" s="44"/>
      <c r="B43" s="44"/>
      <c r="C43" s="45"/>
      <c r="D43" s="58"/>
      <c r="E43" s="59"/>
      <c r="F43" s="44"/>
      <c r="G43" s="48"/>
      <c r="H43" s="60"/>
      <c r="I43" s="48"/>
      <c r="J43" s="44"/>
      <c r="K43" s="62"/>
      <c r="L43" s="52"/>
      <c r="M43" s="63"/>
      <c r="N43" s="64"/>
      <c r="O43" s="53"/>
      <c r="P43" s="254"/>
      <c r="Q43" s="234"/>
      <c r="R43" s="54"/>
      <c r="S43" s="65"/>
      <c r="T43" s="4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44"/>
      <c r="B44" s="44"/>
      <c r="C44" s="45"/>
      <c r="D44" s="122"/>
      <c r="E44" s="59"/>
      <c r="F44" s="44"/>
      <c r="G44" s="48"/>
      <c r="H44" s="60"/>
      <c r="I44" s="48"/>
      <c r="J44" s="44"/>
      <c r="K44" s="51"/>
      <c r="L44" s="52"/>
      <c r="M44" s="63"/>
      <c r="N44" s="64"/>
      <c r="O44" s="53"/>
      <c r="P44" s="254"/>
      <c r="Q44" s="234"/>
      <c r="R44" s="54"/>
      <c r="S44" s="65"/>
      <c r="T44" s="4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44"/>
      <c r="B45" s="44"/>
      <c r="C45" s="45"/>
      <c r="D45" s="71"/>
      <c r="E45" s="59"/>
      <c r="F45" s="44"/>
      <c r="G45" s="123"/>
      <c r="H45" s="124"/>
      <c r="I45" s="48"/>
      <c r="J45" s="78"/>
      <c r="K45" s="51"/>
      <c r="L45" s="104"/>
      <c r="M45" s="85"/>
      <c r="N45" s="86"/>
      <c r="O45" s="53"/>
      <c r="P45" s="254"/>
      <c r="Q45" s="234"/>
      <c r="R45" s="105"/>
      <c r="S45" s="89"/>
      <c r="T45" s="4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44"/>
      <c r="B46" s="44"/>
      <c r="C46" s="70"/>
      <c r="D46" s="71"/>
      <c r="E46" s="59"/>
      <c r="F46" s="44"/>
      <c r="G46" s="48"/>
      <c r="H46" s="60"/>
      <c r="I46" s="60"/>
      <c r="J46" s="78"/>
      <c r="K46" s="51"/>
      <c r="L46" s="125"/>
      <c r="M46" s="63"/>
      <c r="N46" s="64"/>
      <c r="O46" s="53"/>
      <c r="P46" s="254"/>
      <c r="Q46" s="234"/>
      <c r="R46" s="126"/>
      <c r="S46" s="65"/>
      <c r="T46" s="4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44"/>
      <c r="B47" s="44"/>
      <c r="C47" s="45"/>
      <c r="D47" s="71"/>
      <c r="E47" s="59"/>
      <c r="F47" s="44"/>
      <c r="G47" s="48"/>
      <c r="H47" s="60"/>
      <c r="I47" s="60"/>
      <c r="J47" s="78"/>
      <c r="K47" s="51"/>
      <c r="L47" s="125"/>
      <c r="M47" s="37"/>
      <c r="N47" s="38"/>
      <c r="O47" s="53"/>
      <c r="P47" s="254"/>
      <c r="Q47" s="234"/>
      <c r="R47" s="126"/>
      <c r="S47" s="56"/>
      <c r="T47" s="4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44"/>
      <c r="B48" s="44"/>
      <c r="C48" s="45"/>
      <c r="D48" s="109"/>
      <c r="E48" s="47"/>
      <c r="F48" s="44"/>
      <c r="G48" s="48"/>
      <c r="H48" s="60"/>
      <c r="I48" s="128"/>
      <c r="J48" s="44"/>
      <c r="K48" s="62"/>
      <c r="L48" s="125"/>
      <c r="M48" s="85"/>
      <c r="N48" s="86"/>
      <c r="O48" s="53"/>
      <c r="P48" s="254"/>
      <c r="Q48" s="234"/>
      <c r="R48" s="126"/>
      <c r="S48" s="89"/>
      <c r="T48" s="4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44"/>
      <c r="B49" s="44"/>
      <c r="C49" s="45"/>
      <c r="D49" s="129"/>
      <c r="E49" s="59"/>
      <c r="F49" s="44"/>
      <c r="G49" s="48"/>
      <c r="H49" s="60"/>
      <c r="I49" s="48"/>
      <c r="J49" s="78"/>
      <c r="K49" s="62"/>
      <c r="L49" s="130"/>
      <c r="M49" s="85"/>
      <c r="N49" s="86"/>
      <c r="O49" s="53"/>
      <c r="P49" s="258"/>
      <c r="Q49" s="234"/>
      <c r="R49" s="131"/>
      <c r="S49" s="89"/>
      <c r="T49" s="4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44"/>
      <c r="B50" s="44"/>
      <c r="C50" s="45"/>
      <c r="D50" s="70"/>
      <c r="E50" s="59"/>
      <c r="F50" s="44"/>
      <c r="G50" s="48"/>
      <c r="H50" s="60"/>
      <c r="I50" s="48"/>
      <c r="J50" s="78"/>
      <c r="K50" s="51"/>
      <c r="L50" s="125"/>
      <c r="M50" s="63"/>
      <c r="N50" s="64"/>
      <c r="O50" s="53"/>
      <c r="P50" s="254"/>
      <c r="Q50" s="234"/>
      <c r="R50" s="126"/>
      <c r="S50" s="65"/>
      <c r="T50" s="4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44"/>
      <c r="B51" s="44"/>
      <c r="C51" s="45"/>
      <c r="D51" s="45"/>
      <c r="E51" s="59"/>
      <c r="F51" s="44"/>
      <c r="G51" s="133"/>
      <c r="H51" s="49"/>
      <c r="I51" s="48"/>
      <c r="J51" s="78"/>
      <c r="K51" s="121"/>
      <c r="L51" s="125"/>
      <c r="M51" s="85"/>
      <c r="N51" s="86"/>
      <c r="O51" s="53"/>
      <c r="P51" s="258"/>
      <c r="Q51" s="234"/>
      <c r="R51" s="126"/>
      <c r="S51" s="89"/>
      <c r="T51" s="4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44"/>
      <c r="B52" s="44"/>
      <c r="C52" s="45"/>
      <c r="D52" s="45"/>
      <c r="E52" s="134"/>
      <c r="F52" s="44"/>
      <c r="G52" s="48"/>
      <c r="H52" s="60"/>
      <c r="I52" s="48"/>
      <c r="J52" s="78"/>
      <c r="K52" s="51"/>
      <c r="L52" s="125"/>
      <c r="M52" s="63"/>
      <c r="N52" s="64"/>
      <c r="O52" s="53"/>
      <c r="P52" s="262"/>
      <c r="Q52" s="234"/>
      <c r="R52" s="126"/>
      <c r="S52" s="65"/>
      <c r="T52" s="5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44"/>
      <c r="B53" s="44"/>
      <c r="C53" s="45"/>
      <c r="D53" s="45"/>
      <c r="E53" s="23"/>
      <c r="F53" s="44"/>
      <c r="G53" s="135"/>
      <c r="H53" s="136"/>
      <c r="I53" s="48"/>
      <c r="J53" s="78"/>
      <c r="K53" s="51"/>
      <c r="L53" s="125"/>
      <c r="M53" s="63"/>
      <c r="N53" s="64"/>
      <c r="O53" s="53"/>
      <c r="P53" s="254"/>
      <c r="Q53" s="234"/>
      <c r="R53" s="126"/>
      <c r="S53" s="65"/>
      <c r="T53" s="4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44"/>
      <c r="B54" s="44"/>
      <c r="C54" s="45"/>
      <c r="D54" s="45"/>
      <c r="E54" s="23"/>
      <c r="F54" s="44"/>
      <c r="G54" s="48"/>
      <c r="H54" s="60"/>
      <c r="I54" s="48"/>
      <c r="J54" s="78"/>
      <c r="K54" s="137"/>
      <c r="L54" s="125"/>
      <c r="M54" s="115"/>
      <c r="N54" s="116"/>
      <c r="O54" s="53"/>
      <c r="P54" s="258"/>
      <c r="Q54" s="234"/>
      <c r="R54" s="126"/>
      <c r="S54" s="117"/>
      <c r="T54" s="4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8"/>
      <c r="L55" s="125"/>
      <c r="M55" s="115"/>
      <c r="N55" s="116"/>
      <c r="O55" s="53"/>
      <c r="P55" s="258"/>
      <c r="Q55" s="234"/>
      <c r="R55" s="126"/>
      <c r="S55" s="117"/>
      <c r="T55" s="4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7"/>
      <c r="L56" s="139"/>
      <c r="M56" s="63"/>
      <c r="N56" s="64"/>
      <c r="O56" s="53"/>
      <c r="P56" s="262"/>
      <c r="Q56" s="234"/>
      <c r="R56" s="140"/>
      <c r="S56" s="65"/>
      <c r="T56" s="4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44"/>
      <c r="B57" s="44"/>
      <c r="C57" s="45"/>
      <c r="D57" s="101"/>
      <c r="E57" s="23"/>
      <c r="F57" s="44"/>
      <c r="G57" s="48"/>
      <c r="H57" s="60"/>
      <c r="I57" s="48"/>
      <c r="J57" s="78"/>
      <c r="K57" s="137"/>
      <c r="L57" s="125"/>
      <c r="M57" s="85"/>
      <c r="N57" s="86"/>
      <c r="O57" s="53"/>
      <c r="P57" s="254"/>
      <c r="Q57" s="234"/>
      <c r="R57" s="126"/>
      <c r="S57" s="89"/>
      <c r="T57" s="4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44"/>
      <c r="B58" s="44"/>
      <c r="C58" s="70"/>
      <c r="D58" s="45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56"/>
      <c r="Q58" s="234"/>
      <c r="R58" s="126"/>
      <c r="S58" s="89"/>
      <c r="T58" s="4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44"/>
      <c r="B59" s="44"/>
      <c r="C59" s="45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56"/>
      <c r="Q59" s="234"/>
      <c r="R59" s="126"/>
      <c r="S59" s="89"/>
      <c r="T59" s="4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56"/>
      <c r="Q60" s="234"/>
      <c r="R60" s="126"/>
      <c r="S60" s="89"/>
      <c r="T60" s="4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30"/>
      <c r="M61" s="63"/>
      <c r="N61" s="64"/>
      <c r="O61" s="53"/>
      <c r="P61" s="256"/>
      <c r="Q61" s="234"/>
      <c r="R61" s="131"/>
      <c r="S61" s="65"/>
      <c r="T61" s="4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85"/>
      <c r="N62" s="86"/>
      <c r="O62" s="53"/>
      <c r="P62" s="258"/>
      <c r="Q62" s="265"/>
      <c r="R62" s="131"/>
      <c r="S62" s="89"/>
      <c r="T62" s="142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8"/>
      <c r="L63" s="125"/>
      <c r="M63" s="63"/>
      <c r="N63" s="64"/>
      <c r="O63" s="53"/>
      <c r="P63" s="262"/>
      <c r="Q63" s="234"/>
      <c r="R63" s="126"/>
      <c r="S63" s="65"/>
      <c r="T63" s="4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30"/>
      <c r="M64" s="85"/>
      <c r="N64" s="86"/>
      <c r="O64" s="53"/>
      <c r="P64" s="254"/>
      <c r="Q64" s="234"/>
      <c r="R64" s="131"/>
      <c r="S64" s="89"/>
      <c r="T64" s="4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7"/>
      <c r="L65" s="130"/>
      <c r="M65" s="85"/>
      <c r="N65" s="86"/>
      <c r="O65" s="53"/>
      <c r="P65" s="258"/>
      <c r="Q65" s="234"/>
      <c r="R65" s="131"/>
      <c r="S65" s="89"/>
      <c r="T65" s="4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44"/>
      <c r="B66" s="44"/>
      <c r="C66" s="45"/>
      <c r="D66" s="45"/>
      <c r="E66" s="143"/>
      <c r="F66" s="44"/>
      <c r="G66" s="48"/>
      <c r="H66" s="60"/>
      <c r="I66" s="48"/>
      <c r="J66" s="78"/>
      <c r="K66" s="144"/>
      <c r="L66" s="125"/>
      <c r="M66" s="63"/>
      <c r="N66" s="64"/>
      <c r="O66" s="53"/>
      <c r="P66" s="258"/>
      <c r="Q66" s="234"/>
      <c r="R66" s="126"/>
      <c r="S66" s="65"/>
      <c r="T66" s="4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5"/>
      <c r="L67" s="130"/>
      <c r="M67" s="85"/>
      <c r="N67" s="86"/>
      <c r="O67" s="53"/>
      <c r="P67" s="258"/>
      <c r="Q67" s="234"/>
      <c r="R67" s="131"/>
      <c r="S67" s="89"/>
      <c r="T67" s="4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37"/>
      <c r="L68" s="146"/>
      <c r="M68" s="85"/>
      <c r="N68" s="86"/>
      <c r="O68" s="53"/>
      <c r="P68" s="258"/>
      <c r="Q68" s="234"/>
      <c r="R68" s="147"/>
      <c r="S68" s="89"/>
      <c r="T68" s="5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44"/>
      <c r="L69" s="130"/>
      <c r="M69" s="85"/>
      <c r="N69" s="86"/>
      <c r="O69" s="53"/>
      <c r="P69" s="266"/>
      <c r="Q69" s="234"/>
      <c r="R69" s="131"/>
      <c r="S69" s="89"/>
      <c r="T69" s="4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44"/>
      <c r="B70" s="44"/>
      <c r="C70" s="149"/>
      <c r="D70" s="150"/>
      <c r="E70" s="143"/>
      <c r="F70" s="44"/>
      <c r="G70" s="48"/>
      <c r="H70" s="60"/>
      <c r="I70" s="48"/>
      <c r="J70" s="78"/>
      <c r="K70" s="151"/>
      <c r="L70" s="152"/>
      <c r="M70" s="85"/>
      <c r="N70" s="86"/>
      <c r="O70" s="53"/>
      <c r="P70" s="266"/>
      <c r="Q70" s="234"/>
      <c r="R70" s="153"/>
      <c r="S70" s="89"/>
      <c r="T70" s="4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44"/>
      <c r="B71" s="44"/>
      <c r="C71" s="149"/>
      <c r="D71" s="45"/>
      <c r="E71" s="143"/>
      <c r="F71" s="44"/>
      <c r="G71" s="48"/>
      <c r="H71" s="60"/>
      <c r="I71" s="48"/>
      <c r="J71" s="78"/>
      <c r="K71" s="155"/>
      <c r="L71" s="152"/>
      <c r="M71" s="115"/>
      <c r="N71" s="116"/>
      <c r="O71" s="53"/>
      <c r="P71" s="266"/>
      <c r="Q71" s="265"/>
      <c r="R71" s="153"/>
      <c r="S71" s="117"/>
      <c r="T71" s="142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44"/>
      <c r="B72" s="44"/>
      <c r="C72" s="149"/>
      <c r="D72" s="58"/>
      <c r="E72" s="143"/>
      <c r="F72" s="44"/>
      <c r="G72" s="48"/>
      <c r="H72" s="60"/>
      <c r="I72" s="60"/>
      <c r="J72" s="78"/>
      <c r="K72" s="151"/>
      <c r="L72" s="156"/>
      <c r="M72" s="85"/>
      <c r="N72" s="86"/>
      <c r="O72" s="53"/>
      <c r="P72" s="266"/>
      <c r="Q72" s="265"/>
      <c r="R72" s="157"/>
      <c r="S72" s="89"/>
      <c r="T72" s="142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44"/>
      <c r="B73" s="44"/>
      <c r="C73" s="149"/>
      <c r="D73" s="45"/>
      <c r="E73" s="143"/>
      <c r="F73" s="44"/>
      <c r="G73" s="48"/>
      <c r="H73" s="60"/>
      <c r="I73" s="60"/>
      <c r="J73" s="78"/>
      <c r="K73" s="151"/>
      <c r="L73" s="152"/>
      <c r="M73" s="85"/>
      <c r="N73" s="86"/>
      <c r="O73" s="53"/>
      <c r="P73" s="266"/>
      <c r="Q73" s="265"/>
      <c r="R73" s="153"/>
      <c r="S73" s="89"/>
      <c r="T73" s="142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5"/>
      <c r="L74" s="152"/>
      <c r="M74" s="85"/>
      <c r="N74" s="86"/>
      <c r="O74" s="53"/>
      <c r="P74" s="266"/>
      <c r="Q74" s="265"/>
      <c r="R74" s="153"/>
      <c r="S74" s="89"/>
      <c r="T74" s="142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44"/>
      <c r="B75" s="44"/>
      <c r="C75" s="149"/>
      <c r="D75" s="45"/>
      <c r="E75" s="2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6"/>
      <c r="Q75" s="265"/>
      <c r="R75" s="153"/>
      <c r="S75" s="89"/>
      <c r="T75" s="159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6"/>
      <c r="Q76" s="265"/>
      <c r="R76" s="153"/>
      <c r="S76" s="89"/>
      <c r="T76" s="142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8"/>
      <c r="B77" s="44"/>
      <c r="C77" s="149"/>
      <c r="D77" s="45"/>
      <c r="E77" s="23"/>
      <c r="F77" s="44"/>
      <c r="G77" s="160"/>
      <c r="H77" s="161"/>
      <c r="I77" s="161"/>
      <c r="J77" s="78"/>
      <c r="K77" s="151"/>
      <c r="L77" s="152"/>
      <c r="M77" s="85"/>
      <c r="N77" s="86"/>
      <c r="O77" s="53"/>
      <c r="P77" s="266"/>
      <c r="Q77" s="268"/>
      <c r="R77" s="153"/>
      <c r="S77" s="89"/>
      <c r="T77" s="162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6"/>
      <c r="Q78" s="268"/>
      <c r="R78" s="153"/>
      <c r="S78" s="89"/>
      <c r="T78" s="163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9"/>
      <c r="Q79" s="268"/>
      <c r="R79" s="153"/>
      <c r="S79" s="89"/>
      <c r="T79" s="163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64"/>
      <c r="L80" s="165"/>
      <c r="M80" s="166"/>
      <c r="N80" s="167"/>
      <c r="O80" s="53"/>
      <c r="P80" s="269"/>
      <c r="Q80" s="268"/>
      <c r="R80" s="168"/>
      <c r="S80" s="170"/>
      <c r="T80" s="163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69"/>
      <c r="Q81" s="268"/>
      <c r="R81" s="168"/>
      <c r="S81" s="170"/>
      <c r="T81" s="163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71"/>
      <c r="Q82" s="268"/>
      <c r="R82" s="168"/>
      <c r="S82" s="170"/>
      <c r="T82" s="163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71"/>
      <c r="L83" s="172"/>
      <c r="M83" s="173"/>
      <c r="N83" s="174"/>
      <c r="O83" s="53"/>
      <c r="P83" s="273"/>
      <c r="Q83" s="274"/>
      <c r="R83" s="175"/>
      <c r="S83" s="177"/>
      <c r="T83" s="163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8"/>
      <c r="B84" s="44"/>
      <c r="C84" s="149"/>
      <c r="D84" s="45"/>
      <c r="E84" s="143"/>
      <c r="F84" s="44"/>
      <c r="G84" s="160"/>
      <c r="H84" s="161"/>
      <c r="I84" s="161"/>
      <c r="J84" s="78"/>
      <c r="K84" s="164"/>
      <c r="L84" s="165"/>
      <c r="M84" s="178"/>
      <c r="N84" s="179"/>
      <c r="O84" s="53"/>
      <c r="P84" s="273"/>
      <c r="Q84" s="275"/>
      <c r="R84" s="168"/>
      <c r="S84" s="180"/>
      <c r="T84" s="163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3"/>
      <c r="Q85" s="275"/>
      <c r="R85" s="168"/>
      <c r="S85" s="180"/>
      <c r="T85" s="163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3"/>
      <c r="Q86" s="275"/>
      <c r="R86" s="168"/>
      <c r="S86" s="180"/>
      <c r="T86" s="163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3"/>
      <c r="Q87" s="275"/>
      <c r="R87" s="168"/>
      <c r="S87" s="180"/>
      <c r="T87" s="163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3"/>
      <c r="Q88" s="275"/>
      <c r="R88" s="168"/>
      <c r="S88" s="180"/>
      <c r="T88" s="163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3"/>
      <c r="Q89" s="275"/>
      <c r="R89" s="168"/>
      <c r="S89" s="180"/>
      <c r="T89" s="163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3"/>
      <c r="Q90" s="275"/>
      <c r="R90" s="168"/>
      <c r="S90" s="180"/>
      <c r="T90" s="163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3"/>
      <c r="Q91" s="275"/>
      <c r="R91" s="168"/>
      <c r="S91" s="180"/>
      <c r="T91" s="163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4"/>
      <c r="B92" s="4"/>
      <c r="C92" s="3"/>
      <c r="D92" s="181"/>
      <c r="E92" s="182"/>
      <c r="F92" s="4"/>
      <c r="G92" s="183"/>
      <c r="H92" s="184"/>
      <c r="I92" s="185"/>
      <c r="J92" s="4"/>
      <c r="K92" s="186"/>
      <c r="L92" s="186"/>
      <c r="M92" s="186"/>
      <c r="N92" s="186"/>
      <c r="O92" s="187"/>
      <c r="P92" s="187"/>
      <c r="Q92" s="187"/>
      <c r="R92" s="187"/>
      <c r="S92" s="188"/>
      <c r="T92" s="189">
        <f>SUM(T7:T91)</f>
        <v>7210</v>
      </c>
      <c r="U92" s="7"/>
      <c r="V92" s="7"/>
      <c r="W92" s="7"/>
      <c r="X92" s="7"/>
      <c r="Y92" s="7"/>
      <c r="Z92" s="7"/>
      <c r="AA92" s="7"/>
      <c r="AB92" s="7"/>
      <c r="AC92" s="7"/>
    </row>
    <row r="93">
      <c r="A93" s="4"/>
      <c r="B93" s="4"/>
      <c r="C93" s="3"/>
      <c r="D93" s="190"/>
      <c r="E93" s="191"/>
      <c r="F93" s="2"/>
      <c r="G93" s="192"/>
      <c r="H93" s="193"/>
      <c r="I93" s="194"/>
      <c r="J93" s="2"/>
      <c r="K93" s="35" t="s">
        <v>9</v>
      </c>
      <c r="L93" s="195"/>
      <c r="M93" s="195"/>
      <c r="N93" s="195"/>
      <c r="O93" s="196"/>
      <c r="P93" s="196"/>
      <c r="Q93" s="196"/>
      <c r="R93" s="196"/>
      <c r="S93" s="19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4"/>
      <c r="B94" s="4"/>
      <c r="C94" s="198"/>
      <c r="D94" s="16"/>
      <c r="E94" s="199"/>
      <c r="F94" s="200"/>
      <c r="G94" s="183"/>
      <c r="H94" s="5"/>
      <c r="I94" s="5"/>
      <c r="J94" s="2"/>
      <c r="K94" s="150">
        <f>SUM(K7:K91)</f>
        <v>787</v>
      </c>
      <c r="L94" s="201" t="s">
        <v>24</v>
      </c>
      <c r="O94" s="202" t="s">
        <v>25</v>
      </c>
      <c r="R94" s="202"/>
      <c r="S94" s="203" t="s">
        <v>26</v>
      </c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2"/>
      <c r="B95" s="2"/>
      <c r="C95" s="3"/>
      <c r="D95" s="16"/>
      <c r="E95" s="2"/>
      <c r="F95" s="2"/>
      <c r="G95" s="183"/>
      <c r="H95" s="5"/>
      <c r="I95" s="5"/>
      <c r="J95" s="2"/>
      <c r="K95" s="150">
        <f>SUM(K94*1%)</f>
        <v>7.87</v>
      </c>
      <c r="L95" s="36" t="s">
        <v>10</v>
      </c>
      <c r="M95" s="204"/>
      <c r="N95" s="204"/>
      <c r="O95" s="205"/>
      <c r="P95" s="206"/>
      <c r="Q95" s="206"/>
      <c r="R95" s="206"/>
      <c r="S95" s="20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8"/>
      <c r="L96" s="209">
        <f>SUM(L6:L90)</f>
        <v>294</v>
      </c>
      <c r="M96" s="37" t="s">
        <v>11</v>
      </c>
      <c r="N96" s="204"/>
      <c r="O96" s="205"/>
      <c r="P96" s="205"/>
      <c r="Q96" s="205"/>
      <c r="R96" s="205"/>
      <c r="S96" s="20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"/>
      <c r="B97" s="2"/>
      <c r="C97" s="3"/>
      <c r="D97" s="16"/>
      <c r="E97" s="2"/>
      <c r="F97" s="2"/>
      <c r="G97" s="210" t="s">
        <v>27</v>
      </c>
      <c r="H97" s="211">
        <f>SUM(K94,L96,M97,N98)</f>
        <v>8479</v>
      </c>
      <c r="I97" s="5"/>
      <c r="J97" s="2"/>
      <c r="K97" s="7"/>
      <c r="L97" s="58">
        <f>SUM(L96*1%)</f>
        <v>2.94</v>
      </c>
      <c r="M97" s="16">
        <f>SUM(M6:M90)</f>
        <v>3340</v>
      </c>
      <c r="N97" s="38" t="s">
        <v>12</v>
      </c>
      <c r="O97" s="205"/>
      <c r="P97" s="205"/>
      <c r="Q97" s="205"/>
      <c r="R97" s="205"/>
      <c r="S97" s="188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"/>
      <c r="B98" s="2"/>
      <c r="C98" s="3"/>
      <c r="D98" s="16"/>
      <c r="E98" s="2"/>
      <c r="F98" s="212"/>
      <c r="G98" s="213" t="s">
        <v>28</v>
      </c>
      <c r="H98" s="211">
        <f>SUM(O99,,P101,R103)</f>
        <v>5208</v>
      </c>
      <c r="I98" s="5"/>
      <c r="J98" s="2"/>
      <c r="K98" s="7"/>
      <c r="L98" s="17"/>
      <c r="M98" s="58">
        <f>SUM(M97*2%)</f>
        <v>66.8</v>
      </c>
      <c r="N98" s="16">
        <f>SUM(N6:N91)</f>
        <v>4058</v>
      </c>
      <c r="O98" s="39" t="s">
        <v>13</v>
      </c>
      <c r="P98" s="205"/>
      <c r="Q98" s="205"/>
      <c r="R98" s="205"/>
      <c r="S98" s="214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"/>
      <c r="B99" s="2"/>
      <c r="C99" s="3"/>
      <c r="D99" s="16"/>
      <c r="E99" s="2"/>
      <c r="F99" s="212"/>
      <c r="G99" s="215" t="s">
        <v>29</v>
      </c>
      <c r="H99" s="211">
        <f>SUM(Q102,S104)</f>
        <v>1960</v>
      </c>
      <c r="I99" s="5"/>
      <c r="J99" s="2"/>
      <c r="K99" s="7"/>
      <c r="L99" s="2"/>
      <c r="M99" s="2"/>
      <c r="N99" s="58">
        <f>SUM(N98*2%)</f>
        <v>81.16</v>
      </c>
      <c r="O99" s="16">
        <f>SUM(O6:O92)</f>
        <v>2050</v>
      </c>
      <c r="P99" s="205"/>
      <c r="Q99" s="205"/>
      <c r="R99" s="205"/>
      <c r="S99" s="214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"/>
      <c r="B100" s="2"/>
      <c r="C100" s="3"/>
      <c r="D100" s="16"/>
      <c r="E100" s="2"/>
      <c r="F100" s="2"/>
      <c r="G100" s="43"/>
      <c r="H100" s="216"/>
      <c r="I100" s="5"/>
      <c r="J100" s="2"/>
      <c r="K100" s="7"/>
      <c r="L100" s="2"/>
      <c r="M100" s="2"/>
      <c r="N100" s="2"/>
      <c r="O100" s="58">
        <f>SUM(O99*2%)</f>
        <v>41</v>
      </c>
      <c r="P100" s="230" t="s">
        <v>35</v>
      </c>
      <c r="Q100" s="205"/>
      <c r="R100" s="205"/>
      <c r="S100" s="214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2"/>
      <c r="P101" s="16">
        <f>SUM(P6:P94)</f>
        <v>600</v>
      </c>
      <c r="Q101" s="41" t="s">
        <v>15</v>
      </c>
      <c r="R101" s="205"/>
      <c r="S101" s="214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"/>
      <c r="B102" s="2"/>
      <c r="C102" s="3"/>
      <c r="D102" s="16"/>
      <c r="E102" s="2"/>
      <c r="F102" s="2"/>
      <c r="G102" s="217" t="s">
        <v>30</v>
      </c>
      <c r="H102" s="218">
        <f>SUM(N7,M10,O13,N18,N19,N21,P23,R24,R27,O31,O41)</f>
        <v>4838</v>
      </c>
      <c r="I102" s="302">
        <f>SUM(O41)</f>
        <v>294</v>
      </c>
      <c r="J102" s="2"/>
      <c r="K102" s="7"/>
      <c r="L102" s="2"/>
      <c r="M102" s="2"/>
      <c r="N102" s="2"/>
      <c r="O102" s="2"/>
      <c r="P102" s="58">
        <f>SUM(P101*1%)</f>
        <v>6</v>
      </c>
      <c r="Q102" s="16">
        <f>SUM(Q6:Q90)</f>
        <v>588</v>
      </c>
      <c r="R102" s="40" t="s">
        <v>14</v>
      </c>
      <c r="S102" s="214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"/>
      <c r="B103" s="2"/>
      <c r="C103" s="3"/>
      <c r="D103" s="16"/>
      <c r="E103" s="2"/>
      <c r="F103" s="2"/>
      <c r="G103" s="220" t="s">
        <v>31</v>
      </c>
      <c r="H103" s="277">
        <f>SUM(N11,R25,N26,O29,O35,Q36)</f>
        <v>2070</v>
      </c>
      <c r="I103" s="314"/>
      <c r="J103" s="2"/>
      <c r="K103" s="7"/>
      <c r="L103" s="2"/>
      <c r="M103" s="2"/>
      <c r="N103" s="2"/>
      <c r="O103" s="2"/>
      <c r="P103" s="2"/>
      <c r="Q103" s="58">
        <f>SUM(Q102*1%)</f>
        <v>5.88</v>
      </c>
      <c r="R103" s="16">
        <f>SUM(R6:R90)</f>
        <v>2558</v>
      </c>
      <c r="S103" s="222" t="s">
        <v>16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"/>
      <c r="B104" s="2"/>
      <c r="C104" s="3"/>
      <c r="D104" s="16"/>
      <c r="E104" s="2"/>
      <c r="F104" s="2"/>
      <c r="G104" s="223" t="s">
        <v>32</v>
      </c>
      <c r="H104" s="279">
        <f>SUM(O8,S9,S12,N14,K15,O17,R22,N32,R33,N34,R38,R39,S42)</f>
        <v>4668</v>
      </c>
      <c r="I104" s="302">
        <f>SUM(R22)</f>
        <v>294</v>
      </c>
      <c r="J104" s="2"/>
      <c r="K104" s="7"/>
      <c r="L104" s="2"/>
      <c r="M104" s="2"/>
      <c r="N104" s="2"/>
      <c r="O104" s="2"/>
      <c r="P104" s="2"/>
      <c r="Q104" s="2"/>
      <c r="R104" s="58">
        <f>SUM(R103*2%)</f>
        <v>51.16</v>
      </c>
      <c r="S104" s="150">
        <f>SUM(S7:S92)</f>
        <v>1372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"/>
      <c r="B105" s="2"/>
      <c r="C105" s="108"/>
      <c r="D105" s="16"/>
      <c r="E105" s="2"/>
      <c r="F105" s="2"/>
      <c r="G105" s="4"/>
      <c r="H105" s="5"/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150">
        <f>SUM(S104*2%)</f>
        <v>27.44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"/>
      <c r="B106" s="2"/>
      <c r="C106" s="108"/>
      <c r="D106" s="16"/>
      <c r="E106" s="2"/>
      <c r="F106" s="2"/>
      <c r="G106" s="224" t="s">
        <v>33</v>
      </c>
      <c r="H106" s="303">
        <f>SUM(R22,O41)</f>
        <v>588</v>
      </c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16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"/>
      <c r="B107" s="2"/>
      <c r="C107" s="108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"/>
      <c r="B225" s="2"/>
      <c r="C225" s="226"/>
      <c r="D225" s="22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W990" s="7"/>
      <c r="X990" s="7"/>
      <c r="Y990" s="7"/>
      <c r="Z990" s="7"/>
      <c r="AA990" s="7"/>
      <c r="AB990" s="7"/>
      <c r="AC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W991" s="7"/>
      <c r="X991" s="7"/>
      <c r="Y991" s="7"/>
      <c r="Z991" s="7"/>
      <c r="AA991" s="7"/>
      <c r="AB991" s="7"/>
      <c r="AC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7"/>
      <c r="W992" s="7"/>
      <c r="X992" s="7"/>
      <c r="Y992" s="7"/>
      <c r="Z992" s="7"/>
      <c r="AA992" s="7"/>
      <c r="AB992" s="7"/>
      <c r="AC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7"/>
      <c r="W993" s="7"/>
      <c r="X993" s="7"/>
      <c r="Y993" s="7"/>
      <c r="Z993" s="7"/>
      <c r="AA993" s="7"/>
      <c r="AB993" s="7"/>
      <c r="AC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7"/>
      <c r="W994" s="7"/>
      <c r="X994" s="7"/>
      <c r="Y994" s="7"/>
      <c r="Z994" s="7"/>
      <c r="AA994" s="7"/>
      <c r="AB994" s="7"/>
      <c r="AC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7"/>
      <c r="W995" s="7"/>
      <c r="X995" s="7"/>
      <c r="Y995" s="7"/>
      <c r="Z995" s="7"/>
      <c r="AA995" s="7"/>
      <c r="AB995" s="7"/>
      <c r="AC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7"/>
      <c r="W996" s="7"/>
      <c r="X996" s="7"/>
      <c r="Y996" s="7"/>
      <c r="Z996" s="7"/>
      <c r="AA996" s="7"/>
      <c r="AB996" s="7"/>
      <c r="AC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7"/>
      <c r="W997" s="7"/>
      <c r="X997" s="7"/>
      <c r="Y997" s="7"/>
      <c r="Z997" s="7"/>
      <c r="AA997" s="7"/>
      <c r="AB997" s="7"/>
      <c r="AC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7"/>
      <c r="W998" s="7"/>
      <c r="X998" s="7"/>
      <c r="Y998" s="7"/>
      <c r="Z998" s="7"/>
      <c r="AA998" s="7"/>
      <c r="AB998" s="7"/>
      <c r="AC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7"/>
      <c r="W999" s="7"/>
      <c r="Z999" s="7"/>
      <c r="AA999" s="7"/>
      <c r="AB999" s="7"/>
      <c r="AC999" s="7"/>
    </row>
    <row r="1000">
      <c r="G1000" s="227"/>
      <c r="L1000" s="227"/>
      <c r="M1000" s="227"/>
      <c r="N1000" s="227"/>
      <c r="O1000" s="227"/>
      <c r="P1000" s="227"/>
      <c r="Q1000" s="227"/>
      <c r="R1000" s="227"/>
      <c r="S1000" s="227"/>
    </row>
  </sheetData>
  <mergeCells count="5">
    <mergeCell ref="A2:J2"/>
    <mergeCell ref="A3:J3"/>
    <mergeCell ref="K3:S3"/>
    <mergeCell ref="L94:N94"/>
    <mergeCell ref="O94:Q94"/>
  </mergeCells>
  <dataValidations>
    <dataValidation type="list" allowBlank="1" showErrorMessage="1" sqref="B7:B91">
      <formula1>"Pix,Cartão,Pacote ,Pago "</formula1>
    </dataValidation>
    <dataValidation type="list" allowBlank="1" showErrorMessage="1" sqref="E7:E91 E208:F999">
      <formula1>"Vinicius,Kaua,Caio,Julia,Thiago,Jhonatas,Diogo,Caio Ferreira,Pamelah,Caio Alves,Camila,Wiliam ,Gabriel ,Fernanda,Kaua novo,Marco "</formula1>
    </dataValidation>
    <dataValidation type="list" allowBlank="1" showErrorMessage="1" sqref="J7:J91">
      <formula1>"Mel,Drieli,Fernanda,Carla"</formula1>
    </dataValidation>
    <dataValidation type="list" allowBlank="1" showErrorMessage="1" sqref="A7:A91">
      <formula1>"Nobre,Publicidade,Rei dos Vídeos"</formula1>
    </dataValidation>
    <dataValidation type="list" allowBlank="1" showErrorMessage="1" sqref="F7:F91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6.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9" max="19" width="15.38"/>
    <col customWidth="1" min="21" max="21" width="22.63"/>
    <col customWidth="1" min="22" max="22" width="14.13"/>
    <col customWidth="1" min="23" max="23" width="3.0"/>
    <col customWidth="1" min="24" max="24" width="17.0"/>
    <col customWidth="1" min="25" max="25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6"/>
      <c r="T1" s="5"/>
      <c r="U1" s="5"/>
      <c r="V1" s="7"/>
      <c r="W1" s="7"/>
      <c r="X1" s="7"/>
      <c r="Y1" s="7"/>
      <c r="Z1" s="7"/>
      <c r="AA1" s="7"/>
      <c r="AB1" s="7"/>
      <c r="AC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2"/>
      <c r="U2" s="5"/>
      <c r="V2" s="7"/>
      <c r="W2" s="7"/>
      <c r="X2" s="7"/>
      <c r="Y2" s="7"/>
      <c r="Z2" s="7"/>
      <c r="AA2" s="7"/>
      <c r="AB2" s="7"/>
      <c r="AC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T3" s="15"/>
      <c r="U3" s="5"/>
      <c r="V3" s="7"/>
      <c r="W3" s="7"/>
      <c r="X3" s="7"/>
      <c r="Y3" s="7"/>
      <c r="Z3" s="7"/>
      <c r="AA3" s="7"/>
      <c r="AB3" s="7"/>
      <c r="AC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20"/>
      <c r="U4" s="21"/>
      <c r="V4" s="22"/>
      <c r="W4" s="7"/>
      <c r="X4" s="7"/>
      <c r="Y4" s="7"/>
      <c r="Z4" s="7"/>
      <c r="AA4" s="7"/>
      <c r="AB4" s="7"/>
      <c r="AC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4"/>
      <c r="T5" s="30"/>
      <c r="U5" s="7"/>
      <c r="V5" s="7"/>
      <c r="W5" s="7"/>
      <c r="X5" s="7"/>
      <c r="Y5" s="7"/>
      <c r="Z5" s="7"/>
      <c r="AA5" s="7"/>
      <c r="AB5" s="7"/>
      <c r="AC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30" t="s">
        <v>35</v>
      </c>
      <c r="Q6" s="41" t="s">
        <v>15</v>
      </c>
      <c r="R6" s="40" t="s">
        <v>14</v>
      </c>
      <c r="S6" s="42" t="s">
        <v>16</v>
      </c>
      <c r="T6" s="36" t="s">
        <v>17</v>
      </c>
      <c r="U6" s="7"/>
      <c r="V6" s="7"/>
      <c r="W6" s="43"/>
      <c r="Z6" s="7"/>
      <c r="AA6" s="7"/>
      <c r="AB6" s="7"/>
      <c r="AC6" s="7"/>
    </row>
    <row r="7">
      <c r="A7" s="44" t="s">
        <v>36</v>
      </c>
      <c r="B7" s="44" t="s">
        <v>37</v>
      </c>
      <c r="C7" s="45"/>
      <c r="D7" s="46" t="s">
        <v>2008</v>
      </c>
      <c r="E7" s="47" t="s">
        <v>70</v>
      </c>
      <c r="F7" s="44" t="s">
        <v>40</v>
      </c>
      <c r="G7" s="231" t="s">
        <v>2009</v>
      </c>
      <c r="H7" s="49" t="s">
        <v>2010</v>
      </c>
      <c r="I7" s="50" t="s">
        <v>2011</v>
      </c>
      <c r="J7" s="44" t="s">
        <v>32</v>
      </c>
      <c r="K7" s="51"/>
      <c r="L7" s="52"/>
      <c r="M7" s="37"/>
      <c r="N7" s="38">
        <v>294.0</v>
      </c>
      <c r="O7" s="53"/>
      <c r="P7" s="233"/>
      <c r="Q7" s="234"/>
      <c r="R7" s="54"/>
      <c r="S7" s="56"/>
      <c r="T7" s="57">
        <v>50.0</v>
      </c>
      <c r="U7" s="235" t="s">
        <v>9</v>
      </c>
      <c r="V7" s="236">
        <f>SUM(K95)</f>
        <v>588</v>
      </c>
      <c r="W7" s="7"/>
      <c r="Z7" s="7"/>
      <c r="AA7" s="7"/>
      <c r="AB7" s="7"/>
      <c r="AC7" s="7"/>
    </row>
    <row r="8">
      <c r="A8" s="44" t="s">
        <v>36</v>
      </c>
      <c r="B8" s="44" t="s">
        <v>37</v>
      </c>
      <c r="C8" s="45"/>
      <c r="D8" s="46" t="s">
        <v>2012</v>
      </c>
      <c r="E8" s="47" t="s">
        <v>135</v>
      </c>
      <c r="F8" s="44" t="s">
        <v>40</v>
      </c>
      <c r="G8" s="231" t="s">
        <v>2013</v>
      </c>
      <c r="H8" s="60" t="s">
        <v>2014</v>
      </c>
      <c r="I8" s="61" t="s">
        <v>2015</v>
      </c>
      <c r="J8" s="44" t="s">
        <v>32</v>
      </c>
      <c r="K8" s="62"/>
      <c r="L8" s="52"/>
      <c r="M8" s="63"/>
      <c r="N8" s="64">
        <v>380.0</v>
      </c>
      <c r="O8" s="53"/>
      <c r="P8" s="233"/>
      <c r="Q8" s="234"/>
      <c r="R8" s="54"/>
      <c r="S8" s="65"/>
      <c r="T8" s="57">
        <v>50.0</v>
      </c>
      <c r="U8" s="66" t="s">
        <v>10</v>
      </c>
      <c r="V8" s="67">
        <f>SUM(L97)</f>
        <v>0</v>
      </c>
      <c r="W8" s="7"/>
      <c r="Z8" s="7"/>
      <c r="AA8" s="7"/>
      <c r="AB8" s="7"/>
      <c r="AC8" s="7"/>
    </row>
    <row r="9">
      <c r="A9" s="44" t="s">
        <v>36</v>
      </c>
      <c r="B9" s="44" t="s">
        <v>37</v>
      </c>
      <c r="C9" s="68"/>
      <c r="D9" s="46" t="s">
        <v>2016</v>
      </c>
      <c r="E9" s="47" t="s">
        <v>52</v>
      </c>
      <c r="F9" s="44" t="s">
        <v>40</v>
      </c>
      <c r="G9" s="231" t="s">
        <v>2017</v>
      </c>
      <c r="H9" s="288" t="s">
        <v>2018</v>
      </c>
      <c r="I9" s="69">
        <v>7.199393539E9</v>
      </c>
      <c r="J9" s="44" t="s">
        <v>56</v>
      </c>
      <c r="K9" s="62"/>
      <c r="L9" s="52"/>
      <c r="M9" s="63">
        <v>350.0</v>
      </c>
      <c r="N9" s="64"/>
      <c r="O9" s="53"/>
      <c r="P9" s="233"/>
      <c r="Q9" s="234"/>
      <c r="R9" s="54"/>
      <c r="S9" s="65"/>
      <c r="T9" s="57">
        <v>50.0</v>
      </c>
      <c r="U9" s="66" t="s">
        <v>11</v>
      </c>
      <c r="V9" s="67">
        <f>SUM(M98)</f>
        <v>1050</v>
      </c>
      <c r="W9" s="7"/>
      <c r="Z9" s="7"/>
      <c r="AA9" s="7"/>
      <c r="AB9" s="7"/>
      <c r="AC9" s="7"/>
    </row>
    <row r="10" ht="16.5" customHeight="1">
      <c r="A10" s="44" t="s">
        <v>36</v>
      </c>
      <c r="B10" s="44" t="s">
        <v>37</v>
      </c>
      <c r="C10" s="70"/>
      <c r="D10" s="100" t="s">
        <v>2019</v>
      </c>
      <c r="E10" s="47" t="s">
        <v>178</v>
      </c>
      <c r="F10" s="44" t="s">
        <v>40</v>
      </c>
      <c r="G10" s="231" t="s">
        <v>2020</v>
      </c>
      <c r="H10" s="49" t="s">
        <v>2021</v>
      </c>
      <c r="I10" s="50">
        <v>1.8997148595E10</v>
      </c>
      <c r="J10" s="44" t="s">
        <v>56</v>
      </c>
      <c r="K10" s="51"/>
      <c r="L10" s="72"/>
      <c r="M10" s="37">
        <v>350.0</v>
      </c>
      <c r="N10" s="38"/>
      <c r="O10" s="53"/>
      <c r="P10" s="233"/>
      <c r="Q10" s="234"/>
      <c r="R10" s="73"/>
      <c r="S10" s="56"/>
      <c r="T10" s="57">
        <v>50.0</v>
      </c>
      <c r="U10" s="75" t="s">
        <v>12</v>
      </c>
      <c r="V10" s="67">
        <f>SUM(N99)</f>
        <v>1374</v>
      </c>
      <c r="W10" s="7"/>
      <c r="X10" s="7"/>
      <c r="Y10" s="7"/>
      <c r="Z10" s="7"/>
      <c r="AA10" s="7"/>
      <c r="AB10" s="7"/>
      <c r="AC10" s="7"/>
    </row>
    <row r="11">
      <c r="A11" s="44" t="s">
        <v>36</v>
      </c>
      <c r="B11" s="44" t="s">
        <v>37</v>
      </c>
      <c r="C11" s="45"/>
      <c r="D11" s="46" t="s">
        <v>2022</v>
      </c>
      <c r="E11" s="47" t="s">
        <v>39</v>
      </c>
      <c r="F11" s="44" t="s">
        <v>40</v>
      </c>
      <c r="G11" s="231" t="s">
        <v>2023</v>
      </c>
      <c r="H11" s="49" t="s">
        <v>2024</v>
      </c>
      <c r="I11" s="297" t="s">
        <v>2025</v>
      </c>
      <c r="J11" s="44" t="s">
        <v>56</v>
      </c>
      <c r="K11" s="51"/>
      <c r="L11" s="52"/>
      <c r="M11" s="37"/>
      <c r="N11" s="38"/>
      <c r="O11" s="53"/>
      <c r="P11" s="233"/>
      <c r="Q11" s="234"/>
      <c r="R11" s="54">
        <v>294.0</v>
      </c>
      <c r="S11" s="56"/>
      <c r="T11" s="57">
        <v>50.0</v>
      </c>
      <c r="U11" s="76" t="s">
        <v>18</v>
      </c>
      <c r="V11" s="77">
        <f>SUM(V7:V10)</f>
        <v>3012</v>
      </c>
      <c r="W11" s="7"/>
      <c r="Z11" s="7"/>
      <c r="AA11" s="7"/>
      <c r="AB11" s="7"/>
      <c r="AC11" s="7"/>
    </row>
    <row r="12">
      <c r="A12" s="44" t="s">
        <v>36</v>
      </c>
      <c r="B12" s="44" t="s">
        <v>45</v>
      </c>
      <c r="C12" s="45"/>
      <c r="D12" s="46" t="s">
        <v>46</v>
      </c>
      <c r="E12" s="47" t="s">
        <v>145</v>
      </c>
      <c r="F12" s="44" t="s">
        <v>146</v>
      </c>
      <c r="G12" s="231" t="s">
        <v>2026</v>
      </c>
      <c r="H12" s="49"/>
      <c r="I12" s="69" t="s">
        <v>1413</v>
      </c>
      <c r="J12" s="44" t="s">
        <v>32</v>
      </c>
      <c r="K12" s="51"/>
      <c r="L12" s="52"/>
      <c r="M12" s="63"/>
      <c r="N12" s="64" t="s">
        <v>639</v>
      </c>
      <c r="O12" s="53"/>
      <c r="P12" s="233"/>
      <c r="Q12" s="234"/>
      <c r="R12" s="54"/>
      <c r="S12" s="65"/>
      <c r="T12" s="57" t="s">
        <v>46</v>
      </c>
      <c r="W12" s="7"/>
      <c r="X12" s="7"/>
      <c r="Y12" s="7"/>
      <c r="Z12" s="7"/>
      <c r="AA12" s="7"/>
      <c r="AB12" s="7"/>
      <c r="AC12" s="7"/>
    </row>
    <row r="13">
      <c r="A13" s="44" t="s">
        <v>36</v>
      </c>
      <c r="B13" s="44" t="s">
        <v>37</v>
      </c>
      <c r="C13" s="45"/>
      <c r="D13" s="46" t="s">
        <v>2027</v>
      </c>
      <c r="E13" s="47" t="s">
        <v>52</v>
      </c>
      <c r="F13" s="44" t="s">
        <v>40</v>
      </c>
      <c r="G13" s="280" t="s">
        <v>2028</v>
      </c>
      <c r="H13" s="60" t="s">
        <v>2028</v>
      </c>
      <c r="I13" s="297">
        <v>1.1963019966E10</v>
      </c>
      <c r="J13" s="44" t="s">
        <v>56</v>
      </c>
      <c r="K13" s="51"/>
      <c r="L13" s="52"/>
      <c r="M13" s="63"/>
      <c r="N13" s="64"/>
      <c r="O13" s="53"/>
      <c r="P13" s="238"/>
      <c r="Q13" s="234"/>
      <c r="R13" s="54">
        <v>294.0</v>
      </c>
      <c r="S13" s="65"/>
      <c r="T13" s="57">
        <v>50.0</v>
      </c>
      <c r="W13" s="7"/>
      <c r="X13" s="7"/>
      <c r="Y13" s="7"/>
      <c r="Z13" s="7"/>
      <c r="AA13" s="7"/>
      <c r="AB13" s="7"/>
      <c r="AC13" s="7"/>
    </row>
    <row r="14">
      <c r="A14" s="44" t="s">
        <v>36</v>
      </c>
      <c r="B14" s="44" t="s">
        <v>37</v>
      </c>
      <c r="C14" s="70"/>
      <c r="D14" s="58"/>
      <c r="E14" s="47" t="s">
        <v>145</v>
      </c>
      <c r="F14" s="44" t="s">
        <v>146</v>
      </c>
      <c r="G14" s="246" t="s">
        <v>2029</v>
      </c>
      <c r="H14" s="60"/>
      <c r="I14" s="50" t="s">
        <v>2030</v>
      </c>
      <c r="J14" s="44" t="s">
        <v>56</v>
      </c>
      <c r="K14" s="51"/>
      <c r="L14" s="52"/>
      <c r="M14" s="37"/>
      <c r="N14" s="38"/>
      <c r="O14" s="53"/>
      <c r="P14" s="233"/>
      <c r="Q14" s="234"/>
      <c r="R14" s="54">
        <v>250.0</v>
      </c>
      <c r="S14" s="56"/>
      <c r="T14" s="57">
        <v>50.0</v>
      </c>
      <c r="W14" s="7"/>
      <c r="X14" s="7"/>
      <c r="Y14" s="7"/>
      <c r="Z14" s="7"/>
      <c r="AA14" s="7"/>
      <c r="AB14" s="7"/>
      <c r="AC14" s="7"/>
    </row>
    <row r="15">
      <c r="A15" s="44" t="s">
        <v>36</v>
      </c>
      <c r="B15" s="44" t="s">
        <v>37</v>
      </c>
      <c r="C15" s="70"/>
      <c r="D15" s="46" t="s">
        <v>2031</v>
      </c>
      <c r="E15" s="47" t="s">
        <v>78</v>
      </c>
      <c r="F15" s="44" t="s">
        <v>40</v>
      </c>
      <c r="G15" s="241" t="s">
        <v>2032</v>
      </c>
      <c r="H15" s="79" t="s">
        <v>2033</v>
      </c>
      <c r="I15" s="297">
        <v>1.9982393236E10</v>
      </c>
      <c r="J15" s="44" t="s">
        <v>44</v>
      </c>
      <c r="K15" s="51"/>
      <c r="L15" s="52"/>
      <c r="M15" s="63"/>
      <c r="N15" s="64"/>
      <c r="O15" s="53"/>
      <c r="P15" s="233"/>
      <c r="Q15" s="234"/>
      <c r="R15" s="54">
        <v>294.0</v>
      </c>
      <c r="S15" s="65"/>
      <c r="T15" s="57">
        <v>50.0</v>
      </c>
      <c r="U15" s="80" t="s">
        <v>13</v>
      </c>
      <c r="V15" s="46">
        <f>SUM(O100)</f>
        <v>0</v>
      </c>
      <c r="W15" s="7"/>
      <c r="X15" s="7"/>
      <c r="Y15" s="7"/>
      <c r="Z15" s="7"/>
      <c r="AA15" s="7"/>
      <c r="AB15" s="7"/>
      <c r="AC15" s="7"/>
    </row>
    <row r="16">
      <c r="A16" s="44" t="s">
        <v>36</v>
      </c>
      <c r="B16" s="44" t="s">
        <v>37</v>
      </c>
      <c r="C16" s="45"/>
      <c r="D16" s="58"/>
      <c r="E16" s="47" t="s">
        <v>78</v>
      </c>
      <c r="F16" s="44" t="s">
        <v>40</v>
      </c>
      <c r="G16" s="240" t="s">
        <v>2034</v>
      </c>
      <c r="H16" s="79"/>
      <c r="I16" s="61" t="s">
        <v>2035</v>
      </c>
      <c r="J16" s="44" t="s">
        <v>44</v>
      </c>
      <c r="K16" s="51">
        <v>294.0</v>
      </c>
      <c r="L16" s="52"/>
      <c r="M16" s="63"/>
      <c r="N16" s="64"/>
      <c r="O16" s="53"/>
      <c r="P16" s="233"/>
      <c r="Q16" s="234"/>
      <c r="R16" s="54"/>
      <c r="S16" s="65"/>
      <c r="T16" s="57">
        <v>50.0</v>
      </c>
      <c r="U16" s="81" t="s">
        <v>35</v>
      </c>
      <c r="V16" s="82">
        <f>SUM(P7:P92)</f>
        <v>0</v>
      </c>
      <c r="W16" s="7"/>
      <c r="X16" s="7"/>
      <c r="Y16" s="83"/>
      <c r="Z16" s="7"/>
      <c r="AA16" s="7"/>
      <c r="AB16" s="7"/>
      <c r="AC16" s="7"/>
    </row>
    <row r="17" ht="15.75" customHeight="1">
      <c r="A17" s="44" t="s">
        <v>36</v>
      </c>
      <c r="B17" s="44" t="s">
        <v>37</v>
      </c>
      <c r="C17" s="45"/>
      <c r="D17" s="58"/>
      <c r="E17" s="59"/>
      <c r="F17" s="44"/>
      <c r="G17" s="48"/>
      <c r="H17" s="60"/>
      <c r="I17" s="69"/>
      <c r="J17" s="78"/>
      <c r="K17" s="51"/>
      <c r="L17" s="84"/>
      <c r="M17" s="85"/>
      <c r="N17" s="86"/>
      <c r="O17" s="53"/>
      <c r="P17" s="233"/>
      <c r="Q17" s="234"/>
      <c r="R17" s="87"/>
      <c r="S17" s="89"/>
      <c r="T17" s="57"/>
      <c r="U17" s="81" t="s">
        <v>14</v>
      </c>
      <c r="V17" s="46">
        <f>SUM(R104)</f>
        <v>2614</v>
      </c>
      <c r="W17" s="7"/>
      <c r="X17" s="7"/>
      <c r="Y17" s="7"/>
      <c r="Z17" s="7"/>
      <c r="AA17" s="7"/>
      <c r="AB17" s="7"/>
      <c r="AC17" s="7"/>
    </row>
    <row r="18" ht="17.25" customHeight="1">
      <c r="A18" s="44" t="s">
        <v>36</v>
      </c>
      <c r="B18" s="44" t="s">
        <v>37</v>
      </c>
      <c r="C18" s="45"/>
      <c r="D18" s="46" t="s">
        <v>2036</v>
      </c>
      <c r="E18" s="47" t="s">
        <v>178</v>
      </c>
      <c r="F18" s="44" t="s">
        <v>40</v>
      </c>
      <c r="G18" s="241" t="s">
        <v>2037</v>
      </c>
      <c r="H18" s="79" t="s">
        <v>2038</v>
      </c>
      <c r="I18" s="61">
        <v>9.88816687E9</v>
      </c>
      <c r="J18" s="44" t="s">
        <v>56</v>
      </c>
      <c r="K18" s="51"/>
      <c r="L18" s="84"/>
      <c r="M18" s="63">
        <v>350.0</v>
      </c>
      <c r="N18" s="64"/>
      <c r="O18" s="53"/>
      <c r="P18" s="244"/>
      <c r="Q18" s="234"/>
      <c r="R18" s="87"/>
      <c r="S18" s="65"/>
      <c r="T18" s="57">
        <v>50.0</v>
      </c>
      <c r="U18" s="90" t="s">
        <v>19</v>
      </c>
      <c r="V18" s="91">
        <f>SUM(V15:V17)</f>
        <v>2614</v>
      </c>
      <c r="W18" s="7"/>
      <c r="X18" s="7"/>
      <c r="Y18" s="7"/>
      <c r="Z18" s="7"/>
      <c r="AA18" s="7"/>
      <c r="AB18" s="7"/>
      <c r="AC18" s="7"/>
    </row>
    <row r="19">
      <c r="A19" s="44" t="s">
        <v>36</v>
      </c>
      <c r="B19" s="44" t="s">
        <v>37</v>
      </c>
      <c r="C19" s="45"/>
      <c r="D19" s="46" t="s">
        <v>2039</v>
      </c>
      <c r="E19" s="47" t="s">
        <v>78</v>
      </c>
      <c r="F19" s="44" t="s">
        <v>40</v>
      </c>
      <c r="G19" s="231" t="s">
        <v>2040</v>
      </c>
      <c r="H19" s="60"/>
      <c r="I19" s="50" t="s">
        <v>2041</v>
      </c>
      <c r="J19" s="44" t="s">
        <v>44</v>
      </c>
      <c r="K19" s="51"/>
      <c r="L19" s="52"/>
      <c r="M19" s="63"/>
      <c r="N19" s="64">
        <v>350.0</v>
      </c>
      <c r="O19" s="53"/>
      <c r="P19" s="244"/>
      <c r="Q19" s="234"/>
      <c r="R19" s="54"/>
      <c r="S19" s="65"/>
      <c r="T19" s="57">
        <v>50.0</v>
      </c>
      <c r="W19" s="7"/>
      <c r="X19" s="7"/>
      <c r="Y19" s="7"/>
      <c r="Z19" s="7"/>
      <c r="AA19" s="7"/>
      <c r="AB19" s="7"/>
      <c r="AC19" s="7"/>
    </row>
    <row r="20">
      <c r="A20" s="44" t="s">
        <v>36</v>
      </c>
      <c r="B20" s="44" t="s">
        <v>37</v>
      </c>
      <c r="C20" s="45"/>
      <c r="D20" s="46"/>
      <c r="E20" s="47" t="s">
        <v>39</v>
      </c>
      <c r="F20" s="44" t="s">
        <v>40</v>
      </c>
      <c r="G20" s="246" t="s">
        <v>2042</v>
      </c>
      <c r="H20" s="60" t="s">
        <v>1128</v>
      </c>
      <c r="I20" s="297">
        <v>9.181741214E9</v>
      </c>
      <c r="J20" s="44" t="s">
        <v>56</v>
      </c>
      <c r="K20" s="51"/>
      <c r="L20" s="52"/>
      <c r="M20" s="63"/>
      <c r="N20" s="64"/>
      <c r="O20" s="53"/>
      <c r="P20" s="238"/>
      <c r="Q20" s="234"/>
      <c r="R20" s="54">
        <v>294.0</v>
      </c>
      <c r="S20" s="65"/>
      <c r="T20" s="57">
        <v>50.0</v>
      </c>
      <c r="W20" s="7"/>
      <c r="X20" s="7"/>
      <c r="Y20" s="7"/>
      <c r="Z20" s="7"/>
      <c r="AA20" s="7"/>
      <c r="AB20" s="7"/>
      <c r="AC20" s="7"/>
    </row>
    <row r="21">
      <c r="A21" s="44" t="s">
        <v>36</v>
      </c>
      <c r="B21" s="44" t="s">
        <v>45</v>
      </c>
      <c r="C21" s="45"/>
      <c r="D21" s="46" t="s">
        <v>46</v>
      </c>
      <c r="E21" s="47" t="s">
        <v>145</v>
      </c>
      <c r="F21" s="44" t="s">
        <v>146</v>
      </c>
      <c r="G21" s="231" t="s">
        <v>2043</v>
      </c>
      <c r="H21" s="60"/>
      <c r="I21" s="69" t="s">
        <v>879</v>
      </c>
      <c r="J21" s="44" t="s">
        <v>56</v>
      </c>
      <c r="K21" s="51"/>
      <c r="L21" s="52"/>
      <c r="M21" s="63"/>
      <c r="N21" s="64" t="s">
        <v>639</v>
      </c>
      <c r="O21" s="53"/>
      <c r="P21" s="233"/>
      <c r="Q21" s="234"/>
      <c r="R21" s="54"/>
      <c r="S21" s="65"/>
      <c r="T21" s="57" t="s">
        <v>46</v>
      </c>
      <c r="U21" s="92"/>
      <c r="V21" s="93"/>
      <c r="W21" s="7"/>
      <c r="X21" s="7"/>
      <c r="Y21" s="7"/>
      <c r="Z21" s="7"/>
      <c r="AA21" s="7"/>
      <c r="AB21" s="7"/>
      <c r="AC21" s="7"/>
    </row>
    <row r="22">
      <c r="A22" s="44" t="s">
        <v>36</v>
      </c>
      <c r="B22" s="44" t="s">
        <v>37</v>
      </c>
      <c r="C22" s="45"/>
      <c r="D22" s="46" t="s">
        <v>2044</v>
      </c>
      <c r="E22" s="47" t="s">
        <v>85</v>
      </c>
      <c r="F22" s="44" t="s">
        <v>40</v>
      </c>
      <c r="G22" s="231" t="s">
        <v>2045</v>
      </c>
      <c r="H22" s="60" t="s">
        <v>2046</v>
      </c>
      <c r="I22" s="50" t="s">
        <v>2047</v>
      </c>
      <c r="J22" s="44" t="s">
        <v>32</v>
      </c>
      <c r="K22" s="51">
        <v>294.0</v>
      </c>
      <c r="L22" s="52"/>
      <c r="M22" s="63"/>
      <c r="N22" s="64"/>
      <c r="O22" s="53"/>
      <c r="P22" s="238"/>
      <c r="Q22" s="234"/>
      <c r="R22" s="54"/>
      <c r="S22" s="65"/>
      <c r="T22" s="57">
        <v>50.0</v>
      </c>
      <c r="U22" s="81" t="s">
        <v>16</v>
      </c>
      <c r="V22" s="46">
        <f>SUM(S7:S92)</f>
        <v>0</v>
      </c>
      <c r="W22" s="7"/>
      <c r="X22" s="7"/>
      <c r="Y22" s="7"/>
      <c r="Z22" s="7"/>
      <c r="AA22" s="7"/>
      <c r="AB22" s="7"/>
      <c r="AC22" s="7"/>
    </row>
    <row r="23" ht="17.25" customHeight="1">
      <c r="A23" s="44" t="s">
        <v>36</v>
      </c>
      <c r="B23" s="44" t="s">
        <v>37</v>
      </c>
      <c r="C23" s="45"/>
      <c r="D23" s="101" t="s">
        <v>2048</v>
      </c>
      <c r="E23" s="47" t="s">
        <v>70</v>
      </c>
      <c r="F23" s="44" t="s">
        <v>40</v>
      </c>
      <c r="G23" s="231" t="s">
        <v>2049</v>
      </c>
      <c r="H23" s="60" t="s">
        <v>2050</v>
      </c>
      <c r="I23" s="297">
        <v>1.2981520664E10</v>
      </c>
      <c r="J23" s="44" t="s">
        <v>32</v>
      </c>
      <c r="K23" s="95"/>
      <c r="L23" s="52"/>
      <c r="M23" s="63"/>
      <c r="N23" s="64"/>
      <c r="O23" s="53"/>
      <c r="P23" s="238"/>
      <c r="Q23" s="234"/>
      <c r="R23" s="54">
        <v>350.0</v>
      </c>
      <c r="S23" s="65"/>
      <c r="T23" s="57">
        <v>50.0</v>
      </c>
      <c r="U23" s="81" t="s">
        <v>20</v>
      </c>
      <c r="V23" s="46">
        <f>SUM(Q7:Q92)</f>
        <v>0</v>
      </c>
      <c r="W23" s="7"/>
      <c r="X23" s="7"/>
      <c r="Y23" s="7"/>
      <c r="Z23" s="7"/>
      <c r="AA23" s="7"/>
      <c r="AB23" s="7"/>
      <c r="AC23" s="7"/>
    </row>
    <row r="24" ht="15.75" customHeight="1">
      <c r="A24" s="44" t="s">
        <v>36</v>
      </c>
      <c r="B24" s="44" t="s">
        <v>37</v>
      </c>
      <c r="C24" s="45"/>
      <c r="D24" s="101" t="s">
        <v>2051</v>
      </c>
      <c r="E24" s="47" t="s">
        <v>78</v>
      </c>
      <c r="F24" s="44" t="s">
        <v>40</v>
      </c>
      <c r="G24" s="231" t="s">
        <v>2052</v>
      </c>
      <c r="H24" s="60" t="s">
        <v>2053</v>
      </c>
      <c r="I24" s="297">
        <v>3.189585879E9</v>
      </c>
      <c r="J24" s="44" t="s">
        <v>44</v>
      </c>
      <c r="K24" s="51"/>
      <c r="L24" s="72"/>
      <c r="M24" s="63"/>
      <c r="N24" s="64"/>
      <c r="O24" s="53"/>
      <c r="P24" s="238"/>
      <c r="Q24" s="234"/>
      <c r="R24" s="54">
        <v>294.0</v>
      </c>
      <c r="S24" s="65"/>
      <c r="T24" s="57">
        <v>50.0</v>
      </c>
      <c r="U24" s="90" t="s">
        <v>1562</v>
      </c>
      <c r="V24" s="347">
        <f>SUM(V22,V23)</f>
        <v>0</v>
      </c>
      <c r="W24" s="7"/>
      <c r="X24" s="7"/>
      <c r="Y24" s="7"/>
      <c r="Z24" s="7"/>
      <c r="AA24" s="7"/>
      <c r="AB24" s="7"/>
      <c r="AC24" s="7"/>
    </row>
    <row r="25">
      <c r="A25" s="44" t="s">
        <v>36</v>
      </c>
      <c r="B25" s="44" t="s">
        <v>37</v>
      </c>
      <c r="C25" s="70"/>
      <c r="D25" s="58"/>
      <c r="E25" s="47" t="s">
        <v>39</v>
      </c>
      <c r="F25" s="44" t="s">
        <v>40</v>
      </c>
      <c r="G25" s="246" t="s">
        <v>2054</v>
      </c>
      <c r="H25" s="60" t="s">
        <v>2055</v>
      </c>
      <c r="I25" s="297">
        <v>1.194744911E10</v>
      </c>
      <c r="J25" s="44" t="s">
        <v>56</v>
      </c>
      <c r="K25" s="62"/>
      <c r="L25" s="52"/>
      <c r="M25" s="63"/>
      <c r="N25" s="86"/>
      <c r="O25" s="53"/>
      <c r="P25" s="233"/>
      <c r="Q25" s="234"/>
      <c r="R25" s="54">
        <v>294.0</v>
      </c>
      <c r="S25" s="89"/>
      <c r="T25" s="57">
        <v>50.0</v>
      </c>
      <c r="W25" s="7"/>
      <c r="X25" s="7"/>
      <c r="Y25" s="7"/>
      <c r="Z25" s="7"/>
      <c r="AA25" s="7"/>
      <c r="AB25" s="7"/>
      <c r="AC25" s="7"/>
    </row>
    <row r="26">
      <c r="A26" s="44" t="s">
        <v>36</v>
      </c>
      <c r="B26" s="44" t="s">
        <v>37</v>
      </c>
      <c r="C26" s="70"/>
      <c r="D26" s="58"/>
      <c r="E26" s="47"/>
      <c r="F26" s="44" t="s">
        <v>40</v>
      </c>
      <c r="G26" s="48" t="s">
        <v>2056</v>
      </c>
      <c r="H26" s="60" t="s">
        <v>2057</v>
      </c>
      <c r="I26" s="48" t="s">
        <v>2058</v>
      </c>
      <c r="J26" s="78"/>
      <c r="K26" s="99"/>
      <c r="L26" s="84"/>
      <c r="M26" s="63"/>
      <c r="N26" s="64">
        <v>350.0</v>
      </c>
      <c r="O26" s="53"/>
      <c r="P26" s="244"/>
      <c r="Q26" s="234"/>
      <c r="R26" s="87"/>
      <c r="S26" s="65"/>
      <c r="T26" s="57">
        <v>50.0</v>
      </c>
      <c r="W26" s="7"/>
      <c r="X26" s="7"/>
      <c r="Y26" s="7"/>
      <c r="Z26" s="7"/>
      <c r="AA26" s="7"/>
      <c r="AB26" s="7"/>
      <c r="AC26" s="7"/>
    </row>
    <row r="27">
      <c r="A27" s="44" t="s">
        <v>36</v>
      </c>
      <c r="B27" s="44" t="s">
        <v>37</v>
      </c>
      <c r="C27" s="70"/>
      <c r="D27" s="58"/>
      <c r="E27" s="47"/>
      <c r="F27" s="44" t="s">
        <v>146</v>
      </c>
      <c r="G27" s="246" t="s">
        <v>2059</v>
      </c>
      <c r="H27" s="60"/>
      <c r="I27" s="50" t="s">
        <v>2030</v>
      </c>
      <c r="J27" s="44" t="s">
        <v>56</v>
      </c>
      <c r="K27" s="99"/>
      <c r="L27" s="52"/>
      <c r="M27" s="63"/>
      <c r="N27" s="64"/>
      <c r="O27" s="53"/>
      <c r="P27" s="233"/>
      <c r="Q27" s="234"/>
      <c r="R27" s="54">
        <v>250.0</v>
      </c>
      <c r="S27" s="65"/>
      <c r="T27" s="57">
        <v>50.0</v>
      </c>
      <c r="U27" s="7"/>
      <c r="V27" s="7"/>
      <c r="W27" s="7"/>
      <c r="X27" s="7"/>
      <c r="Y27" s="7"/>
      <c r="Z27" s="7"/>
      <c r="AA27" s="7"/>
      <c r="AB27" s="7"/>
      <c r="AC27" s="7"/>
    </row>
    <row r="28">
      <c r="A28" s="44"/>
      <c r="B28" s="44"/>
      <c r="C28" s="70"/>
      <c r="D28" s="100"/>
      <c r="E28" s="47"/>
      <c r="F28" s="44"/>
      <c r="G28" s="48"/>
      <c r="H28" s="60"/>
      <c r="I28" s="61"/>
      <c r="J28" s="44"/>
      <c r="K28" s="51"/>
      <c r="L28" s="52"/>
      <c r="M28" s="63"/>
      <c r="N28" s="64"/>
      <c r="O28" s="53"/>
      <c r="P28" s="233"/>
      <c r="Q28" s="234"/>
      <c r="R28" s="54"/>
      <c r="S28" s="65"/>
      <c r="T28" s="5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44"/>
      <c r="B29" s="44"/>
      <c r="C29" s="45"/>
      <c r="D29" s="71"/>
      <c r="E29" s="59"/>
      <c r="F29" s="44"/>
      <c r="G29" s="48"/>
      <c r="H29" s="60"/>
      <c r="I29" s="48"/>
      <c r="J29" s="78"/>
      <c r="K29" s="51"/>
      <c r="L29" s="52"/>
      <c r="M29" s="63"/>
      <c r="N29" s="64"/>
      <c r="O29" s="53"/>
      <c r="P29" s="238"/>
      <c r="Q29" s="234"/>
      <c r="R29" s="54"/>
      <c r="S29" s="65"/>
      <c r="T29" s="5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44"/>
      <c r="B30" s="44"/>
      <c r="C30" s="101"/>
      <c r="D30" s="100"/>
      <c r="E30" s="47"/>
      <c r="F30" s="44"/>
      <c r="G30" s="48"/>
      <c r="H30" s="60"/>
      <c r="I30" s="48"/>
      <c r="J30" s="78"/>
      <c r="K30" s="51"/>
      <c r="L30" s="52"/>
      <c r="M30" s="37"/>
      <c r="N30" s="38"/>
      <c r="O30" s="53"/>
      <c r="P30" s="233"/>
      <c r="Q30" s="234"/>
      <c r="R30" s="54"/>
      <c r="S30" s="56"/>
      <c r="T30" s="5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44"/>
      <c r="B31" s="44"/>
      <c r="C31" s="45"/>
      <c r="D31" s="100"/>
      <c r="E31" s="59"/>
      <c r="F31" s="44"/>
      <c r="G31" s="102"/>
      <c r="H31" s="103"/>
      <c r="I31" s="48"/>
      <c r="J31" s="78"/>
      <c r="K31" s="51"/>
      <c r="L31" s="104"/>
      <c r="M31" s="63"/>
      <c r="N31" s="64"/>
      <c r="O31" s="53"/>
      <c r="P31" s="233"/>
      <c r="Q31" s="234"/>
      <c r="R31" s="105"/>
      <c r="S31" s="65"/>
      <c r="T31" s="5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44"/>
      <c r="B32" s="44"/>
      <c r="C32" s="108"/>
      <c r="D32" s="46"/>
      <c r="E32" s="47"/>
      <c r="F32" s="44"/>
      <c r="G32" s="48"/>
      <c r="H32" s="60"/>
      <c r="I32" s="48"/>
      <c r="J32" s="78"/>
      <c r="K32" s="51"/>
      <c r="L32" s="104"/>
      <c r="M32" s="63"/>
      <c r="N32" s="64"/>
      <c r="O32" s="53"/>
      <c r="P32" s="233"/>
      <c r="Q32" s="234"/>
      <c r="R32" s="105"/>
      <c r="S32" s="65"/>
      <c r="T32" s="47"/>
      <c r="U32" s="90" t="s">
        <v>23</v>
      </c>
      <c r="V32" s="107">
        <f>SUM(V11,V18,V27)</f>
        <v>5626</v>
      </c>
      <c r="W32" s="7"/>
      <c r="X32" s="7"/>
      <c r="Y32" s="7"/>
      <c r="Z32" s="7"/>
      <c r="AA32" s="7"/>
      <c r="AB32" s="7"/>
      <c r="AC32" s="7"/>
    </row>
    <row r="33">
      <c r="A33" s="44"/>
      <c r="B33" s="44"/>
      <c r="C33" s="45"/>
      <c r="D33" s="109"/>
      <c r="E33" s="47"/>
      <c r="F33" s="44"/>
      <c r="G33" s="48"/>
      <c r="H33" s="60"/>
      <c r="I33" s="48"/>
      <c r="J33" s="44"/>
      <c r="K33" s="51"/>
      <c r="L33" s="84"/>
      <c r="M33" s="85"/>
      <c r="N33" s="86"/>
      <c r="O33" s="53"/>
      <c r="P33" s="233"/>
      <c r="Q33" s="234"/>
      <c r="R33" s="87"/>
      <c r="S33" s="89"/>
      <c r="T33" s="47"/>
      <c r="W33" s="7"/>
      <c r="X33" s="7"/>
      <c r="Y33" s="7"/>
      <c r="Z33" s="7"/>
      <c r="AA33" s="7"/>
      <c r="AB33" s="7"/>
      <c r="AC33" s="7"/>
    </row>
    <row r="34">
      <c r="A34" s="44"/>
      <c r="B34" s="44"/>
      <c r="C34" s="45"/>
      <c r="D34" s="110"/>
      <c r="E34" s="59"/>
      <c r="F34" s="44"/>
      <c r="G34" s="48"/>
      <c r="H34" s="60"/>
      <c r="I34" s="60"/>
      <c r="J34" s="78"/>
      <c r="K34" s="51"/>
      <c r="L34" s="72"/>
      <c r="M34" s="37"/>
      <c r="N34" s="38"/>
      <c r="O34" s="53"/>
      <c r="P34" s="233"/>
      <c r="Q34" s="234"/>
      <c r="R34" s="73"/>
      <c r="S34" s="56"/>
      <c r="T34" s="47"/>
      <c r="W34" s="7"/>
      <c r="X34" s="7"/>
      <c r="Y34" s="7"/>
      <c r="Z34" s="7"/>
      <c r="AA34" s="7"/>
      <c r="AB34" s="7"/>
      <c r="AC34" s="7"/>
    </row>
    <row r="35">
      <c r="A35" s="44"/>
      <c r="B35" s="44"/>
      <c r="C35" s="70"/>
      <c r="D35" s="110"/>
      <c r="E35" s="59"/>
      <c r="F35" s="44"/>
      <c r="G35" s="48"/>
      <c r="H35" s="60"/>
      <c r="I35" s="60"/>
      <c r="J35" s="78"/>
      <c r="K35" s="62"/>
      <c r="L35" s="52"/>
      <c r="M35" s="63"/>
      <c r="N35" s="64"/>
      <c r="O35" s="53"/>
      <c r="P35" s="233"/>
      <c r="Q35" s="234"/>
      <c r="R35" s="54"/>
      <c r="S35" s="65"/>
      <c r="T35" s="47"/>
      <c r="W35" s="7"/>
      <c r="X35" s="7"/>
      <c r="Y35" s="7"/>
      <c r="Z35" s="7"/>
      <c r="AA35" s="7"/>
      <c r="AB35" s="7"/>
      <c r="AC35" s="7"/>
    </row>
    <row r="36">
      <c r="A36" s="44"/>
      <c r="B36" s="44"/>
      <c r="C36" s="70"/>
      <c r="D36" s="71"/>
      <c r="E36" s="47"/>
      <c r="F36" s="44"/>
      <c r="G36" s="111"/>
      <c r="H36" s="112"/>
      <c r="I36" s="60"/>
      <c r="J36" s="78"/>
      <c r="K36" s="62"/>
      <c r="L36" s="52"/>
      <c r="M36" s="63"/>
      <c r="N36" s="64"/>
      <c r="O36" s="53"/>
      <c r="P36" s="238"/>
      <c r="Q36" s="234"/>
      <c r="R36" s="54"/>
      <c r="S36" s="65"/>
      <c r="T36" s="47"/>
      <c r="W36" s="7"/>
      <c r="X36" s="7"/>
      <c r="Y36" s="7"/>
      <c r="Z36" s="7"/>
      <c r="AA36" s="7"/>
      <c r="AB36" s="7"/>
      <c r="AC36" s="7"/>
    </row>
    <row r="37">
      <c r="A37" s="44"/>
      <c r="B37" s="44"/>
      <c r="C37" s="70"/>
      <c r="D37" s="71"/>
      <c r="E37" s="47"/>
      <c r="F37" s="44"/>
      <c r="G37" s="113"/>
      <c r="H37" s="114"/>
      <c r="I37" s="48"/>
      <c r="J37" s="44"/>
      <c r="K37" s="51"/>
      <c r="L37" s="52"/>
      <c r="M37" s="85"/>
      <c r="N37" s="86"/>
      <c r="O37" s="53"/>
      <c r="P37" s="233"/>
      <c r="Q37" s="234"/>
      <c r="R37" s="54"/>
      <c r="S37" s="89"/>
      <c r="T37" s="4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44"/>
      <c r="B38" s="44"/>
      <c r="C38" s="45"/>
      <c r="D38" s="100"/>
      <c r="E38" s="47"/>
      <c r="F38" s="44"/>
      <c r="G38" s="48"/>
      <c r="H38" s="60"/>
      <c r="I38" s="48"/>
      <c r="J38" s="78"/>
      <c r="K38" s="51"/>
      <c r="L38" s="52"/>
      <c r="M38" s="115"/>
      <c r="N38" s="116"/>
      <c r="O38" s="53"/>
      <c r="P38" s="233"/>
      <c r="Q38" s="234"/>
      <c r="R38" s="54"/>
      <c r="S38" s="117"/>
      <c r="T38" s="4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44"/>
      <c r="B39" s="44"/>
      <c r="C39" s="45"/>
      <c r="D39" s="71"/>
      <c r="E39" s="47"/>
      <c r="F39" s="44"/>
      <c r="G39" s="48"/>
      <c r="H39" s="60"/>
      <c r="I39" s="47"/>
      <c r="J39" s="78"/>
      <c r="K39" s="99"/>
      <c r="L39" s="52"/>
      <c r="M39" s="63"/>
      <c r="N39" s="64"/>
      <c r="O39" s="53"/>
      <c r="P39" s="254"/>
      <c r="Q39" s="234"/>
      <c r="R39" s="54"/>
      <c r="S39" s="65"/>
      <c r="T39" s="4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44"/>
      <c r="B40" s="44"/>
      <c r="C40" s="45"/>
      <c r="D40" s="58"/>
      <c r="E40" s="59"/>
      <c r="F40" s="44"/>
      <c r="G40" s="48"/>
      <c r="H40" s="60"/>
      <c r="I40" s="48"/>
      <c r="J40" s="78"/>
      <c r="K40" s="51"/>
      <c r="L40" s="72"/>
      <c r="M40" s="63"/>
      <c r="N40" s="64"/>
      <c r="O40" s="53"/>
      <c r="P40" s="256"/>
      <c r="Q40" s="234"/>
      <c r="R40" s="73"/>
      <c r="S40" s="65"/>
      <c r="T40" s="4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44"/>
      <c r="B41" s="44"/>
      <c r="C41" s="45"/>
      <c r="D41" s="71"/>
      <c r="E41" s="47"/>
      <c r="F41" s="44"/>
      <c r="G41" s="48"/>
      <c r="H41" s="60"/>
      <c r="I41" s="48"/>
      <c r="J41" s="78"/>
      <c r="K41" s="51"/>
      <c r="L41" s="52"/>
      <c r="M41" s="63"/>
      <c r="N41" s="64"/>
      <c r="O41" s="53"/>
      <c r="P41" s="254"/>
      <c r="Q41" s="234"/>
      <c r="R41" s="54"/>
      <c r="S41" s="65"/>
      <c r="T41" s="4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44"/>
      <c r="B42" s="44"/>
      <c r="C42" s="70"/>
      <c r="D42" s="118"/>
      <c r="E42" s="59"/>
      <c r="F42" s="44"/>
      <c r="G42" s="119"/>
      <c r="H42" s="120"/>
      <c r="I42" s="114"/>
      <c r="J42" s="78"/>
      <c r="K42" s="121"/>
      <c r="L42" s="52"/>
      <c r="M42" s="63"/>
      <c r="N42" s="64"/>
      <c r="O42" s="53"/>
      <c r="P42" s="258"/>
      <c r="Q42" s="234"/>
      <c r="R42" s="54"/>
      <c r="S42" s="65"/>
      <c r="T42" s="4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44"/>
      <c r="B43" s="44"/>
      <c r="C43" s="70"/>
      <c r="D43" s="58"/>
      <c r="E43" s="47"/>
      <c r="F43" s="44"/>
      <c r="G43" s="48"/>
      <c r="H43" s="60"/>
      <c r="I43" s="48"/>
      <c r="J43" s="44"/>
      <c r="K43" s="51"/>
      <c r="L43" s="52"/>
      <c r="M43" s="63"/>
      <c r="N43" s="64"/>
      <c r="O43" s="53"/>
      <c r="P43" s="254"/>
      <c r="Q43" s="234"/>
      <c r="R43" s="54"/>
      <c r="S43" s="65"/>
      <c r="T43" s="4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44"/>
      <c r="B44" s="44"/>
      <c r="C44" s="45"/>
      <c r="D44" s="58"/>
      <c r="E44" s="59"/>
      <c r="F44" s="44"/>
      <c r="G44" s="48"/>
      <c r="H44" s="60"/>
      <c r="I44" s="48"/>
      <c r="J44" s="44"/>
      <c r="K44" s="62"/>
      <c r="L44" s="52"/>
      <c r="M44" s="63"/>
      <c r="N44" s="64"/>
      <c r="O44" s="53"/>
      <c r="P44" s="254"/>
      <c r="Q44" s="234"/>
      <c r="R44" s="54"/>
      <c r="S44" s="65"/>
      <c r="T44" s="4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44"/>
      <c r="B45" s="44"/>
      <c r="C45" s="45"/>
      <c r="D45" s="122"/>
      <c r="E45" s="59"/>
      <c r="F45" s="44"/>
      <c r="G45" s="48"/>
      <c r="H45" s="60"/>
      <c r="I45" s="48"/>
      <c r="J45" s="44"/>
      <c r="K45" s="51"/>
      <c r="L45" s="52"/>
      <c r="M45" s="63"/>
      <c r="N45" s="64"/>
      <c r="O45" s="53"/>
      <c r="P45" s="254"/>
      <c r="Q45" s="234"/>
      <c r="R45" s="54"/>
      <c r="S45" s="65"/>
      <c r="T45" s="4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44"/>
      <c r="B46" s="44"/>
      <c r="C46" s="45"/>
      <c r="D46" s="71"/>
      <c r="E46" s="59"/>
      <c r="F46" s="44"/>
      <c r="G46" s="123"/>
      <c r="H46" s="124"/>
      <c r="I46" s="48"/>
      <c r="J46" s="78"/>
      <c r="K46" s="51"/>
      <c r="L46" s="104"/>
      <c r="M46" s="85"/>
      <c r="N46" s="86"/>
      <c r="O46" s="53"/>
      <c r="P46" s="254"/>
      <c r="Q46" s="234"/>
      <c r="R46" s="105"/>
      <c r="S46" s="89"/>
      <c r="T46" s="4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44"/>
      <c r="B47" s="44"/>
      <c r="C47" s="70"/>
      <c r="D47" s="71"/>
      <c r="E47" s="59"/>
      <c r="F47" s="44"/>
      <c r="G47" s="48"/>
      <c r="H47" s="60"/>
      <c r="I47" s="60"/>
      <c r="J47" s="78"/>
      <c r="K47" s="51"/>
      <c r="L47" s="125"/>
      <c r="M47" s="63"/>
      <c r="N47" s="64"/>
      <c r="O47" s="53"/>
      <c r="P47" s="254"/>
      <c r="Q47" s="234"/>
      <c r="R47" s="126"/>
      <c r="S47" s="65"/>
      <c r="T47" s="4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44"/>
      <c r="B48" s="44"/>
      <c r="C48" s="45"/>
      <c r="D48" s="71"/>
      <c r="E48" s="59"/>
      <c r="F48" s="44"/>
      <c r="G48" s="48"/>
      <c r="H48" s="60"/>
      <c r="I48" s="60"/>
      <c r="J48" s="78"/>
      <c r="K48" s="51"/>
      <c r="L48" s="125"/>
      <c r="M48" s="37"/>
      <c r="N48" s="38"/>
      <c r="O48" s="53"/>
      <c r="P48" s="254"/>
      <c r="Q48" s="234"/>
      <c r="R48" s="126"/>
      <c r="S48" s="56"/>
      <c r="T48" s="4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44"/>
      <c r="B49" s="44"/>
      <c r="C49" s="45"/>
      <c r="D49" s="109"/>
      <c r="E49" s="47"/>
      <c r="F49" s="44"/>
      <c r="G49" s="48"/>
      <c r="H49" s="60"/>
      <c r="I49" s="128"/>
      <c r="J49" s="44"/>
      <c r="K49" s="62"/>
      <c r="L49" s="125"/>
      <c r="M49" s="85"/>
      <c r="N49" s="86"/>
      <c r="O49" s="53"/>
      <c r="P49" s="254"/>
      <c r="Q49" s="234"/>
      <c r="R49" s="126"/>
      <c r="S49" s="89"/>
      <c r="T49" s="4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44"/>
      <c r="B50" s="44"/>
      <c r="C50" s="45"/>
      <c r="D50" s="129"/>
      <c r="E50" s="59"/>
      <c r="F50" s="44"/>
      <c r="G50" s="48"/>
      <c r="H50" s="60"/>
      <c r="I50" s="48"/>
      <c r="J50" s="78"/>
      <c r="K50" s="62"/>
      <c r="L50" s="130"/>
      <c r="M50" s="85"/>
      <c r="N50" s="86"/>
      <c r="O50" s="53"/>
      <c r="P50" s="258"/>
      <c r="Q50" s="234"/>
      <c r="R50" s="131"/>
      <c r="S50" s="89"/>
      <c r="T50" s="4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44"/>
      <c r="B51" s="44"/>
      <c r="C51" s="45"/>
      <c r="D51" s="70"/>
      <c r="E51" s="59"/>
      <c r="F51" s="44"/>
      <c r="G51" s="48"/>
      <c r="H51" s="60"/>
      <c r="I51" s="48"/>
      <c r="J51" s="78"/>
      <c r="K51" s="51"/>
      <c r="L51" s="125"/>
      <c r="M51" s="63"/>
      <c r="N51" s="64"/>
      <c r="O51" s="53"/>
      <c r="P51" s="254"/>
      <c r="Q51" s="234"/>
      <c r="R51" s="126"/>
      <c r="S51" s="65"/>
      <c r="T51" s="4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44"/>
      <c r="B52" s="44"/>
      <c r="C52" s="45"/>
      <c r="D52" s="45"/>
      <c r="E52" s="59"/>
      <c r="F52" s="44"/>
      <c r="G52" s="133"/>
      <c r="H52" s="49"/>
      <c r="I52" s="48"/>
      <c r="J52" s="78"/>
      <c r="K52" s="121"/>
      <c r="L52" s="125"/>
      <c r="M52" s="85"/>
      <c r="N52" s="86"/>
      <c r="O52" s="53"/>
      <c r="P52" s="258"/>
      <c r="Q52" s="234"/>
      <c r="R52" s="126"/>
      <c r="S52" s="89"/>
      <c r="T52" s="4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44"/>
      <c r="B53" s="44"/>
      <c r="C53" s="45"/>
      <c r="D53" s="45"/>
      <c r="E53" s="134"/>
      <c r="F53" s="44"/>
      <c r="G53" s="48"/>
      <c r="H53" s="60"/>
      <c r="I53" s="48"/>
      <c r="J53" s="78"/>
      <c r="K53" s="51"/>
      <c r="L53" s="125"/>
      <c r="M53" s="63"/>
      <c r="N53" s="64"/>
      <c r="O53" s="53"/>
      <c r="P53" s="262"/>
      <c r="Q53" s="234"/>
      <c r="R53" s="126"/>
      <c r="S53" s="65"/>
      <c r="T53" s="5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44"/>
      <c r="B54" s="44"/>
      <c r="C54" s="45"/>
      <c r="D54" s="45"/>
      <c r="E54" s="23"/>
      <c r="F54" s="44"/>
      <c r="G54" s="135"/>
      <c r="H54" s="136"/>
      <c r="I54" s="48"/>
      <c r="J54" s="78"/>
      <c r="K54" s="51"/>
      <c r="L54" s="125"/>
      <c r="M54" s="63"/>
      <c r="N54" s="64"/>
      <c r="O54" s="53"/>
      <c r="P54" s="254"/>
      <c r="Q54" s="234"/>
      <c r="R54" s="126"/>
      <c r="S54" s="65"/>
      <c r="T54" s="4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25"/>
      <c r="M55" s="115"/>
      <c r="N55" s="116"/>
      <c r="O55" s="53"/>
      <c r="P55" s="258"/>
      <c r="Q55" s="234"/>
      <c r="R55" s="126"/>
      <c r="S55" s="117"/>
      <c r="T55" s="4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8"/>
      <c r="L56" s="125"/>
      <c r="M56" s="115"/>
      <c r="N56" s="116"/>
      <c r="O56" s="53"/>
      <c r="P56" s="258"/>
      <c r="Q56" s="234"/>
      <c r="R56" s="126"/>
      <c r="S56" s="117"/>
      <c r="T56" s="4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44"/>
      <c r="B57" s="44"/>
      <c r="C57" s="45"/>
      <c r="D57" s="45"/>
      <c r="E57" s="23"/>
      <c r="F57" s="44"/>
      <c r="G57" s="48"/>
      <c r="H57" s="60"/>
      <c r="I57" s="48"/>
      <c r="J57" s="78"/>
      <c r="K57" s="137"/>
      <c r="L57" s="139"/>
      <c r="M57" s="63"/>
      <c r="N57" s="64"/>
      <c r="O57" s="53"/>
      <c r="P57" s="262"/>
      <c r="Q57" s="234"/>
      <c r="R57" s="140"/>
      <c r="S57" s="65"/>
      <c r="T57" s="4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44"/>
      <c r="B58" s="44"/>
      <c r="C58" s="45"/>
      <c r="D58" s="101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54"/>
      <c r="Q58" s="234"/>
      <c r="R58" s="126"/>
      <c r="S58" s="89"/>
      <c r="T58" s="4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44"/>
      <c r="B59" s="44"/>
      <c r="C59" s="70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56"/>
      <c r="Q59" s="234"/>
      <c r="R59" s="126"/>
      <c r="S59" s="89"/>
      <c r="T59" s="4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56"/>
      <c r="Q60" s="234"/>
      <c r="R60" s="126"/>
      <c r="S60" s="89"/>
      <c r="T60" s="4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25"/>
      <c r="M61" s="85"/>
      <c r="N61" s="86"/>
      <c r="O61" s="53"/>
      <c r="P61" s="256"/>
      <c r="Q61" s="234"/>
      <c r="R61" s="126"/>
      <c r="S61" s="89"/>
      <c r="T61" s="4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63"/>
      <c r="N62" s="64"/>
      <c r="O62" s="53"/>
      <c r="P62" s="256"/>
      <c r="Q62" s="234"/>
      <c r="R62" s="131"/>
      <c r="S62" s="65"/>
      <c r="T62" s="4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7"/>
      <c r="L63" s="130"/>
      <c r="M63" s="85"/>
      <c r="N63" s="86"/>
      <c r="O63" s="53"/>
      <c r="P63" s="258"/>
      <c r="Q63" s="265"/>
      <c r="R63" s="131"/>
      <c r="S63" s="89"/>
      <c r="T63" s="142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25"/>
      <c r="M64" s="63"/>
      <c r="N64" s="64"/>
      <c r="O64" s="53"/>
      <c r="P64" s="262"/>
      <c r="Q64" s="234"/>
      <c r="R64" s="126"/>
      <c r="S64" s="65"/>
      <c r="T64" s="4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8"/>
      <c r="L65" s="130"/>
      <c r="M65" s="85"/>
      <c r="N65" s="86"/>
      <c r="O65" s="53"/>
      <c r="P65" s="254"/>
      <c r="Q65" s="234"/>
      <c r="R65" s="131"/>
      <c r="S65" s="89"/>
      <c r="T65" s="4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44"/>
      <c r="B66" s="44"/>
      <c r="C66" s="45"/>
      <c r="D66" s="45"/>
      <c r="E66" s="23"/>
      <c r="F66" s="44"/>
      <c r="G66" s="48"/>
      <c r="H66" s="60"/>
      <c r="I66" s="48"/>
      <c r="J66" s="78"/>
      <c r="K66" s="137"/>
      <c r="L66" s="130"/>
      <c r="M66" s="85"/>
      <c r="N66" s="86"/>
      <c r="O66" s="53"/>
      <c r="P66" s="258"/>
      <c r="Q66" s="234"/>
      <c r="R66" s="131"/>
      <c r="S66" s="89"/>
      <c r="T66" s="4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4"/>
      <c r="L67" s="125"/>
      <c r="M67" s="63"/>
      <c r="N67" s="64"/>
      <c r="O67" s="53"/>
      <c r="P67" s="258"/>
      <c r="Q67" s="234"/>
      <c r="R67" s="126"/>
      <c r="S67" s="65"/>
      <c r="T67" s="4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5"/>
      <c r="L68" s="130"/>
      <c r="M68" s="85"/>
      <c r="N68" s="86"/>
      <c r="O68" s="53"/>
      <c r="P68" s="258"/>
      <c r="Q68" s="234"/>
      <c r="R68" s="131"/>
      <c r="S68" s="89"/>
      <c r="T68" s="4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37"/>
      <c r="L69" s="146"/>
      <c r="M69" s="85"/>
      <c r="N69" s="86"/>
      <c r="O69" s="53"/>
      <c r="P69" s="258"/>
      <c r="Q69" s="234"/>
      <c r="R69" s="147"/>
      <c r="S69" s="89"/>
      <c r="T69" s="5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4"/>
      <c r="L70" s="130"/>
      <c r="M70" s="85"/>
      <c r="N70" s="86"/>
      <c r="O70" s="53"/>
      <c r="P70" s="266"/>
      <c r="Q70" s="234"/>
      <c r="R70" s="131"/>
      <c r="S70" s="89"/>
      <c r="T70" s="4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44"/>
      <c r="B71" s="44"/>
      <c r="C71" s="149"/>
      <c r="D71" s="150"/>
      <c r="E71" s="143"/>
      <c r="F71" s="44"/>
      <c r="G71" s="48"/>
      <c r="H71" s="60"/>
      <c r="I71" s="48"/>
      <c r="J71" s="78"/>
      <c r="K71" s="151"/>
      <c r="L71" s="152"/>
      <c r="M71" s="85"/>
      <c r="N71" s="86"/>
      <c r="O71" s="53"/>
      <c r="P71" s="266"/>
      <c r="Q71" s="234"/>
      <c r="R71" s="153"/>
      <c r="S71" s="89"/>
      <c r="T71" s="4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44"/>
      <c r="B72" s="44"/>
      <c r="C72" s="149"/>
      <c r="D72" s="45"/>
      <c r="E72" s="143"/>
      <c r="F72" s="44"/>
      <c r="G72" s="48"/>
      <c r="H72" s="60"/>
      <c r="I72" s="48"/>
      <c r="J72" s="78"/>
      <c r="K72" s="155"/>
      <c r="L72" s="152"/>
      <c r="M72" s="115"/>
      <c r="N72" s="116"/>
      <c r="O72" s="53"/>
      <c r="P72" s="266"/>
      <c r="Q72" s="265"/>
      <c r="R72" s="153"/>
      <c r="S72" s="117"/>
      <c r="T72" s="142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44"/>
      <c r="B73" s="44"/>
      <c r="C73" s="149"/>
      <c r="D73" s="58"/>
      <c r="E73" s="143"/>
      <c r="F73" s="44"/>
      <c r="G73" s="48"/>
      <c r="H73" s="60"/>
      <c r="I73" s="60"/>
      <c r="J73" s="78"/>
      <c r="K73" s="151"/>
      <c r="L73" s="156"/>
      <c r="M73" s="85"/>
      <c r="N73" s="86"/>
      <c r="O73" s="53"/>
      <c r="P73" s="266"/>
      <c r="Q73" s="265"/>
      <c r="R73" s="157"/>
      <c r="S73" s="89"/>
      <c r="T73" s="142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1"/>
      <c r="L74" s="152"/>
      <c r="M74" s="85"/>
      <c r="N74" s="86"/>
      <c r="O74" s="53"/>
      <c r="P74" s="266"/>
      <c r="Q74" s="265"/>
      <c r="R74" s="153"/>
      <c r="S74" s="89"/>
      <c r="T74" s="142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44"/>
      <c r="B75" s="44"/>
      <c r="C75" s="149"/>
      <c r="D75" s="45"/>
      <c r="E75" s="14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6"/>
      <c r="Q75" s="265"/>
      <c r="R75" s="153"/>
      <c r="S75" s="89"/>
      <c r="T75" s="142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6"/>
      <c r="Q76" s="265"/>
      <c r="R76" s="153"/>
      <c r="S76" s="89"/>
      <c r="T76" s="159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266"/>
      <c r="Q77" s="265"/>
      <c r="R77" s="153"/>
      <c r="S77" s="89"/>
      <c r="T77" s="142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6"/>
      <c r="Q78" s="268"/>
      <c r="R78" s="153"/>
      <c r="S78" s="89"/>
      <c r="T78" s="162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6"/>
      <c r="Q79" s="268"/>
      <c r="R79" s="153"/>
      <c r="S79" s="89"/>
      <c r="T79" s="163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269"/>
      <c r="Q80" s="268"/>
      <c r="R80" s="153"/>
      <c r="S80" s="89"/>
      <c r="T80" s="163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69"/>
      <c r="Q81" s="268"/>
      <c r="R81" s="168"/>
      <c r="S81" s="170"/>
      <c r="T81" s="163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69"/>
      <c r="Q82" s="268"/>
      <c r="R82" s="168"/>
      <c r="S82" s="170"/>
      <c r="T82" s="163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271"/>
      <c r="Q83" s="268"/>
      <c r="R83" s="168"/>
      <c r="S83" s="170"/>
      <c r="T83" s="163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273"/>
      <c r="Q84" s="274"/>
      <c r="R84" s="175"/>
      <c r="S84" s="177"/>
      <c r="T84" s="163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3"/>
      <c r="Q85" s="275"/>
      <c r="R85" s="168"/>
      <c r="S85" s="180"/>
      <c r="T85" s="163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3"/>
      <c r="Q86" s="275"/>
      <c r="R86" s="168"/>
      <c r="S86" s="180"/>
      <c r="T86" s="163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3"/>
      <c r="Q87" s="275"/>
      <c r="R87" s="168"/>
      <c r="S87" s="180"/>
      <c r="T87" s="163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3"/>
      <c r="Q88" s="275"/>
      <c r="R88" s="168"/>
      <c r="S88" s="180"/>
      <c r="T88" s="163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3"/>
      <c r="Q89" s="275"/>
      <c r="R89" s="168"/>
      <c r="S89" s="180"/>
      <c r="T89" s="163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3"/>
      <c r="Q90" s="275"/>
      <c r="R90" s="168"/>
      <c r="S90" s="180"/>
      <c r="T90" s="163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3"/>
      <c r="Q91" s="275"/>
      <c r="R91" s="168"/>
      <c r="S91" s="180"/>
      <c r="T91" s="163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273"/>
      <c r="Q92" s="275"/>
      <c r="R92" s="168"/>
      <c r="S92" s="180"/>
      <c r="T92" s="163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7"/>
      <c r="S93" s="188"/>
      <c r="T93" s="189">
        <f>SUM(T7:T92)</f>
        <v>900</v>
      </c>
      <c r="U93" s="7"/>
      <c r="V93" s="7"/>
      <c r="W93" s="7"/>
      <c r="X93" s="7"/>
      <c r="Y93" s="7"/>
      <c r="Z93" s="7"/>
      <c r="AA93" s="7"/>
      <c r="AB93" s="7"/>
      <c r="AC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6"/>
      <c r="S94" s="19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588</v>
      </c>
      <c r="L95" s="201" t="s">
        <v>24</v>
      </c>
      <c r="O95" s="202" t="s">
        <v>25</v>
      </c>
      <c r="R95" s="202"/>
      <c r="S95" s="203" t="s">
        <v>26</v>
      </c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SUM(K95*1%)</f>
        <v>5.88</v>
      </c>
      <c r="L96" s="36" t="s">
        <v>10</v>
      </c>
      <c r="M96" s="204"/>
      <c r="N96" s="204"/>
      <c r="O96" s="205"/>
      <c r="P96" s="206"/>
      <c r="Q96" s="206"/>
      <c r="R96" s="206"/>
      <c r="S96" s="20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0</v>
      </c>
      <c r="M97" s="37" t="s">
        <v>11</v>
      </c>
      <c r="N97" s="204"/>
      <c r="O97" s="205"/>
      <c r="P97" s="205"/>
      <c r="Q97" s="205"/>
      <c r="R97" s="205"/>
      <c r="S97" s="20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3012</v>
      </c>
      <c r="I98" s="5"/>
      <c r="J98" s="2"/>
      <c r="K98" s="7"/>
      <c r="L98" s="58">
        <f>SUM(L97*1%)</f>
        <v>0</v>
      </c>
      <c r="M98" s="16">
        <f>SUM(M6:M91)</f>
        <v>1050</v>
      </c>
      <c r="N98" s="38" t="s">
        <v>12</v>
      </c>
      <c r="O98" s="205"/>
      <c r="P98" s="205"/>
      <c r="Q98" s="205"/>
      <c r="R98" s="205"/>
      <c r="S98" s="188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"/>
      <c r="B99" s="2"/>
      <c r="C99" s="3"/>
      <c r="D99" s="16"/>
      <c r="E99" s="2"/>
      <c r="F99" s="212"/>
      <c r="G99" s="213" t="s">
        <v>28</v>
      </c>
      <c r="H99" s="211">
        <f>SUM(O100,,P102,R104)</f>
        <v>2614</v>
      </c>
      <c r="I99" s="5"/>
      <c r="J99" s="2"/>
      <c r="K99" s="7"/>
      <c r="L99" s="17"/>
      <c r="M99" s="58">
        <f>SUM(M98*1%)</f>
        <v>10.5</v>
      </c>
      <c r="N99" s="16">
        <f>SUM(N6:N92)</f>
        <v>1374</v>
      </c>
      <c r="O99" s="39" t="s">
        <v>13</v>
      </c>
      <c r="P99" s="205"/>
      <c r="Q99" s="205"/>
      <c r="R99" s="205"/>
      <c r="S99" s="214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SUM(Q103,S105)</f>
        <v>0</v>
      </c>
      <c r="I100" s="5"/>
      <c r="J100" s="2"/>
      <c r="K100" s="7"/>
      <c r="L100" s="2"/>
      <c r="M100" s="2"/>
      <c r="N100" s="58">
        <f>SUM(N99*1%)</f>
        <v>13.74</v>
      </c>
      <c r="O100" s="16">
        <f>SUM(O6:O93)</f>
        <v>0</v>
      </c>
      <c r="P100" s="205"/>
      <c r="Q100" s="205"/>
      <c r="R100" s="205"/>
      <c r="S100" s="214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SUM(O100*1%)</f>
        <v>0</v>
      </c>
      <c r="P101" s="230" t="s">
        <v>35</v>
      </c>
      <c r="Q101" s="205"/>
      <c r="R101" s="205"/>
      <c r="S101" s="214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16">
        <f>SUM(P6:P95)</f>
        <v>0</v>
      </c>
      <c r="Q102" s="41" t="s">
        <v>15</v>
      </c>
      <c r="R102" s="205"/>
      <c r="S102" s="214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>
        <f>SUM(R15,N19,R24)</f>
        <v>938</v>
      </c>
      <c r="I103" s="302">
        <f t="shared" ref="I103:I104" si="1">SUM(R24)</f>
        <v>294</v>
      </c>
      <c r="J103" s="2"/>
      <c r="K103" s="7"/>
      <c r="L103" s="2"/>
      <c r="M103" s="2"/>
      <c r="N103" s="2"/>
      <c r="O103" s="2"/>
      <c r="P103" s="58">
        <f>SUM(P102*1%)</f>
        <v>0</v>
      </c>
      <c r="Q103" s="16">
        <f>SUM(Q6:Q91)</f>
        <v>0</v>
      </c>
      <c r="R103" s="40" t="s">
        <v>14</v>
      </c>
      <c r="S103" s="214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77">
        <f>SUM(M9,M10,R11,R13,M18,R20,R25)</f>
        <v>2226</v>
      </c>
      <c r="I104" s="302">
        <f t="shared" si="1"/>
        <v>294</v>
      </c>
      <c r="J104" s="2"/>
      <c r="K104" s="7"/>
      <c r="L104" s="2"/>
      <c r="M104" s="2"/>
      <c r="N104" s="2"/>
      <c r="O104" s="2"/>
      <c r="P104" s="2"/>
      <c r="Q104" s="58">
        <f>SUM(Q103*2%)</f>
        <v>0</v>
      </c>
      <c r="R104" s="16">
        <f>SUM(R6:R91)</f>
        <v>2614</v>
      </c>
      <c r="S104" s="222" t="s">
        <v>16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77">
        <f>SUM(N7,N8,K22,R23)</f>
        <v>1318</v>
      </c>
      <c r="I105" s="280">
        <v>0.0</v>
      </c>
      <c r="J105" s="2"/>
      <c r="K105" s="7"/>
      <c r="L105" s="2"/>
      <c r="M105" s="2"/>
      <c r="N105" s="2"/>
      <c r="O105" s="2"/>
      <c r="P105" s="2"/>
      <c r="Q105" s="2"/>
      <c r="R105" s="58">
        <f>SUM(R104*2%)</f>
        <v>52.28</v>
      </c>
      <c r="S105" s="150">
        <f>SUM(S7:S93)</f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150">
        <f>SUM(S105*2%)</f>
        <v>0</v>
      </c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281">
        <f>SUM(K16,R24,R25)</f>
        <v>882</v>
      </c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16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W991" s="7"/>
      <c r="X991" s="7"/>
      <c r="Y991" s="7"/>
      <c r="Z991" s="7"/>
      <c r="AA991" s="7"/>
      <c r="AB991" s="7"/>
      <c r="AC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7"/>
      <c r="W992" s="7"/>
      <c r="X992" s="7"/>
      <c r="Y992" s="7"/>
      <c r="Z992" s="7"/>
      <c r="AA992" s="7"/>
      <c r="AB992" s="7"/>
      <c r="AC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7"/>
      <c r="W993" s="7"/>
      <c r="X993" s="7"/>
      <c r="Y993" s="7"/>
      <c r="Z993" s="7"/>
      <c r="AA993" s="7"/>
      <c r="AB993" s="7"/>
      <c r="AC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7"/>
      <c r="W994" s="7"/>
      <c r="X994" s="7"/>
      <c r="Y994" s="7"/>
      <c r="Z994" s="7"/>
      <c r="AA994" s="7"/>
      <c r="AB994" s="7"/>
      <c r="AC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7"/>
      <c r="W995" s="7"/>
      <c r="X995" s="7"/>
      <c r="Y995" s="7"/>
      <c r="Z995" s="7"/>
      <c r="AA995" s="7"/>
      <c r="AB995" s="7"/>
      <c r="AC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7"/>
      <c r="W996" s="7"/>
      <c r="X996" s="7"/>
      <c r="Y996" s="7"/>
      <c r="Z996" s="7"/>
      <c r="AA996" s="7"/>
      <c r="AB996" s="7"/>
      <c r="AC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7"/>
      <c r="W997" s="7"/>
      <c r="X997" s="7"/>
      <c r="Y997" s="7"/>
      <c r="Z997" s="7"/>
      <c r="AA997" s="7"/>
      <c r="AB997" s="7"/>
      <c r="AC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7"/>
      <c r="W998" s="7"/>
      <c r="X998" s="7"/>
      <c r="Y998" s="7"/>
      <c r="Z998" s="7"/>
      <c r="AA998" s="7"/>
      <c r="AB998" s="7"/>
      <c r="AC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7"/>
      <c r="W999" s="7"/>
      <c r="X999" s="7"/>
      <c r="Y999" s="7"/>
      <c r="Z999" s="7"/>
      <c r="AA999" s="7"/>
      <c r="AB999" s="7"/>
      <c r="AC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7"/>
      <c r="W1000" s="7"/>
      <c r="Z1000" s="7"/>
      <c r="AA1000" s="7"/>
      <c r="AB1000" s="7"/>
      <c r="AC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  <c r="S1001" s="227"/>
    </row>
  </sheetData>
  <mergeCells count="5">
    <mergeCell ref="A2:J2"/>
    <mergeCell ref="A3:J3"/>
    <mergeCell ref="K3:S3"/>
    <mergeCell ref="L95:N95"/>
    <mergeCell ref="O95:Q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J7:J92">
      <formula1>"Mel,Drieli,Fernanda,Carla"</formula1>
    </dataValidation>
    <dataValidation type="list" allowBlank="1" showErrorMessage="1" sqref="A7:A92">
      <formula1>"Nobre,Publicidade,Rei dos Vídeos"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4.13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9" max="19" width="15.38"/>
    <col customWidth="1" min="21" max="21" width="22.63"/>
    <col customWidth="1" min="22" max="22" width="14.13"/>
    <col customWidth="1" min="23" max="23" width="3.0"/>
    <col customWidth="1" min="24" max="24" width="17.0"/>
    <col customWidth="1" min="25" max="25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6"/>
      <c r="T1" s="5"/>
      <c r="U1" s="5"/>
      <c r="V1" s="7"/>
      <c r="W1" s="7"/>
      <c r="X1" s="7"/>
      <c r="Y1" s="7"/>
      <c r="Z1" s="7"/>
      <c r="AA1" s="7"/>
      <c r="AB1" s="7"/>
      <c r="AC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2"/>
      <c r="U2" s="5"/>
      <c r="V2" s="7"/>
      <c r="W2" s="7"/>
      <c r="X2" s="7"/>
      <c r="Y2" s="7"/>
      <c r="Z2" s="7"/>
      <c r="AA2" s="7"/>
      <c r="AB2" s="7"/>
      <c r="AC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T3" s="15"/>
      <c r="U3" s="5"/>
      <c r="V3" s="7"/>
      <c r="W3" s="7"/>
      <c r="X3" s="7"/>
      <c r="Y3" s="7"/>
      <c r="Z3" s="7"/>
      <c r="AA3" s="7"/>
      <c r="AB3" s="7"/>
      <c r="AC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20"/>
      <c r="U4" s="21"/>
      <c r="V4" s="22"/>
      <c r="W4" s="7"/>
      <c r="X4" s="7"/>
      <c r="Y4" s="7"/>
      <c r="Z4" s="7"/>
      <c r="AA4" s="7"/>
      <c r="AB4" s="7"/>
      <c r="AC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4"/>
      <c r="T5" s="30"/>
      <c r="U5" s="7"/>
      <c r="V5" s="7"/>
      <c r="W5" s="7"/>
      <c r="X5" s="7"/>
      <c r="Y5" s="7"/>
      <c r="Z5" s="7"/>
      <c r="AA5" s="7"/>
      <c r="AB5" s="7"/>
      <c r="AC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30" t="s">
        <v>35</v>
      </c>
      <c r="Q6" s="41" t="s">
        <v>15</v>
      </c>
      <c r="R6" s="40" t="s">
        <v>14</v>
      </c>
      <c r="S6" s="42" t="s">
        <v>16</v>
      </c>
      <c r="T6" s="36" t="s">
        <v>17</v>
      </c>
      <c r="U6" s="7"/>
      <c r="V6" s="7"/>
      <c r="W6" s="43"/>
      <c r="Z6" s="7"/>
      <c r="AA6" s="7"/>
      <c r="AB6" s="7"/>
      <c r="AC6" s="7"/>
    </row>
    <row r="7">
      <c r="A7" s="44" t="s">
        <v>36</v>
      </c>
      <c r="B7" s="44" t="s">
        <v>37</v>
      </c>
      <c r="C7" s="45"/>
      <c r="D7" s="46"/>
      <c r="E7" s="47" t="s">
        <v>78</v>
      </c>
      <c r="F7" s="44" t="s">
        <v>40</v>
      </c>
      <c r="G7" s="246" t="s">
        <v>2060</v>
      </c>
      <c r="H7" s="49" t="s">
        <v>2061</v>
      </c>
      <c r="I7" s="50" t="s">
        <v>2062</v>
      </c>
      <c r="J7" s="44" t="s">
        <v>44</v>
      </c>
      <c r="K7" s="51"/>
      <c r="L7" s="52"/>
      <c r="M7" s="37"/>
      <c r="N7" s="38">
        <v>294.0</v>
      </c>
      <c r="O7" s="53"/>
      <c r="P7" s="233"/>
      <c r="Q7" s="234"/>
      <c r="R7" s="54"/>
      <c r="S7" s="56"/>
      <c r="T7" s="57">
        <v>50.0</v>
      </c>
      <c r="U7" s="235" t="s">
        <v>9</v>
      </c>
      <c r="V7" s="236">
        <f>SUM(K95)</f>
        <v>0</v>
      </c>
      <c r="W7" s="7"/>
      <c r="Z7" s="7"/>
      <c r="AA7" s="7"/>
      <c r="AB7" s="7"/>
      <c r="AC7" s="7"/>
    </row>
    <row r="8">
      <c r="A8" s="44" t="s">
        <v>36</v>
      </c>
      <c r="B8" s="44" t="s">
        <v>37</v>
      </c>
      <c r="C8" s="45"/>
      <c r="D8" s="58"/>
      <c r="E8" s="59"/>
      <c r="F8" s="44" t="s">
        <v>146</v>
      </c>
      <c r="G8" s="251" t="s">
        <v>2063</v>
      </c>
      <c r="H8" s="60" t="s">
        <v>2064</v>
      </c>
      <c r="I8" s="61" t="s">
        <v>2065</v>
      </c>
      <c r="J8" s="44"/>
      <c r="K8" s="62"/>
      <c r="L8" s="52">
        <v>700.0</v>
      </c>
      <c r="M8" s="63"/>
      <c r="N8" s="64"/>
      <c r="O8" s="53"/>
      <c r="P8" s="233"/>
      <c r="Q8" s="234"/>
      <c r="R8" s="54"/>
      <c r="S8" s="65"/>
      <c r="T8" s="57">
        <v>100.0</v>
      </c>
      <c r="U8" s="66" t="s">
        <v>10</v>
      </c>
      <c r="V8" s="67">
        <f>SUM(L97)</f>
        <v>1400</v>
      </c>
      <c r="W8" s="7"/>
      <c r="Z8" s="7"/>
      <c r="AA8" s="7"/>
      <c r="AB8" s="7"/>
      <c r="AC8" s="7"/>
    </row>
    <row r="9">
      <c r="A9" s="44" t="s">
        <v>36</v>
      </c>
      <c r="B9" s="44" t="s">
        <v>37</v>
      </c>
      <c r="C9" s="68"/>
      <c r="D9" s="46" t="s">
        <v>258</v>
      </c>
      <c r="E9" s="47" t="s">
        <v>70</v>
      </c>
      <c r="F9" s="44" t="s">
        <v>40</v>
      </c>
      <c r="G9" s="246" t="s">
        <v>2066</v>
      </c>
      <c r="H9" s="60" t="s">
        <v>2067</v>
      </c>
      <c r="I9" s="69" t="s">
        <v>2068</v>
      </c>
      <c r="J9" s="44" t="s">
        <v>32</v>
      </c>
      <c r="K9" s="62"/>
      <c r="L9" s="52"/>
      <c r="M9" s="63"/>
      <c r="N9" s="64"/>
      <c r="O9" s="53">
        <v>294.0</v>
      </c>
      <c r="P9" s="233"/>
      <c r="Q9" s="234"/>
      <c r="R9" s="54"/>
      <c r="S9" s="65"/>
      <c r="T9" s="57">
        <v>50.0</v>
      </c>
      <c r="U9" s="66" t="s">
        <v>11</v>
      </c>
      <c r="V9" s="67">
        <f>SUM(M98)</f>
        <v>300</v>
      </c>
      <c r="W9" s="7"/>
      <c r="Z9" s="7"/>
      <c r="AA9" s="7"/>
      <c r="AB9" s="7"/>
      <c r="AC9" s="7"/>
    </row>
    <row r="10" ht="16.5" customHeight="1">
      <c r="A10" s="44" t="s">
        <v>36</v>
      </c>
      <c r="B10" s="44" t="s">
        <v>37</v>
      </c>
      <c r="C10" s="70"/>
      <c r="D10" s="100" t="s">
        <v>2069</v>
      </c>
      <c r="E10" s="47" t="s">
        <v>59</v>
      </c>
      <c r="F10" s="44" t="s">
        <v>40</v>
      </c>
      <c r="G10" s="231" t="s">
        <v>2070</v>
      </c>
      <c r="H10" s="49" t="s">
        <v>2071</v>
      </c>
      <c r="I10" s="50" t="s">
        <v>2072</v>
      </c>
      <c r="J10" s="44" t="s">
        <v>56</v>
      </c>
      <c r="K10" s="51"/>
      <c r="L10" s="72"/>
      <c r="M10" s="37"/>
      <c r="N10" s="38">
        <v>350.0</v>
      </c>
      <c r="O10" s="53"/>
      <c r="P10" s="233"/>
      <c r="Q10" s="234"/>
      <c r="R10" s="73"/>
      <c r="S10" s="56"/>
      <c r="T10" s="57">
        <v>50.0</v>
      </c>
      <c r="U10" s="75" t="s">
        <v>12</v>
      </c>
      <c r="V10" s="67">
        <f>SUM(N99)</f>
        <v>3026</v>
      </c>
      <c r="W10" s="7"/>
      <c r="X10" s="7"/>
      <c r="Y10" s="7"/>
      <c r="Z10" s="7"/>
      <c r="AA10" s="7"/>
      <c r="AB10" s="7"/>
      <c r="AC10" s="7"/>
    </row>
    <row r="11">
      <c r="A11" s="44" t="s">
        <v>1595</v>
      </c>
      <c r="B11" s="44" t="s">
        <v>37</v>
      </c>
      <c r="C11" s="45"/>
      <c r="D11" s="46" t="s">
        <v>46</v>
      </c>
      <c r="E11" s="47"/>
      <c r="F11" s="44" t="s">
        <v>40</v>
      </c>
      <c r="G11" s="231" t="s">
        <v>2073</v>
      </c>
      <c r="H11" s="49" t="s">
        <v>2074</v>
      </c>
      <c r="I11" s="297">
        <v>8.594172002E9</v>
      </c>
      <c r="J11" s="44" t="s">
        <v>1599</v>
      </c>
      <c r="K11" s="51"/>
      <c r="L11" s="52"/>
      <c r="M11" s="37"/>
      <c r="N11" s="38"/>
      <c r="O11" s="53"/>
      <c r="P11" s="233"/>
      <c r="Q11" s="234"/>
      <c r="R11" s="54"/>
      <c r="S11" s="56">
        <v>250.0</v>
      </c>
      <c r="T11" s="57">
        <v>50.0</v>
      </c>
      <c r="U11" s="76" t="s">
        <v>18</v>
      </c>
      <c r="V11" s="77">
        <f>SUM(V7:V10)</f>
        <v>4726</v>
      </c>
      <c r="W11" s="7"/>
      <c r="Z11" s="7"/>
      <c r="AA11" s="7"/>
      <c r="AB11" s="7"/>
      <c r="AC11" s="7"/>
    </row>
    <row r="12">
      <c r="A12" s="44" t="s">
        <v>36</v>
      </c>
      <c r="B12" s="44" t="s">
        <v>37</v>
      </c>
      <c r="C12" s="45"/>
      <c r="D12" s="46" t="s">
        <v>2075</v>
      </c>
      <c r="E12" s="47" t="s">
        <v>78</v>
      </c>
      <c r="F12" s="44" t="s">
        <v>40</v>
      </c>
      <c r="G12" s="231" t="s">
        <v>2076</v>
      </c>
      <c r="H12" s="49" t="s">
        <v>2077</v>
      </c>
      <c r="I12" s="69" t="s">
        <v>2078</v>
      </c>
      <c r="J12" s="44" t="s">
        <v>44</v>
      </c>
      <c r="K12" s="51"/>
      <c r="L12" s="52"/>
      <c r="M12" s="63"/>
      <c r="N12" s="64">
        <v>294.0</v>
      </c>
      <c r="O12" s="53"/>
      <c r="P12" s="233"/>
      <c r="Q12" s="234"/>
      <c r="R12" s="54"/>
      <c r="S12" s="65"/>
      <c r="T12" s="57">
        <v>50.0</v>
      </c>
      <c r="W12" s="7"/>
      <c r="X12" s="7"/>
      <c r="Y12" s="7"/>
      <c r="Z12" s="7"/>
      <c r="AA12" s="7"/>
      <c r="AB12" s="7"/>
      <c r="AC12" s="7"/>
    </row>
    <row r="13">
      <c r="A13" s="44" t="s">
        <v>36</v>
      </c>
      <c r="B13" s="44" t="s">
        <v>37</v>
      </c>
      <c r="C13" s="45"/>
      <c r="D13" s="46"/>
      <c r="E13" s="47" t="s">
        <v>78</v>
      </c>
      <c r="F13" s="44" t="s">
        <v>40</v>
      </c>
      <c r="G13" s="231" t="s">
        <v>2079</v>
      </c>
      <c r="H13" s="60" t="s">
        <v>2077</v>
      </c>
      <c r="I13" s="50" t="s">
        <v>2078</v>
      </c>
      <c r="J13" s="44" t="s">
        <v>44</v>
      </c>
      <c r="K13" s="51"/>
      <c r="L13" s="52"/>
      <c r="M13" s="63"/>
      <c r="N13" s="64">
        <v>294.0</v>
      </c>
      <c r="O13" s="53"/>
      <c r="P13" s="238"/>
      <c r="Q13" s="234"/>
      <c r="R13" s="54"/>
      <c r="S13" s="65"/>
      <c r="T13" s="57">
        <v>50.0</v>
      </c>
      <c r="W13" s="7"/>
      <c r="X13" s="7"/>
      <c r="Y13" s="7"/>
      <c r="Z13" s="7"/>
      <c r="AA13" s="7"/>
      <c r="AB13" s="7"/>
      <c r="AC13" s="7"/>
    </row>
    <row r="14">
      <c r="A14" s="44" t="s">
        <v>36</v>
      </c>
      <c r="B14" s="44" t="s">
        <v>57</v>
      </c>
      <c r="C14" s="70"/>
      <c r="D14" s="46" t="s">
        <v>2080</v>
      </c>
      <c r="E14" s="47" t="s">
        <v>178</v>
      </c>
      <c r="F14" s="44" t="s">
        <v>40</v>
      </c>
      <c r="G14" s="231" t="s">
        <v>2081</v>
      </c>
      <c r="H14" s="60" t="s">
        <v>1128</v>
      </c>
      <c r="I14" s="50" t="s">
        <v>1129</v>
      </c>
      <c r="J14" s="44" t="s">
        <v>56</v>
      </c>
      <c r="K14" s="51"/>
      <c r="L14" s="52"/>
      <c r="M14" s="37"/>
      <c r="N14" s="38">
        <v>200.0</v>
      </c>
      <c r="O14" s="53"/>
      <c r="P14" s="233"/>
      <c r="Q14" s="234"/>
      <c r="R14" s="54"/>
      <c r="S14" s="56"/>
      <c r="T14" s="283">
        <v>200.0</v>
      </c>
      <c r="W14" s="7"/>
      <c r="X14" s="7"/>
      <c r="Y14" s="7"/>
      <c r="Z14" s="7"/>
      <c r="AA14" s="7"/>
      <c r="AB14" s="7"/>
      <c r="AC14" s="7"/>
    </row>
    <row r="15">
      <c r="A15" s="44" t="s">
        <v>36</v>
      </c>
      <c r="B15" s="44" t="s">
        <v>37</v>
      </c>
      <c r="C15" s="70"/>
      <c r="D15" s="46" t="s">
        <v>2082</v>
      </c>
      <c r="E15" s="47" t="s">
        <v>78</v>
      </c>
      <c r="F15" s="44" t="s">
        <v>40</v>
      </c>
      <c r="G15" s="241" t="s">
        <v>2083</v>
      </c>
      <c r="H15" s="79" t="s">
        <v>2084</v>
      </c>
      <c r="I15" s="61" t="s">
        <v>2085</v>
      </c>
      <c r="J15" s="44" t="s">
        <v>44</v>
      </c>
      <c r="K15" s="51"/>
      <c r="L15" s="52"/>
      <c r="M15" s="63"/>
      <c r="N15" s="64"/>
      <c r="O15" s="53">
        <v>294.0</v>
      </c>
      <c r="P15" s="233"/>
      <c r="Q15" s="234"/>
      <c r="R15" s="54"/>
      <c r="S15" s="65"/>
      <c r="T15" s="57">
        <v>50.0</v>
      </c>
      <c r="U15" s="80" t="s">
        <v>13</v>
      </c>
      <c r="V15" s="46">
        <f>SUM(O100)</f>
        <v>1176</v>
      </c>
      <c r="W15" s="7"/>
      <c r="X15" s="7"/>
      <c r="Y15" s="7"/>
      <c r="Z15" s="7"/>
      <c r="AA15" s="7"/>
      <c r="AB15" s="7"/>
      <c r="AC15" s="7"/>
    </row>
    <row r="16">
      <c r="A16" s="44" t="s">
        <v>36</v>
      </c>
      <c r="B16" s="44" t="s">
        <v>37</v>
      </c>
      <c r="C16" s="45"/>
      <c r="D16" s="46" t="s">
        <v>2086</v>
      </c>
      <c r="E16" s="47" t="s">
        <v>178</v>
      </c>
      <c r="F16" s="44" t="s">
        <v>40</v>
      </c>
      <c r="G16" s="241" t="s">
        <v>2087</v>
      </c>
      <c r="H16" s="79" t="s">
        <v>2088</v>
      </c>
      <c r="I16" s="61" t="s">
        <v>2089</v>
      </c>
      <c r="J16" s="44" t="s">
        <v>56</v>
      </c>
      <c r="K16" s="51"/>
      <c r="L16" s="52"/>
      <c r="M16" s="63"/>
      <c r="N16" s="64"/>
      <c r="O16" s="53">
        <v>294.0</v>
      </c>
      <c r="P16" s="233"/>
      <c r="Q16" s="234"/>
      <c r="R16" s="54"/>
      <c r="S16" s="65"/>
      <c r="T16" s="57">
        <v>50.0</v>
      </c>
      <c r="U16" s="81" t="s">
        <v>35</v>
      </c>
      <c r="V16" s="82">
        <f>SUM(P7:P92)</f>
        <v>0</v>
      </c>
      <c r="W16" s="7"/>
      <c r="X16" s="7"/>
      <c r="Y16" s="83"/>
      <c r="Z16" s="7"/>
      <c r="AA16" s="7"/>
      <c r="AB16" s="7"/>
      <c r="AC16" s="7"/>
    </row>
    <row r="17" ht="15.75" customHeight="1">
      <c r="A17" s="44" t="s">
        <v>36</v>
      </c>
      <c r="B17" s="44" t="s">
        <v>37</v>
      </c>
      <c r="C17" s="45"/>
      <c r="D17" s="58"/>
      <c r="E17" s="47" t="s">
        <v>78</v>
      </c>
      <c r="F17" s="44" t="s">
        <v>40</v>
      </c>
      <c r="G17" s="241" t="s">
        <v>2090</v>
      </c>
      <c r="H17" s="60" t="s">
        <v>2091</v>
      </c>
      <c r="I17" s="69" t="s">
        <v>2092</v>
      </c>
      <c r="J17" s="44" t="s">
        <v>32</v>
      </c>
      <c r="K17" s="51"/>
      <c r="L17" s="84"/>
      <c r="M17" s="85"/>
      <c r="N17" s="86"/>
      <c r="O17" s="53"/>
      <c r="P17" s="233"/>
      <c r="Q17" s="234"/>
      <c r="R17" s="87">
        <v>200.0</v>
      </c>
      <c r="S17" s="89"/>
      <c r="T17" s="57">
        <v>50.0</v>
      </c>
      <c r="U17" s="81" t="s">
        <v>14</v>
      </c>
      <c r="V17" s="46">
        <f>SUM(R104)</f>
        <v>1426</v>
      </c>
      <c r="W17" s="7"/>
      <c r="X17" s="7"/>
      <c r="Y17" s="7"/>
      <c r="Z17" s="7"/>
      <c r="AA17" s="7"/>
      <c r="AB17" s="7"/>
      <c r="AC17" s="7"/>
    </row>
    <row r="18" ht="17.25" customHeight="1">
      <c r="A18" s="44" t="s">
        <v>36</v>
      </c>
      <c r="B18" s="44" t="s">
        <v>37</v>
      </c>
      <c r="C18" s="45"/>
      <c r="D18" s="46" t="s">
        <v>2093</v>
      </c>
      <c r="E18" s="47" t="s">
        <v>135</v>
      </c>
      <c r="F18" s="44" t="s">
        <v>40</v>
      </c>
      <c r="G18" s="324" t="s">
        <v>2094</v>
      </c>
      <c r="H18" s="79" t="s">
        <v>2095</v>
      </c>
      <c r="I18" s="61" t="s">
        <v>681</v>
      </c>
      <c r="J18" s="44" t="s">
        <v>32</v>
      </c>
      <c r="K18" s="51"/>
      <c r="L18" s="84"/>
      <c r="M18" s="63"/>
      <c r="N18" s="64"/>
      <c r="O18" s="53">
        <v>294.0</v>
      </c>
      <c r="P18" s="244"/>
      <c r="Q18" s="234"/>
      <c r="R18" s="87"/>
      <c r="S18" s="65"/>
      <c r="T18" s="57">
        <v>50.0</v>
      </c>
      <c r="U18" s="90" t="s">
        <v>19</v>
      </c>
      <c r="V18" s="91">
        <f>SUM(V15:V17)</f>
        <v>2602</v>
      </c>
      <c r="W18" s="7"/>
      <c r="X18" s="7"/>
      <c r="Y18" s="7"/>
      <c r="Z18" s="7"/>
      <c r="AA18" s="7"/>
      <c r="AB18" s="7"/>
      <c r="AC18" s="7"/>
    </row>
    <row r="19">
      <c r="A19" s="44" t="s">
        <v>1595</v>
      </c>
      <c r="B19" s="44" t="s">
        <v>37</v>
      </c>
      <c r="C19" s="45"/>
      <c r="D19" s="46" t="s">
        <v>46</v>
      </c>
      <c r="E19" s="47"/>
      <c r="F19" s="44" t="s">
        <v>60</v>
      </c>
      <c r="G19" s="360" t="s">
        <v>2096</v>
      </c>
      <c r="H19" s="60" t="s">
        <v>2097</v>
      </c>
      <c r="I19" s="361">
        <v>2.199525677E10</v>
      </c>
      <c r="J19" s="44" t="s">
        <v>1599</v>
      </c>
      <c r="K19" s="51"/>
      <c r="L19" s="52"/>
      <c r="M19" s="63"/>
      <c r="N19" s="64"/>
      <c r="O19" s="53"/>
      <c r="P19" s="244"/>
      <c r="Q19" s="234">
        <v>99.0</v>
      </c>
      <c r="R19" s="54"/>
      <c r="S19" s="65"/>
      <c r="T19" s="57">
        <v>49.5</v>
      </c>
      <c r="W19" s="7"/>
      <c r="X19" s="7"/>
      <c r="Y19" s="7"/>
      <c r="Z19" s="7"/>
      <c r="AA19" s="7"/>
      <c r="AB19" s="7"/>
      <c r="AC19" s="7"/>
    </row>
    <row r="20">
      <c r="A20" s="44" t="s">
        <v>36</v>
      </c>
      <c r="B20" s="44" t="s">
        <v>37</v>
      </c>
      <c r="C20" s="45"/>
      <c r="D20" s="46" t="s">
        <v>2098</v>
      </c>
      <c r="E20" s="47" t="s">
        <v>145</v>
      </c>
      <c r="F20" s="44" t="s">
        <v>146</v>
      </c>
      <c r="G20" s="231" t="s">
        <v>2099</v>
      </c>
      <c r="H20" s="60" t="s">
        <v>2100</v>
      </c>
      <c r="I20" s="69" t="s">
        <v>2101</v>
      </c>
      <c r="J20" s="44" t="s">
        <v>56</v>
      </c>
      <c r="K20" s="51"/>
      <c r="L20" s="52">
        <v>350.0</v>
      </c>
      <c r="M20" s="63"/>
      <c r="N20" s="64"/>
      <c r="O20" s="53"/>
      <c r="P20" s="238"/>
      <c r="Q20" s="234"/>
      <c r="R20" s="54"/>
      <c r="S20" s="65"/>
      <c r="T20" s="57">
        <v>100.0</v>
      </c>
      <c r="W20" s="7"/>
      <c r="X20" s="7"/>
      <c r="Y20" s="7"/>
      <c r="Z20" s="7"/>
      <c r="AA20" s="7"/>
      <c r="AB20" s="7"/>
      <c r="AC20" s="7"/>
    </row>
    <row r="21">
      <c r="A21" s="44" t="s">
        <v>1595</v>
      </c>
      <c r="B21" s="44" t="s">
        <v>37</v>
      </c>
      <c r="C21" s="45"/>
      <c r="D21" s="46" t="s">
        <v>46</v>
      </c>
      <c r="E21" s="47"/>
      <c r="F21" s="44" t="s">
        <v>60</v>
      </c>
      <c r="G21" s="350" t="s">
        <v>2102</v>
      </c>
      <c r="H21" s="60" t="s">
        <v>2103</v>
      </c>
      <c r="I21" s="297">
        <v>8.586232615E9</v>
      </c>
      <c r="J21" s="44"/>
      <c r="K21" s="51"/>
      <c r="L21" s="52"/>
      <c r="M21" s="63"/>
      <c r="N21" s="64"/>
      <c r="O21" s="53"/>
      <c r="P21" s="233"/>
      <c r="Q21" s="234"/>
      <c r="R21" s="54"/>
      <c r="S21" s="65">
        <v>147.0</v>
      </c>
      <c r="T21" s="57">
        <v>70.0</v>
      </c>
      <c r="U21" s="92"/>
      <c r="V21" s="93"/>
      <c r="W21" s="7"/>
      <c r="X21" s="7"/>
      <c r="Y21" s="7"/>
      <c r="Z21" s="7"/>
      <c r="AA21" s="7"/>
      <c r="AB21" s="7"/>
      <c r="AC21" s="7"/>
    </row>
    <row r="22">
      <c r="A22" s="44" t="s">
        <v>36</v>
      </c>
      <c r="B22" s="44" t="s">
        <v>37</v>
      </c>
      <c r="C22" s="45"/>
      <c r="D22" s="46" t="s">
        <v>2104</v>
      </c>
      <c r="E22" s="47" t="s">
        <v>90</v>
      </c>
      <c r="F22" s="44" t="s">
        <v>40</v>
      </c>
      <c r="G22" s="231" t="s">
        <v>2105</v>
      </c>
      <c r="H22" s="60" t="s">
        <v>2106</v>
      </c>
      <c r="I22" s="50" t="s">
        <v>2107</v>
      </c>
      <c r="J22" s="44" t="s">
        <v>44</v>
      </c>
      <c r="K22" s="51"/>
      <c r="L22" s="52"/>
      <c r="M22" s="63"/>
      <c r="N22" s="64">
        <v>294.0</v>
      </c>
      <c r="O22" s="53"/>
      <c r="P22" s="238"/>
      <c r="Q22" s="234"/>
      <c r="R22" s="54"/>
      <c r="S22" s="65"/>
      <c r="T22" s="57">
        <v>50.0</v>
      </c>
      <c r="U22" s="81" t="s">
        <v>16</v>
      </c>
      <c r="V22" s="46">
        <f>SUM(S7:S92)</f>
        <v>641</v>
      </c>
      <c r="W22" s="7"/>
      <c r="X22" s="7"/>
      <c r="Y22" s="7"/>
      <c r="Z22" s="7"/>
      <c r="AA22" s="7"/>
      <c r="AB22" s="7"/>
      <c r="AC22" s="7"/>
    </row>
    <row r="23" ht="17.25" customHeight="1">
      <c r="A23" s="44" t="s">
        <v>1595</v>
      </c>
      <c r="B23" s="44" t="s">
        <v>37</v>
      </c>
      <c r="C23" s="45"/>
      <c r="D23" s="101" t="s">
        <v>46</v>
      </c>
      <c r="E23" s="47"/>
      <c r="F23" s="44" t="s">
        <v>60</v>
      </c>
      <c r="G23" s="360" t="s">
        <v>2108</v>
      </c>
      <c r="H23" s="60" t="s">
        <v>225</v>
      </c>
      <c r="I23" s="339">
        <v>6.284934605E9</v>
      </c>
      <c r="J23" s="44" t="s">
        <v>1599</v>
      </c>
      <c r="K23" s="95"/>
      <c r="L23" s="52"/>
      <c r="M23" s="63"/>
      <c r="N23" s="64"/>
      <c r="O23" s="53"/>
      <c r="P23" s="238"/>
      <c r="Q23" s="234">
        <v>147.0</v>
      </c>
      <c r="R23" s="54"/>
      <c r="S23" s="65"/>
      <c r="T23" s="57">
        <v>75.0</v>
      </c>
      <c r="U23" s="81" t="s">
        <v>20</v>
      </c>
      <c r="V23" s="46">
        <f>SUM(Q7:Q92)</f>
        <v>246</v>
      </c>
      <c r="W23" s="7"/>
      <c r="X23" s="7"/>
      <c r="Y23" s="7"/>
      <c r="Z23" s="7"/>
      <c r="AA23" s="7"/>
      <c r="AB23" s="7"/>
      <c r="AC23" s="7"/>
    </row>
    <row r="24" ht="15.75" customHeight="1">
      <c r="A24" s="44" t="s">
        <v>36</v>
      </c>
      <c r="B24" s="44" t="s">
        <v>37</v>
      </c>
      <c r="C24" s="45"/>
      <c r="D24" s="101" t="s">
        <v>2109</v>
      </c>
      <c r="E24" s="47" t="s">
        <v>39</v>
      </c>
      <c r="F24" s="44" t="s">
        <v>40</v>
      </c>
      <c r="G24" s="231" t="s">
        <v>2110</v>
      </c>
      <c r="H24" s="60" t="s">
        <v>2111</v>
      </c>
      <c r="I24" s="50" t="s">
        <v>2112</v>
      </c>
      <c r="J24" s="44" t="s">
        <v>56</v>
      </c>
      <c r="K24" s="51"/>
      <c r="L24" s="72"/>
      <c r="M24" s="63"/>
      <c r="N24" s="64"/>
      <c r="O24" s="53"/>
      <c r="P24" s="238"/>
      <c r="Q24" s="234"/>
      <c r="R24" s="54">
        <v>294.0</v>
      </c>
      <c r="S24" s="65"/>
      <c r="T24" s="57">
        <v>150.0</v>
      </c>
      <c r="U24" s="90" t="s">
        <v>1562</v>
      </c>
      <c r="V24" s="347">
        <f>SUM(V22,V23)</f>
        <v>887</v>
      </c>
      <c r="W24" s="7"/>
      <c r="X24" s="7"/>
      <c r="Y24" s="7"/>
      <c r="Z24" s="7"/>
      <c r="AA24" s="7"/>
      <c r="AB24" s="7"/>
      <c r="AC24" s="7"/>
    </row>
    <row r="25">
      <c r="A25" s="44" t="s">
        <v>36</v>
      </c>
      <c r="B25" s="44" t="s">
        <v>37</v>
      </c>
      <c r="C25" s="70"/>
      <c r="D25" s="46" t="s">
        <v>2113</v>
      </c>
      <c r="E25" s="47" t="s">
        <v>78</v>
      </c>
      <c r="F25" s="44" t="s">
        <v>40</v>
      </c>
      <c r="G25" s="231" t="s">
        <v>2114</v>
      </c>
      <c r="H25" s="60" t="s">
        <v>2115</v>
      </c>
      <c r="I25" s="48" t="s">
        <v>2116</v>
      </c>
      <c r="J25" s="44" t="s">
        <v>44</v>
      </c>
      <c r="K25" s="62"/>
      <c r="L25" s="52"/>
      <c r="M25" s="63"/>
      <c r="N25" s="86"/>
      <c r="O25" s="53"/>
      <c r="P25" s="233"/>
      <c r="Q25" s="234"/>
      <c r="R25" s="54">
        <v>294.0</v>
      </c>
      <c r="S25" s="89"/>
      <c r="T25" s="57">
        <v>50.0</v>
      </c>
      <c r="W25" s="7"/>
      <c r="X25" s="7"/>
      <c r="Y25" s="7"/>
      <c r="Z25" s="7"/>
      <c r="AA25" s="7"/>
      <c r="AB25" s="7"/>
      <c r="AC25" s="7"/>
    </row>
    <row r="26">
      <c r="A26" s="44" t="s">
        <v>36</v>
      </c>
      <c r="B26" s="44" t="s">
        <v>37</v>
      </c>
      <c r="C26" s="70"/>
      <c r="D26" s="58"/>
      <c r="E26" s="47" t="s">
        <v>90</v>
      </c>
      <c r="F26" s="44" t="s">
        <v>40</v>
      </c>
      <c r="G26" s="246" t="s">
        <v>2117</v>
      </c>
      <c r="H26" s="60" t="s">
        <v>2118</v>
      </c>
      <c r="I26" s="48" t="s">
        <v>2119</v>
      </c>
      <c r="J26" s="44" t="s">
        <v>44</v>
      </c>
      <c r="K26" s="99"/>
      <c r="L26" s="84">
        <v>350.0</v>
      </c>
      <c r="M26" s="63"/>
      <c r="N26" s="64"/>
      <c r="O26" s="53"/>
      <c r="P26" s="244"/>
      <c r="Q26" s="234"/>
      <c r="R26" s="87"/>
      <c r="S26" s="65"/>
      <c r="T26" s="57">
        <v>100.0</v>
      </c>
      <c r="W26" s="7"/>
      <c r="X26" s="7"/>
      <c r="Y26" s="7"/>
      <c r="Z26" s="7"/>
      <c r="AA26" s="7"/>
      <c r="AB26" s="7"/>
      <c r="AC26" s="7"/>
    </row>
    <row r="27">
      <c r="A27" s="44" t="s">
        <v>36</v>
      </c>
      <c r="B27" s="44" t="s">
        <v>45</v>
      </c>
      <c r="C27" s="70"/>
      <c r="D27" s="46" t="s">
        <v>46</v>
      </c>
      <c r="E27" s="47" t="s">
        <v>65</v>
      </c>
      <c r="F27" s="44" t="s">
        <v>1442</v>
      </c>
      <c r="G27" s="231" t="s">
        <v>2120</v>
      </c>
      <c r="H27" s="60" t="s">
        <v>2121</v>
      </c>
      <c r="I27" s="61" t="s">
        <v>2122</v>
      </c>
      <c r="J27" s="44" t="s">
        <v>44</v>
      </c>
      <c r="K27" s="99"/>
      <c r="L27" s="52"/>
      <c r="M27" s="63" t="s">
        <v>639</v>
      </c>
      <c r="N27" s="64"/>
      <c r="O27" s="53"/>
      <c r="P27" s="233"/>
      <c r="Q27" s="234"/>
      <c r="R27" s="54"/>
      <c r="S27" s="65"/>
      <c r="T27" s="57" t="s">
        <v>46</v>
      </c>
      <c r="U27" s="7"/>
      <c r="V27" s="7"/>
      <c r="W27" s="7"/>
      <c r="X27" s="7"/>
      <c r="Y27" s="7"/>
      <c r="Z27" s="7"/>
      <c r="AA27" s="7"/>
      <c r="AB27" s="7"/>
      <c r="AC27" s="7"/>
    </row>
    <row r="28">
      <c r="A28" s="44" t="s">
        <v>36</v>
      </c>
      <c r="B28" s="44" t="s">
        <v>37</v>
      </c>
      <c r="C28" s="70"/>
      <c r="D28" s="100"/>
      <c r="E28" s="47" t="s">
        <v>59</v>
      </c>
      <c r="F28" s="44" t="s">
        <v>40</v>
      </c>
      <c r="G28" s="246" t="s">
        <v>2123</v>
      </c>
      <c r="H28" s="60" t="s">
        <v>2124</v>
      </c>
      <c r="I28" s="61" t="s">
        <v>2125</v>
      </c>
      <c r="J28" s="44" t="s">
        <v>56</v>
      </c>
      <c r="K28" s="51"/>
      <c r="L28" s="52"/>
      <c r="M28" s="63"/>
      <c r="N28" s="64"/>
      <c r="O28" s="53"/>
      <c r="P28" s="233"/>
      <c r="Q28" s="234"/>
      <c r="R28" s="54">
        <v>344.0</v>
      </c>
      <c r="S28" s="65"/>
      <c r="T28" s="57">
        <v>50.0</v>
      </c>
      <c r="U28" s="7"/>
      <c r="V28" s="7"/>
      <c r="W28" s="7"/>
      <c r="X28" s="7"/>
      <c r="Y28" s="7"/>
      <c r="Z28" s="7"/>
      <c r="AA28" s="7"/>
      <c r="AB28" s="7"/>
      <c r="AC28" s="7"/>
    </row>
    <row r="29">
      <c r="A29" s="44" t="s">
        <v>36</v>
      </c>
      <c r="B29" s="44" t="s">
        <v>37</v>
      </c>
      <c r="C29" s="45"/>
      <c r="D29" s="100" t="s">
        <v>2126</v>
      </c>
      <c r="E29" s="47" t="s">
        <v>85</v>
      </c>
      <c r="F29" s="44" t="s">
        <v>40</v>
      </c>
      <c r="G29" s="231" t="s">
        <v>2127</v>
      </c>
      <c r="H29" s="60" t="s">
        <v>2128</v>
      </c>
      <c r="I29" s="48" t="s">
        <v>2129</v>
      </c>
      <c r="J29" s="44" t="s">
        <v>32</v>
      </c>
      <c r="K29" s="51"/>
      <c r="L29" s="52"/>
      <c r="M29" s="63"/>
      <c r="N29" s="64">
        <v>350.0</v>
      </c>
      <c r="O29" s="53"/>
      <c r="P29" s="238"/>
      <c r="Q29" s="234"/>
      <c r="R29" s="54"/>
      <c r="S29" s="65"/>
      <c r="T29" s="57">
        <v>50.0</v>
      </c>
      <c r="U29" s="7"/>
      <c r="V29" s="7"/>
      <c r="W29" s="7"/>
      <c r="X29" s="7"/>
      <c r="Y29" s="7"/>
      <c r="Z29" s="7"/>
      <c r="AA29" s="7"/>
      <c r="AB29" s="7"/>
      <c r="AC29" s="7"/>
    </row>
    <row r="30">
      <c r="A30" s="44" t="s">
        <v>36</v>
      </c>
      <c r="B30" s="44" t="s">
        <v>37</v>
      </c>
      <c r="C30" s="101"/>
      <c r="D30" s="100" t="s">
        <v>2130</v>
      </c>
      <c r="E30" s="47" t="s">
        <v>178</v>
      </c>
      <c r="F30" s="44" t="s">
        <v>40</v>
      </c>
      <c r="G30" s="231" t="s">
        <v>2131</v>
      </c>
      <c r="H30" s="60" t="s">
        <v>2132</v>
      </c>
      <c r="I30" s="48" t="s">
        <v>2133</v>
      </c>
      <c r="J30" s="44" t="s">
        <v>56</v>
      </c>
      <c r="K30" s="51"/>
      <c r="L30" s="52"/>
      <c r="M30" s="37"/>
      <c r="N30" s="38"/>
      <c r="O30" s="53"/>
      <c r="P30" s="233"/>
      <c r="Q30" s="234"/>
      <c r="R30" s="54">
        <v>294.0</v>
      </c>
      <c r="S30" s="56"/>
      <c r="T30" s="57">
        <v>100.0</v>
      </c>
      <c r="U30" s="7"/>
      <c r="V30" s="7"/>
      <c r="W30" s="7"/>
      <c r="X30" s="7"/>
      <c r="Y30" s="7"/>
      <c r="Z30" s="7"/>
      <c r="AA30" s="7"/>
      <c r="AB30" s="7"/>
      <c r="AC30" s="7"/>
    </row>
    <row r="31">
      <c r="A31" s="44" t="s">
        <v>36</v>
      </c>
      <c r="B31" s="44" t="s">
        <v>37</v>
      </c>
      <c r="C31" s="45"/>
      <c r="D31" s="100" t="s">
        <v>2134</v>
      </c>
      <c r="E31" s="47" t="s">
        <v>145</v>
      </c>
      <c r="F31" s="44" t="s">
        <v>40</v>
      </c>
      <c r="G31" s="252" t="s">
        <v>2135</v>
      </c>
      <c r="H31" s="103" t="s">
        <v>2136</v>
      </c>
      <c r="I31" s="48" t="s">
        <v>2137</v>
      </c>
      <c r="J31" s="44" t="s">
        <v>56</v>
      </c>
      <c r="K31" s="51"/>
      <c r="L31" s="104"/>
      <c r="M31" s="63"/>
      <c r="N31" s="64">
        <v>350.0</v>
      </c>
      <c r="O31" s="53"/>
      <c r="P31" s="233"/>
      <c r="Q31" s="234"/>
      <c r="R31" s="105"/>
      <c r="S31" s="65"/>
      <c r="T31" s="57">
        <v>50.0</v>
      </c>
      <c r="U31" s="7"/>
      <c r="V31" s="7"/>
      <c r="W31" s="7"/>
      <c r="X31" s="7"/>
      <c r="Y31" s="7"/>
      <c r="Z31" s="7"/>
      <c r="AA31" s="7"/>
      <c r="AB31" s="7"/>
      <c r="AC31" s="7"/>
    </row>
    <row r="32">
      <c r="A32" s="44" t="s">
        <v>36</v>
      </c>
      <c r="B32" s="44" t="s">
        <v>37</v>
      </c>
      <c r="C32" s="108"/>
      <c r="D32" s="46" t="s">
        <v>2138</v>
      </c>
      <c r="E32" s="47" t="s">
        <v>85</v>
      </c>
      <c r="F32" s="44" t="s">
        <v>40</v>
      </c>
      <c r="G32" s="231" t="s">
        <v>2139</v>
      </c>
      <c r="H32" s="60" t="s">
        <v>2140</v>
      </c>
      <c r="I32" s="48" t="s">
        <v>2141</v>
      </c>
      <c r="J32" s="44" t="s">
        <v>32</v>
      </c>
      <c r="K32" s="51"/>
      <c r="L32" s="104"/>
      <c r="M32" s="63">
        <v>300.0</v>
      </c>
      <c r="N32" s="64"/>
      <c r="O32" s="53"/>
      <c r="P32" s="233"/>
      <c r="Q32" s="234"/>
      <c r="R32" s="105"/>
      <c r="S32" s="65"/>
      <c r="T32" s="47">
        <v>50.0</v>
      </c>
      <c r="U32" s="90" t="s">
        <v>23</v>
      </c>
      <c r="V32" s="107">
        <f>SUM(V11,V18,V24)</f>
        <v>8215</v>
      </c>
      <c r="W32" s="7"/>
      <c r="X32" s="7"/>
      <c r="Y32" s="7"/>
      <c r="Z32" s="7"/>
      <c r="AA32" s="7"/>
      <c r="AB32" s="7"/>
      <c r="AC32" s="7"/>
    </row>
    <row r="33">
      <c r="A33" s="44" t="s">
        <v>36</v>
      </c>
      <c r="B33" s="44" t="s">
        <v>37</v>
      </c>
      <c r="C33" s="45"/>
      <c r="D33" s="122" t="s">
        <v>2142</v>
      </c>
      <c r="E33" s="47" t="s">
        <v>178</v>
      </c>
      <c r="F33" s="44" t="s">
        <v>140</v>
      </c>
      <c r="G33" s="231" t="s">
        <v>2143</v>
      </c>
      <c r="H33" s="60"/>
      <c r="I33" s="48" t="s">
        <v>2144</v>
      </c>
      <c r="J33" s="44" t="s">
        <v>56</v>
      </c>
      <c r="K33" s="51"/>
      <c r="L33" s="84"/>
      <c r="M33" s="85"/>
      <c r="N33" s="64">
        <v>250.0</v>
      </c>
      <c r="O33" s="53"/>
      <c r="P33" s="233"/>
      <c r="Q33" s="234"/>
      <c r="R33" s="87"/>
      <c r="S33" s="89"/>
      <c r="T33" s="47">
        <v>50.0</v>
      </c>
      <c r="W33" s="7"/>
      <c r="X33" s="7"/>
      <c r="Y33" s="7"/>
      <c r="Z33" s="7"/>
      <c r="AA33" s="7"/>
      <c r="AB33" s="7"/>
      <c r="AC33" s="7"/>
    </row>
    <row r="34">
      <c r="A34" s="44" t="s">
        <v>36</v>
      </c>
      <c r="B34" s="44" t="s">
        <v>37</v>
      </c>
      <c r="C34" s="45"/>
      <c r="D34" s="122" t="s">
        <v>2145</v>
      </c>
      <c r="E34" s="47" t="s">
        <v>85</v>
      </c>
      <c r="F34" s="44" t="s">
        <v>40</v>
      </c>
      <c r="G34" s="231" t="s">
        <v>2146</v>
      </c>
      <c r="H34" s="60" t="s">
        <v>2147</v>
      </c>
      <c r="I34" s="60" t="s">
        <v>2148</v>
      </c>
      <c r="J34" s="44" t="s">
        <v>32</v>
      </c>
      <c r="K34" s="51"/>
      <c r="L34" s="72"/>
      <c r="M34" s="37"/>
      <c r="N34" s="38">
        <v>350.0</v>
      </c>
      <c r="O34" s="53"/>
      <c r="P34" s="233"/>
      <c r="Q34" s="234"/>
      <c r="R34" s="73"/>
      <c r="S34" s="56"/>
      <c r="T34" s="301">
        <v>350.0</v>
      </c>
      <c r="W34" s="7"/>
      <c r="X34" s="7"/>
      <c r="Y34" s="7"/>
      <c r="Z34" s="7"/>
      <c r="AA34" s="7"/>
      <c r="AB34" s="7"/>
      <c r="AC34" s="7"/>
    </row>
    <row r="35">
      <c r="A35" s="44" t="s">
        <v>36</v>
      </c>
      <c r="B35" s="44" t="s">
        <v>37</v>
      </c>
      <c r="C35" s="70"/>
      <c r="D35" s="122" t="s">
        <v>2149</v>
      </c>
      <c r="E35" s="47" t="s">
        <v>59</v>
      </c>
      <c r="F35" s="44" t="s">
        <v>60</v>
      </c>
      <c r="G35" s="231" t="s">
        <v>2150</v>
      </c>
      <c r="H35" s="60" t="s">
        <v>2151</v>
      </c>
      <c r="I35" s="60" t="s">
        <v>2152</v>
      </c>
      <c r="J35" s="44" t="s">
        <v>56</v>
      </c>
      <c r="K35" s="62"/>
      <c r="L35" s="52"/>
      <c r="M35" s="63"/>
      <c r="N35" s="64"/>
      <c r="O35" s="53"/>
      <c r="P35" s="233"/>
      <c r="Q35" s="234"/>
      <c r="R35" s="54"/>
      <c r="S35" s="65">
        <v>244.0</v>
      </c>
      <c r="T35" s="295">
        <v>244.0</v>
      </c>
      <c r="W35" s="7"/>
      <c r="X35" s="7"/>
      <c r="Y35" s="7"/>
      <c r="Z35" s="7"/>
      <c r="AA35" s="7"/>
      <c r="AB35" s="7"/>
      <c r="AC35" s="7"/>
    </row>
    <row r="36">
      <c r="A36" s="44"/>
      <c r="B36" s="44"/>
      <c r="C36" s="70"/>
      <c r="D36" s="71"/>
      <c r="E36" s="47"/>
      <c r="F36" s="44"/>
      <c r="G36" s="111"/>
      <c r="H36" s="112"/>
      <c r="I36" s="60"/>
      <c r="J36" s="78"/>
      <c r="K36" s="62"/>
      <c r="L36" s="52"/>
      <c r="M36" s="63"/>
      <c r="N36" s="64"/>
      <c r="O36" s="53"/>
      <c r="P36" s="238"/>
      <c r="Q36" s="234"/>
      <c r="R36" s="54"/>
      <c r="S36" s="65"/>
      <c r="T36" s="47"/>
      <c r="W36" s="7"/>
      <c r="X36" s="7"/>
      <c r="Y36" s="7"/>
      <c r="Z36" s="7"/>
      <c r="AA36" s="7"/>
      <c r="AB36" s="7"/>
      <c r="AC36" s="7"/>
    </row>
    <row r="37">
      <c r="A37" s="44"/>
      <c r="B37" s="44"/>
      <c r="C37" s="70"/>
      <c r="D37" s="71"/>
      <c r="E37" s="47"/>
      <c r="F37" s="44"/>
      <c r="G37" s="113"/>
      <c r="H37" s="114"/>
      <c r="I37" s="48"/>
      <c r="J37" s="44"/>
      <c r="K37" s="51"/>
      <c r="L37" s="52"/>
      <c r="M37" s="85"/>
      <c r="N37" s="86"/>
      <c r="O37" s="53"/>
      <c r="P37" s="233"/>
      <c r="Q37" s="234"/>
      <c r="R37" s="54"/>
      <c r="S37" s="89"/>
      <c r="T37" s="4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44"/>
      <c r="B38" s="44"/>
      <c r="C38" s="45"/>
      <c r="D38" s="100"/>
      <c r="E38" s="47"/>
      <c r="F38" s="44"/>
      <c r="G38" s="48"/>
      <c r="H38" s="60"/>
      <c r="I38" s="48"/>
      <c r="J38" s="78"/>
      <c r="K38" s="51"/>
      <c r="L38" s="52"/>
      <c r="M38" s="115"/>
      <c r="N38" s="116"/>
      <c r="O38" s="53"/>
      <c r="P38" s="233"/>
      <c r="Q38" s="234"/>
      <c r="R38" s="54"/>
      <c r="S38" s="117"/>
      <c r="T38" s="4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44"/>
      <c r="B39" s="44"/>
      <c r="C39" s="45"/>
      <c r="D39" s="71"/>
      <c r="E39" s="47"/>
      <c r="F39" s="44"/>
      <c r="G39" s="48"/>
      <c r="H39" s="60"/>
      <c r="I39" s="47"/>
      <c r="J39" s="78"/>
      <c r="K39" s="99"/>
      <c r="L39" s="52"/>
      <c r="M39" s="63"/>
      <c r="N39" s="64"/>
      <c r="O39" s="53"/>
      <c r="P39" s="254"/>
      <c r="Q39" s="234"/>
      <c r="R39" s="54"/>
      <c r="S39" s="65"/>
      <c r="T39" s="4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44"/>
      <c r="B40" s="44"/>
      <c r="C40" s="45"/>
      <c r="D40" s="58"/>
      <c r="E40" s="59"/>
      <c r="F40" s="44"/>
      <c r="G40" s="48"/>
      <c r="H40" s="60"/>
      <c r="I40" s="48"/>
      <c r="J40" s="78"/>
      <c r="K40" s="51"/>
      <c r="L40" s="72"/>
      <c r="M40" s="63"/>
      <c r="N40" s="64"/>
      <c r="O40" s="53"/>
      <c r="P40" s="256"/>
      <c r="Q40" s="234"/>
      <c r="R40" s="73"/>
      <c r="S40" s="65"/>
      <c r="T40" s="4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44"/>
      <c r="B41" s="44"/>
      <c r="C41" s="45"/>
      <c r="D41" s="71"/>
      <c r="E41" s="47"/>
      <c r="F41" s="44"/>
      <c r="G41" s="48"/>
      <c r="H41" s="60"/>
      <c r="I41" s="48"/>
      <c r="J41" s="78"/>
      <c r="K41" s="51"/>
      <c r="L41" s="52"/>
      <c r="M41" s="63"/>
      <c r="N41" s="64"/>
      <c r="O41" s="53"/>
      <c r="P41" s="254"/>
      <c r="Q41" s="234"/>
      <c r="R41" s="54"/>
      <c r="S41" s="65"/>
      <c r="T41" s="4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44"/>
      <c r="B42" s="44"/>
      <c r="C42" s="70"/>
      <c r="D42" s="118"/>
      <c r="E42" s="59"/>
      <c r="F42" s="44"/>
      <c r="G42" s="119"/>
      <c r="H42" s="120"/>
      <c r="I42" s="114"/>
      <c r="J42" s="78"/>
      <c r="K42" s="121"/>
      <c r="L42" s="52"/>
      <c r="M42" s="63"/>
      <c r="N42" s="64"/>
      <c r="O42" s="53"/>
      <c r="P42" s="258"/>
      <c r="Q42" s="234"/>
      <c r="R42" s="54"/>
      <c r="S42" s="65"/>
      <c r="T42" s="4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44"/>
      <c r="B43" s="44"/>
      <c r="C43" s="70"/>
      <c r="D43" s="58"/>
      <c r="E43" s="47"/>
      <c r="F43" s="44"/>
      <c r="G43" s="48"/>
      <c r="H43" s="60"/>
      <c r="I43" s="48"/>
      <c r="J43" s="44"/>
      <c r="K43" s="51"/>
      <c r="L43" s="52"/>
      <c r="M43" s="63"/>
      <c r="N43" s="64"/>
      <c r="O43" s="53"/>
      <c r="P43" s="254"/>
      <c r="Q43" s="234"/>
      <c r="R43" s="54"/>
      <c r="S43" s="65"/>
      <c r="T43" s="4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44"/>
      <c r="B44" s="44"/>
      <c r="C44" s="45"/>
      <c r="D44" s="58"/>
      <c r="E44" s="59"/>
      <c r="F44" s="44"/>
      <c r="G44" s="48"/>
      <c r="H44" s="60"/>
      <c r="I44" s="48"/>
      <c r="J44" s="44"/>
      <c r="K44" s="62"/>
      <c r="L44" s="52"/>
      <c r="M44" s="63"/>
      <c r="N44" s="64"/>
      <c r="O44" s="53"/>
      <c r="P44" s="254"/>
      <c r="Q44" s="234"/>
      <c r="R44" s="54"/>
      <c r="S44" s="65"/>
      <c r="T44" s="4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44"/>
      <c r="B45" s="44"/>
      <c r="C45" s="45"/>
      <c r="D45" s="122"/>
      <c r="E45" s="59"/>
      <c r="F45" s="44"/>
      <c r="G45" s="48"/>
      <c r="H45" s="60"/>
      <c r="I45" s="48"/>
      <c r="J45" s="44"/>
      <c r="K45" s="51"/>
      <c r="L45" s="52"/>
      <c r="M45" s="63"/>
      <c r="N45" s="64"/>
      <c r="O45" s="53"/>
      <c r="P45" s="254"/>
      <c r="Q45" s="234"/>
      <c r="R45" s="54"/>
      <c r="S45" s="65"/>
      <c r="T45" s="4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44"/>
      <c r="B46" s="44"/>
      <c r="C46" s="45"/>
      <c r="D46" s="71"/>
      <c r="E46" s="59"/>
      <c r="F46" s="44"/>
      <c r="G46" s="123"/>
      <c r="H46" s="124"/>
      <c r="I46" s="48"/>
      <c r="J46" s="78"/>
      <c r="K46" s="51"/>
      <c r="L46" s="104"/>
      <c r="M46" s="85"/>
      <c r="N46" s="86"/>
      <c r="O46" s="53"/>
      <c r="P46" s="254"/>
      <c r="Q46" s="234"/>
      <c r="R46" s="105"/>
      <c r="S46" s="89"/>
      <c r="T46" s="4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44"/>
      <c r="B47" s="44"/>
      <c r="C47" s="70"/>
      <c r="D47" s="71"/>
      <c r="E47" s="59"/>
      <c r="F47" s="44"/>
      <c r="G47" s="48"/>
      <c r="H47" s="60"/>
      <c r="I47" s="60"/>
      <c r="J47" s="78"/>
      <c r="K47" s="51"/>
      <c r="L47" s="125"/>
      <c r="M47" s="63"/>
      <c r="N47" s="64"/>
      <c r="O47" s="53"/>
      <c r="P47" s="254"/>
      <c r="Q47" s="234"/>
      <c r="R47" s="126"/>
      <c r="S47" s="65"/>
      <c r="T47" s="4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44"/>
      <c r="B48" s="44"/>
      <c r="C48" s="45"/>
      <c r="D48" s="71"/>
      <c r="E48" s="59"/>
      <c r="F48" s="44"/>
      <c r="G48" s="48"/>
      <c r="H48" s="60"/>
      <c r="I48" s="60"/>
      <c r="J48" s="78"/>
      <c r="K48" s="51"/>
      <c r="L48" s="125"/>
      <c r="M48" s="37"/>
      <c r="N48" s="38"/>
      <c r="O48" s="53"/>
      <c r="P48" s="254"/>
      <c r="Q48" s="234"/>
      <c r="R48" s="126"/>
      <c r="S48" s="56"/>
      <c r="T48" s="4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44"/>
      <c r="B49" s="44"/>
      <c r="C49" s="45"/>
      <c r="D49" s="109"/>
      <c r="E49" s="47"/>
      <c r="F49" s="44"/>
      <c r="G49" s="48"/>
      <c r="H49" s="60"/>
      <c r="I49" s="128"/>
      <c r="J49" s="44"/>
      <c r="K49" s="62"/>
      <c r="L49" s="125"/>
      <c r="M49" s="85"/>
      <c r="N49" s="86"/>
      <c r="O49" s="53"/>
      <c r="P49" s="254"/>
      <c r="Q49" s="234"/>
      <c r="R49" s="126"/>
      <c r="S49" s="89"/>
      <c r="T49" s="4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44"/>
      <c r="B50" s="44"/>
      <c r="C50" s="45"/>
      <c r="D50" s="129"/>
      <c r="E50" s="59"/>
      <c r="F50" s="44"/>
      <c r="G50" s="48"/>
      <c r="H50" s="60"/>
      <c r="I50" s="48"/>
      <c r="J50" s="78"/>
      <c r="K50" s="62"/>
      <c r="L50" s="130"/>
      <c r="M50" s="85"/>
      <c r="N50" s="86"/>
      <c r="O50" s="53"/>
      <c r="P50" s="258"/>
      <c r="Q50" s="234"/>
      <c r="R50" s="131"/>
      <c r="S50" s="89"/>
      <c r="T50" s="4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44"/>
      <c r="B51" s="44"/>
      <c r="C51" s="45"/>
      <c r="D51" s="70"/>
      <c r="E51" s="59"/>
      <c r="F51" s="44"/>
      <c r="G51" s="48"/>
      <c r="H51" s="60"/>
      <c r="I51" s="48"/>
      <c r="J51" s="78"/>
      <c r="K51" s="51"/>
      <c r="L51" s="125"/>
      <c r="M51" s="63"/>
      <c r="N51" s="64"/>
      <c r="O51" s="53"/>
      <c r="P51" s="254"/>
      <c r="Q51" s="234"/>
      <c r="R51" s="126"/>
      <c r="S51" s="65"/>
      <c r="T51" s="4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44"/>
      <c r="B52" s="44"/>
      <c r="C52" s="45"/>
      <c r="D52" s="45"/>
      <c r="E52" s="59"/>
      <c r="F52" s="44"/>
      <c r="G52" s="133"/>
      <c r="H52" s="49"/>
      <c r="I52" s="48"/>
      <c r="J52" s="78"/>
      <c r="K52" s="121"/>
      <c r="L52" s="125"/>
      <c r="M52" s="85"/>
      <c r="N52" s="86"/>
      <c r="O52" s="53"/>
      <c r="P52" s="258"/>
      <c r="Q52" s="234"/>
      <c r="R52" s="126"/>
      <c r="S52" s="89"/>
      <c r="T52" s="4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44"/>
      <c r="B53" s="44"/>
      <c r="C53" s="45"/>
      <c r="D53" s="45"/>
      <c r="E53" s="134"/>
      <c r="F53" s="44"/>
      <c r="G53" s="48"/>
      <c r="H53" s="60"/>
      <c r="I53" s="48"/>
      <c r="J53" s="78"/>
      <c r="K53" s="51"/>
      <c r="L53" s="125"/>
      <c r="M53" s="63"/>
      <c r="N53" s="64"/>
      <c r="O53" s="53"/>
      <c r="P53" s="262"/>
      <c r="Q53" s="234"/>
      <c r="R53" s="126"/>
      <c r="S53" s="65"/>
      <c r="T53" s="5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44"/>
      <c r="B54" s="44"/>
      <c r="C54" s="45"/>
      <c r="D54" s="45"/>
      <c r="E54" s="23"/>
      <c r="F54" s="44"/>
      <c r="G54" s="135"/>
      <c r="H54" s="136"/>
      <c r="I54" s="48"/>
      <c r="J54" s="78"/>
      <c r="K54" s="51"/>
      <c r="L54" s="125"/>
      <c r="M54" s="63"/>
      <c r="N54" s="64"/>
      <c r="O54" s="53"/>
      <c r="P54" s="254"/>
      <c r="Q54" s="234"/>
      <c r="R54" s="126"/>
      <c r="S54" s="65"/>
      <c r="T54" s="4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25"/>
      <c r="M55" s="115"/>
      <c r="N55" s="116"/>
      <c r="O55" s="53"/>
      <c r="P55" s="258"/>
      <c r="Q55" s="234"/>
      <c r="R55" s="126"/>
      <c r="S55" s="117"/>
      <c r="T55" s="4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8"/>
      <c r="L56" s="125"/>
      <c r="M56" s="115"/>
      <c r="N56" s="116"/>
      <c r="O56" s="53"/>
      <c r="P56" s="258"/>
      <c r="Q56" s="234"/>
      <c r="R56" s="126"/>
      <c r="S56" s="117"/>
      <c r="T56" s="4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44"/>
      <c r="B57" s="44"/>
      <c r="C57" s="45"/>
      <c r="D57" s="45"/>
      <c r="E57" s="23"/>
      <c r="F57" s="44"/>
      <c r="G57" s="48"/>
      <c r="H57" s="60"/>
      <c r="I57" s="48"/>
      <c r="J57" s="78"/>
      <c r="K57" s="137"/>
      <c r="L57" s="139"/>
      <c r="M57" s="63"/>
      <c r="N57" s="64"/>
      <c r="O57" s="53"/>
      <c r="P57" s="262"/>
      <c r="Q57" s="234"/>
      <c r="R57" s="140"/>
      <c r="S57" s="65"/>
      <c r="T57" s="4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44"/>
      <c r="B58" s="44"/>
      <c r="C58" s="45"/>
      <c r="D58" s="101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54"/>
      <c r="Q58" s="234"/>
      <c r="R58" s="126"/>
      <c r="S58" s="89"/>
      <c r="T58" s="4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44"/>
      <c r="B59" s="44"/>
      <c r="C59" s="70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56"/>
      <c r="Q59" s="234"/>
      <c r="R59" s="126"/>
      <c r="S59" s="89"/>
      <c r="T59" s="4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56"/>
      <c r="Q60" s="234"/>
      <c r="R60" s="126"/>
      <c r="S60" s="89"/>
      <c r="T60" s="4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25"/>
      <c r="M61" s="85"/>
      <c r="N61" s="86"/>
      <c r="O61" s="53"/>
      <c r="P61" s="256"/>
      <c r="Q61" s="234"/>
      <c r="R61" s="126"/>
      <c r="S61" s="89"/>
      <c r="T61" s="4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63"/>
      <c r="N62" s="64"/>
      <c r="O62" s="53"/>
      <c r="P62" s="256"/>
      <c r="Q62" s="234"/>
      <c r="R62" s="131"/>
      <c r="S62" s="65"/>
      <c r="T62" s="4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7"/>
      <c r="L63" s="130"/>
      <c r="M63" s="85"/>
      <c r="N63" s="86"/>
      <c r="O63" s="53"/>
      <c r="P63" s="258"/>
      <c r="Q63" s="265"/>
      <c r="R63" s="131"/>
      <c r="S63" s="89"/>
      <c r="T63" s="142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25"/>
      <c r="M64" s="63"/>
      <c r="N64" s="64"/>
      <c r="O64" s="53"/>
      <c r="P64" s="262"/>
      <c r="Q64" s="234"/>
      <c r="R64" s="126"/>
      <c r="S64" s="65"/>
      <c r="T64" s="4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8"/>
      <c r="L65" s="130"/>
      <c r="M65" s="85"/>
      <c r="N65" s="86"/>
      <c r="O65" s="53"/>
      <c r="P65" s="254"/>
      <c r="Q65" s="234"/>
      <c r="R65" s="131"/>
      <c r="S65" s="89"/>
      <c r="T65" s="4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44"/>
      <c r="B66" s="44"/>
      <c r="C66" s="45"/>
      <c r="D66" s="45"/>
      <c r="E66" s="23"/>
      <c r="F66" s="44"/>
      <c r="G66" s="48"/>
      <c r="H66" s="60"/>
      <c r="I66" s="48"/>
      <c r="J66" s="78"/>
      <c r="K66" s="137"/>
      <c r="L66" s="130"/>
      <c r="M66" s="85"/>
      <c r="N66" s="86"/>
      <c r="O66" s="53"/>
      <c r="P66" s="258"/>
      <c r="Q66" s="234"/>
      <c r="R66" s="131"/>
      <c r="S66" s="89"/>
      <c r="T66" s="4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4"/>
      <c r="L67" s="125"/>
      <c r="M67" s="63"/>
      <c r="N67" s="64"/>
      <c r="O67" s="53"/>
      <c r="P67" s="258"/>
      <c r="Q67" s="234"/>
      <c r="R67" s="126"/>
      <c r="S67" s="65"/>
      <c r="T67" s="4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5"/>
      <c r="L68" s="130"/>
      <c r="M68" s="85"/>
      <c r="N68" s="86"/>
      <c r="O68" s="53"/>
      <c r="P68" s="258"/>
      <c r="Q68" s="234"/>
      <c r="R68" s="131"/>
      <c r="S68" s="89"/>
      <c r="T68" s="4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37"/>
      <c r="L69" s="146"/>
      <c r="M69" s="85"/>
      <c r="N69" s="86"/>
      <c r="O69" s="53"/>
      <c r="P69" s="258"/>
      <c r="Q69" s="234"/>
      <c r="R69" s="147"/>
      <c r="S69" s="89"/>
      <c r="T69" s="5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4"/>
      <c r="L70" s="130"/>
      <c r="M70" s="85"/>
      <c r="N70" s="86"/>
      <c r="O70" s="53"/>
      <c r="P70" s="266"/>
      <c r="Q70" s="234"/>
      <c r="R70" s="131"/>
      <c r="S70" s="89"/>
      <c r="T70" s="4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44"/>
      <c r="B71" s="44"/>
      <c r="C71" s="149"/>
      <c r="D71" s="150"/>
      <c r="E71" s="143"/>
      <c r="F71" s="44"/>
      <c r="G71" s="48"/>
      <c r="H71" s="60"/>
      <c r="I71" s="48"/>
      <c r="J71" s="78"/>
      <c r="K71" s="151"/>
      <c r="L71" s="152"/>
      <c r="M71" s="85"/>
      <c r="N71" s="86"/>
      <c r="O71" s="53"/>
      <c r="P71" s="266"/>
      <c r="Q71" s="234"/>
      <c r="R71" s="153"/>
      <c r="S71" s="89"/>
      <c r="T71" s="4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44"/>
      <c r="B72" s="44"/>
      <c r="C72" s="149"/>
      <c r="D72" s="45"/>
      <c r="E72" s="143"/>
      <c r="F72" s="44"/>
      <c r="G72" s="48"/>
      <c r="H72" s="60"/>
      <c r="I72" s="48"/>
      <c r="J72" s="78"/>
      <c r="K72" s="155"/>
      <c r="L72" s="152"/>
      <c r="M72" s="115"/>
      <c r="N72" s="116"/>
      <c r="O72" s="53"/>
      <c r="P72" s="266"/>
      <c r="Q72" s="265"/>
      <c r="R72" s="153"/>
      <c r="S72" s="117"/>
      <c r="T72" s="142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44"/>
      <c r="B73" s="44"/>
      <c r="C73" s="149"/>
      <c r="D73" s="58"/>
      <c r="E73" s="143"/>
      <c r="F73" s="44"/>
      <c r="G73" s="48"/>
      <c r="H73" s="60"/>
      <c r="I73" s="60"/>
      <c r="J73" s="78"/>
      <c r="K73" s="151"/>
      <c r="L73" s="156"/>
      <c r="M73" s="85"/>
      <c r="N73" s="86"/>
      <c r="O73" s="53"/>
      <c r="P73" s="266"/>
      <c r="Q73" s="265"/>
      <c r="R73" s="157"/>
      <c r="S73" s="89"/>
      <c r="T73" s="142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1"/>
      <c r="L74" s="152"/>
      <c r="M74" s="85"/>
      <c r="N74" s="86"/>
      <c r="O74" s="53"/>
      <c r="P74" s="266"/>
      <c r="Q74" s="265"/>
      <c r="R74" s="153"/>
      <c r="S74" s="89"/>
      <c r="T74" s="142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44"/>
      <c r="B75" s="44"/>
      <c r="C75" s="149"/>
      <c r="D75" s="45"/>
      <c r="E75" s="14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6"/>
      <c r="Q75" s="265"/>
      <c r="R75" s="153"/>
      <c r="S75" s="89"/>
      <c r="T75" s="142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6"/>
      <c r="Q76" s="265"/>
      <c r="R76" s="153"/>
      <c r="S76" s="89"/>
      <c r="T76" s="159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266"/>
      <c r="Q77" s="265"/>
      <c r="R77" s="153"/>
      <c r="S77" s="89"/>
      <c r="T77" s="142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6"/>
      <c r="Q78" s="268"/>
      <c r="R78" s="153"/>
      <c r="S78" s="89"/>
      <c r="T78" s="162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6"/>
      <c r="Q79" s="268"/>
      <c r="R79" s="153"/>
      <c r="S79" s="89"/>
      <c r="T79" s="163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269"/>
      <c r="Q80" s="268"/>
      <c r="R80" s="153"/>
      <c r="S80" s="89"/>
      <c r="T80" s="163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69"/>
      <c r="Q81" s="268"/>
      <c r="R81" s="168"/>
      <c r="S81" s="170"/>
      <c r="T81" s="163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69"/>
      <c r="Q82" s="268"/>
      <c r="R82" s="168"/>
      <c r="S82" s="170"/>
      <c r="T82" s="163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271"/>
      <c r="Q83" s="268"/>
      <c r="R83" s="168"/>
      <c r="S83" s="170"/>
      <c r="T83" s="163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273"/>
      <c r="Q84" s="274"/>
      <c r="R84" s="175"/>
      <c r="S84" s="177"/>
      <c r="T84" s="163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3"/>
      <c r="Q85" s="275"/>
      <c r="R85" s="168"/>
      <c r="S85" s="180"/>
      <c r="T85" s="163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3"/>
      <c r="Q86" s="275"/>
      <c r="R86" s="168"/>
      <c r="S86" s="180"/>
      <c r="T86" s="163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3"/>
      <c r="Q87" s="275"/>
      <c r="R87" s="168"/>
      <c r="S87" s="180"/>
      <c r="T87" s="163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3"/>
      <c r="Q88" s="275"/>
      <c r="R88" s="168"/>
      <c r="S88" s="180"/>
      <c r="T88" s="163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3"/>
      <c r="Q89" s="275"/>
      <c r="R89" s="168"/>
      <c r="S89" s="180"/>
      <c r="T89" s="163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3"/>
      <c r="Q90" s="275"/>
      <c r="R90" s="168"/>
      <c r="S90" s="180"/>
      <c r="T90" s="163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3"/>
      <c r="Q91" s="275"/>
      <c r="R91" s="168"/>
      <c r="S91" s="180"/>
      <c r="T91" s="163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273"/>
      <c r="Q92" s="275"/>
      <c r="R92" s="168"/>
      <c r="S92" s="180"/>
      <c r="T92" s="163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7"/>
      <c r="S93" s="188"/>
      <c r="T93" s="189">
        <f>SUM(T7:T92)</f>
        <v>2388.5</v>
      </c>
      <c r="U93" s="7"/>
      <c r="V93" s="7"/>
      <c r="W93" s="7"/>
      <c r="X93" s="7"/>
      <c r="Y93" s="7"/>
      <c r="Z93" s="7"/>
      <c r="AA93" s="7"/>
      <c r="AB93" s="7"/>
      <c r="AC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6"/>
      <c r="S94" s="19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0</v>
      </c>
      <c r="L95" s="201" t="s">
        <v>24</v>
      </c>
      <c r="O95" s="202" t="s">
        <v>25</v>
      </c>
      <c r="R95" s="202"/>
      <c r="S95" s="203" t="s">
        <v>26</v>
      </c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SUM(K95*1%)</f>
        <v>0</v>
      </c>
      <c r="L96" s="36" t="s">
        <v>10</v>
      </c>
      <c r="M96" s="204"/>
      <c r="N96" s="204"/>
      <c r="O96" s="205"/>
      <c r="P96" s="206"/>
      <c r="Q96" s="206"/>
      <c r="R96" s="206"/>
      <c r="S96" s="20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1400</v>
      </c>
      <c r="M97" s="37" t="s">
        <v>11</v>
      </c>
      <c r="N97" s="204"/>
      <c r="O97" s="205"/>
      <c r="P97" s="205"/>
      <c r="Q97" s="205"/>
      <c r="R97" s="205"/>
      <c r="S97" s="20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4726</v>
      </c>
      <c r="I98" s="5"/>
      <c r="J98" s="2"/>
      <c r="K98" s="7"/>
      <c r="L98" s="58">
        <f>SUM(L97*1%)</f>
        <v>14</v>
      </c>
      <c r="M98" s="16">
        <f>SUM(M6:M91)</f>
        <v>300</v>
      </c>
      <c r="N98" s="38" t="s">
        <v>12</v>
      </c>
      <c r="O98" s="205"/>
      <c r="P98" s="205"/>
      <c r="Q98" s="205"/>
      <c r="R98" s="205"/>
      <c r="S98" s="188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"/>
      <c r="B99" s="2"/>
      <c r="C99" s="3"/>
      <c r="D99" s="16"/>
      <c r="E99" s="2"/>
      <c r="F99" s="212"/>
      <c r="G99" s="213" t="s">
        <v>28</v>
      </c>
      <c r="H99" s="211">
        <f>SUM(O100,,P102,R104)</f>
        <v>2602</v>
      </c>
      <c r="I99" s="5"/>
      <c r="J99" s="2"/>
      <c r="K99" s="7"/>
      <c r="L99" s="17"/>
      <c r="M99" s="58">
        <f>SUM(M98*1%)</f>
        <v>3</v>
      </c>
      <c r="N99" s="16">
        <f>SUM(N6:N92)</f>
        <v>3026</v>
      </c>
      <c r="O99" s="39" t="s">
        <v>13</v>
      </c>
      <c r="P99" s="205"/>
      <c r="Q99" s="205"/>
      <c r="R99" s="205"/>
      <c r="S99" s="214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SUM(Q103,S105)</f>
        <v>887</v>
      </c>
      <c r="I100" s="5"/>
      <c r="J100" s="2"/>
      <c r="K100" s="7"/>
      <c r="L100" s="2"/>
      <c r="M100" s="2"/>
      <c r="N100" s="58">
        <f>SUM(N99*2%)</f>
        <v>60.52</v>
      </c>
      <c r="O100" s="16">
        <f>SUM(O6:O93)</f>
        <v>1176</v>
      </c>
      <c r="P100" s="205"/>
      <c r="Q100" s="205"/>
      <c r="R100" s="205"/>
      <c r="S100" s="214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SUM(O100*1%)</f>
        <v>11.76</v>
      </c>
      <c r="P101" s="230" t="s">
        <v>35</v>
      </c>
      <c r="Q101" s="205"/>
      <c r="R101" s="205"/>
      <c r="S101" s="214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16">
        <f>SUM(P6:P95)</f>
        <v>0</v>
      </c>
      <c r="Q102" s="41" t="s">
        <v>15</v>
      </c>
      <c r="R102" s="205"/>
      <c r="S102" s="214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>
        <f>SUM(N7,O15,N22,R25,L26)</f>
        <v>1526</v>
      </c>
      <c r="I103" s="219"/>
      <c r="J103" s="2"/>
      <c r="K103" s="7"/>
      <c r="L103" s="2"/>
      <c r="M103" s="2"/>
      <c r="N103" s="2"/>
      <c r="O103" s="2"/>
      <c r="P103" s="58">
        <f>SUM(P102*1%)</f>
        <v>0</v>
      </c>
      <c r="Q103" s="16">
        <f>SUM(Q6:Q91)</f>
        <v>246</v>
      </c>
      <c r="R103" s="40" t="s">
        <v>14</v>
      </c>
      <c r="S103" s="214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77">
        <f>SUM(N10,N14,O16,L20,R24,R28,R30,N31,N33,S35)</f>
        <v>2970</v>
      </c>
      <c r="I104" s="314"/>
      <c r="J104" s="2"/>
      <c r="K104" s="7"/>
      <c r="L104" s="2"/>
      <c r="M104" s="2"/>
      <c r="N104" s="2"/>
      <c r="O104" s="2"/>
      <c r="P104" s="2"/>
      <c r="Q104" s="58">
        <f>SUM(Q103*2%)</f>
        <v>4.92</v>
      </c>
      <c r="R104" s="16">
        <f>SUM(R6:R91)</f>
        <v>1426</v>
      </c>
      <c r="S104" s="222" t="s">
        <v>16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79">
        <f>SUM(O9,O18,N29,M32,N34)</f>
        <v>1588</v>
      </c>
      <c r="I105" s="302">
        <f>SUM(O9,R17)</f>
        <v>494</v>
      </c>
      <c r="J105" s="2"/>
      <c r="K105" s="7"/>
      <c r="L105" s="2"/>
      <c r="M105" s="2"/>
      <c r="N105" s="2"/>
      <c r="O105" s="2"/>
      <c r="P105" s="2"/>
      <c r="Q105" s="2"/>
      <c r="R105" s="58">
        <f>SUM(R104*1%)</f>
        <v>14.26</v>
      </c>
      <c r="S105" s="150">
        <f>SUM(S7:S93)</f>
        <v>641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150">
        <f>SUM(S105*2%)</f>
        <v>12.82</v>
      </c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281">
        <f>SUM(N7,O9,N13,R17,L26,R28)</f>
        <v>1776</v>
      </c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16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W991" s="7"/>
      <c r="X991" s="7"/>
      <c r="Y991" s="7"/>
      <c r="Z991" s="7"/>
      <c r="AA991" s="7"/>
      <c r="AB991" s="7"/>
      <c r="AC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7"/>
      <c r="W992" s="7"/>
      <c r="X992" s="7"/>
      <c r="Y992" s="7"/>
      <c r="Z992" s="7"/>
      <c r="AA992" s="7"/>
      <c r="AB992" s="7"/>
      <c r="AC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7"/>
      <c r="W993" s="7"/>
      <c r="X993" s="7"/>
      <c r="Y993" s="7"/>
      <c r="Z993" s="7"/>
      <c r="AA993" s="7"/>
      <c r="AB993" s="7"/>
      <c r="AC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7"/>
      <c r="W994" s="7"/>
      <c r="X994" s="7"/>
      <c r="Y994" s="7"/>
      <c r="Z994" s="7"/>
      <c r="AA994" s="7"/>
      <c r="AB994" s="7"/>
      <c r="AC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7"/>
      <c r="W995" s="7"/>
      <c r="X995" s="7"/>
      <c r="Y995" s="7"/>
      <c r="Z995" s="7"/>
      <c r="AA995" s="7"/>
      <c r="AB995" s="7"/>
      <c r="AC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7"/>
      <c r="W996" s="7"/>
      <c r="X996" s="7"/>
      <c r="Y996" s="7"/>
      <c r="Z996" s="7"/>
      <c r="AA996" s="7"/>
      <c r="AB996" s="7"/>
      <c r="AC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7"/>
      <c r="W997" s="7"/>
      <c r="X997" s="7"/>
      <c r="Y997" s="7"/>
      <c r="Z997" s="7"/>
      <c r="AA997" s="7"/>
      <c r="AB997" s="7"/>
      <c r="AC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7"/>
      <c r="W998" s="7"/>
      <c r="X998" s="7"/>
      <c r="Y998" s="7"/>
      <c r="Z998" s="7"/>
      <c r="AA998" s="7"/>
      <c r="AB998" s="7"/>
      <c r="AC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7"/>
      <c r="W999" s="7"/>
      <c r="X999" s="7"/>
      <c r="Y999" s="7"/>
      <c r="Z999" s="7"/>
      <c r="AA999" s="7"/>
      <c r="AB999" s="7"/>
      <c r="AC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7"/>
      <c r="W1000" s="7"/>
      <c r="Z1000" s="7"/>
      <c r="AA1000" s="7"/>
      <c r="AB1000" s="7"/>
      <c r="AC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  <c r="S1001" s="227"/>
    </row>
  </sheetData>
  <mergeCells count="5">
    <mergeCell ref="A2:J2"/>
    <mergeCell ref="A3:J3"/>
    <mergeCell ref="K3:S3"/>
    <mergeCell ref="L95:N95"/>
    <mergeCell ref="O95:Q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J7:J92">
      <formula1>"Mel,Drieli,Fernanda,Carla"</formula1>
    </dataValidation>
    <dataValidation type="list" allowBlank="1" showErrorMessage="1" sqref="A7:A92">
      <formula1>"Nobre,Publicidade,Rei dos Vídeos"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7.2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9" max="19" width="15.38"/>
    <col customWidth="1" min="21" max="21" width="22.63"/>
    <col customWidth="1" min="22" max="22" width="14.13"/>
    <col customWidth="1" min="23" max="23" width="3.0"/>
    <col customWidth="1" min="24" max="24" width="17.0"/>
    <col customWidth="1" min="25" max="25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6"/>
      <c r="T1" s="5"/>
      <c r="U1" s="5"/>
      <c r="V1" s="7"/>
      <c r="W1" s="7"/>
      <c r="X1" s="7"/>
      <c r="Y1" s="7"/>
      <c r="Z1" s="7"/>
      <c r="AA1" s="7"/>
      <c r="AB1" s="7"/>
      <c r="AC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2"/>
      <c r="U2" s="5"/>
      <c r="V2" s="7"/>
      <c r="W2" s="7"/>
      <c r="X2" s="7"/>
      <c r="Y2" s="7"/>
      <c r="Z2" s="7"/>
      <c r="AA2" s="7"/>
      <c r="AB2" s="7"/>
      <c r="AC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T3" s="15"/>
      <c r="U3" s="5"/>
      <c r="V3" s="7"/>
      <c r="W3" s="7"/>
      <c r="X3" s="7"/>
      <c r="Y3" s="7"/>
      <c r="Z3" s="7"/>
      <c r="AA3" s="7"/>
      <c r="AB3" s="7"/>
      <c r="AC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20"/>
      <c r="U4" s="21"/>
      <c r="V4" s="22"/>
      <c r="W4" s="7"/>
      <c r="X4" s="7"/>
      <c r="Y4" s="7"/>
      <c r="Z4" s="7"/>
      <c r="AA4" s="7"/>
      <c r="AB4" s="7"/>
      <c r="AC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4"/>
      <c r="T5" s="30"/>
      <c r="U5" s="7"/>
      <c r="V5" s="7"/>
      <c r="W5" s="7"/>
      <c r="X5" s="7"/>
      <c r="Y5" s="7"/>
      <c r="Z5" s="7"/>
      <c r="AA5" s="7"/>
      <c r="AB5" s="7"/>
      <c r="AC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30" t="s">
        <v>35</v>
      </c>
      <c r="Q6" s="41" t="s">
        <v>15</v>
      </c>
      <c r="R6" s="40" t="s">
        <v>14</v>
      </c>
      <c r="S6" s="42" t="s">
        <v>16</v>
      </c>
      <c r="T6" s="36" t="s">
        <v>17</v>
      </c>
      <c r="U6" s="7"/>
      <c r="V6" s="7"/>
      <c r="W6" s="43"/>
      <c r="Z6" s="7"/>
      <c r="AA6" s="7"/>
      <c r="AB6" s="7"/>
      <c r="AC6" s="7"/>
    </row>
    <row r="7">
      <c r="A7" s="44" t="s">
        <v>36</v>
      </c>
      <c r="B7" s="44" t="s">
        <v>37</v>
      </c>
      <c r="C7" s="45"/>
      <c r="D7" s="46"/>
      <c r="E7" s="47" t="s">
        <v>78</v>
      </c>
      <c r="F7" s="44" t="s">
        <v>40</v>
      </c>
      <c r="G7" s="246" t="s">
        <v>2153</v>
      </c>
      <c r="H7" s="133" t="s">
        <v>2154</v>
      </c>
      <c r="I7" s="50" t="s">
        <v>2155</v>
      </c>
      <c r="J7" s="44" t="s">
        <v>44</v>
      </c>
      <c r="K7" s="51"/>
      <c r="L7" s="52">
        <v>330.0</v>
      </c>
      <c r="M7" s="37"/>
      <c r="N7" s="38"/>
      <c r="O7" s="53"/>
      <c r="P7" s="233"/>
      <c r="Q7" s="234"/>
      <c r="R7" s="54"/>
      <c r="S7" s="56"/>
      <c r="T7" s="57">
        <v>50.0</v>
      </c>
      <c r="U7" s="7"/>
      <c r="V7" s="7"/>
      <c r="W7" s="7"/>
      <c r="Z7" s="7"/>
      <c r="AA7" s="7"/>
      <c r="AB7" s="7"/>
      <c r="AC7" s="7"/>
    </row>
    <row r="8">
      <c r="A8" s="44" t="s">
        <v>36</v>
      </c>
      <c r="B8" s="44" t="s">
        <v>37</v>
      </c>
      <c r="C8" s="45"/>
      <c r="D8" s="58"/>
      <c r="E8" s="47" t="s">
        <v>32</v>
      </c>
      <c r="F8" s="44" t="s">
        <v>40</v>
      </c>
      <c r="G8" s="362" t="s">
        <v>2156</v>
      </c>
      <c r="H8" s="48" t="s">
        <v>2157</v>
      </c>
      <c r="I8" s="61" t="s">
        <v>2158</v>
      </c>
      <c r="J8" s="44" t="s">
        <v>32</v>
      </c>
      <c r="K8" s="62"/>
      <c r="L8" s="52"/>
      <c r="M8" s="63"/>
      <c r="N8" s="64">
        <v>294.0</v>
      </c>
      <c r="O8" s="53"/>
      <c r="P8" s="233"/>
      <c r="Q8" s="234"/>
      <c r="R8" s="54"/>
      <c r="S8" s="65"/>
      <c r="T8" s="57">
        <v>50.0</v>
      </c>
      <c r="U8" s="66" t="s">
        <v>10</v>
      </c>
      <c r="V8" s="67">
        <f>SUM(L96)</f>
        <v>2622</v>
      </c>
      <c r="W8" s="7"/>
      <c r="Z8" s="7"/>
      <c r="AA8" s="7"/>
      <c r="AB8" s="7"/>
      <c r="AC8" s="7"/>
    </row>
    <row r="9">
      <c r="A9" s="44" t="s">
        <v>36</v>
      </c>
      <c r="B9" s="44" t="s">
        <v>37</v>
      </c>
      <c r="C9" s="68"/>
      <c r="D9" s="46" t="s">
        <v>2159</v>
      </c>
      <c r="E9" s="47" t="s">
        <v>39</v>
      </c>
      <c r="F9" s="44" t="s">
        <v>40</v>
      </c>
      <c r="G9" s="231" t="s">
        <v>2160</v>
      </c>
      <c r="H9" s="48" t="s">
        <v>2161</v>
      </c>
      <c r="I9" s="69" t="s">
        <v>63</v>
      </c>
      <c r="J9" s="44" t="s">
        <v>56</v>
      </c>
      <c r="K9" s="62"/>
      <c r="L9" s="52">
        <v>294.0</v>
      </c>
      <c r="M9" s="63"/>
      <c r="N9" s="64"/>
      <c r="O9" s="53"/>
      <c r="P9" s="233"/>
      <c r="Q9" s="234"/>
      <c r="R9" s="54"/>
      <c r="S9" s="65"/>
      <c r="T9" s="57">
        <v>50.0</v>
      </c>
      <c r="U9" s="66" t="s">
        <v>11</v>
      </c>
      <c r="V9" s="67">
        <f>SUM(M97)</f>
        <v>700</v>
      </c>
      <c r="W9" s="7"/>
      <c r="Z9" s="7"/>
      <c r="AA9" s="7"/>
      <c r="AB9" s="7"/>
      <c r="AC9" s="7"/>
    </row>
    <row r="10" ht="16.5" customHeight="1">
      <c r="A10" s="44" t="s">
        <v>36</v>
      </c>
      <c r="B10" s="44" t="s">
        <v>37</v>
      </c>
      <c r="C10" s="70"/>
      <c r="D10" s="100" t="s">
        <v>2162</v>
      </c>
      <c r="E10" s="47" t="s">
        <v>70</v>
      </c>
      <c r="F10" s="44" t="s">
        <v>40</v>
      </c>
      <c r="G10" s="231" t="s">
        <v>2163</v>
      </c>
      <c r="H10" s="133" t="s">
        <v>2164</v>
      </c>
      <c r="I10" s="50" t="s">
        <v>2165</v>
      </c>
      <c r="J10" s="44" t="s">
        <v>32</v>
      </c>
      <c r="K10" s="51"/>
      <c r="L10" s="72"/>
      <c r="M10" s="37">
        <v>300.0</v>
      </c>
      <c r="N10" s="38"/>
      <c r="O10" s="53"/>
      <c r="P10" s="233"/>
      <c r="Q10" s="234"/>
      <c r="R10" s="73"/>
      <c r="S10" s="56"/>
      <c r="T10" s="57">
        <v>50.0</v>
      </c>
      <c r="U10" s="75" t="s">
        <v>12</v>
      </c>
      <c r="V10" s="67">
        <f>SUM(N98)</f>
        <v>3808</v>
      </c>
      <c r="W10" s="7"/>
      <c r="X10" s="7"/>
      <c r="Y10" s="7"/>
      <c r="Z10" s="7"/>
      <c r="AA10" s="7"/>
      <c r="AB10" s="7"/>
      <c r="AC10" s="7"/>
    </row>
    <row r="11">
      <c r="A11" s="44" t="s">
        <v>36</v>
      </c>
      <c r="B11" s="44" t="s">
        <v>37</v>
      </c>
      <c r="C11" s="45"/>
      <c r="D11" s="46" t="s">
        <v>2166</v>
      </c>
      <c r="E11" s="47" t="s">
        <v>32</v>
      </c>
      <c r="F11" s="44" t="s">
        <v>40</v>
      </c>
      <c r="G11" s="300" t="s">
        <v>2167</v>
      </c>
      <c r="H11" s="133" t="s">
        <v>2167</v>
      </c>
      <c r="I11" s="61" t="s">
        <v>2168</v>
      </c>
      <c r="J11" s="44" t="s">
        <v>32</v>
      </c>
      <c r="K11" s="51"/>
      <c r="L11" s="52"/>
      <c r="M11" s="37"/>
      <c r="N11" s="38">
        <v>370.0</v>
      </c>
      <c r="O11" s="53"/>
      <c r="P11" s="233"/>
      <c r="Q11" s="234"/>
      <c r="R11" s="54"/>
      <c r="S11" s="56"/>
      <c r="T11" s="57">
        <v>50.0</v>
      </c>
      <c r="U11" s="76" t="s">
        <v>18</v>
      </c>
      <c r="V11" s="77">
        <f>SUM(V8:V10)</f>
        <v>7130</v>
      </c>
      <c r="W11" s="7"/>
      <c r="Z11" s="7"/>
      <c r="AA11" s="7"/>
      <c r="AB11" s="7"/>
      <c r="AC11" s="7"/>
    </row>
    <row r="12">
      <c r="A12" s="44" t="s">
        <v>36</v>
      </c>
      <c r="B12" s="44" t="s">
        <v>37</v>
      </c>
      <c r="C12" s="45"/>
      <c r="D12" s="46" t="s">
        <v>2169</v>
      </c>
      <c r="E12" s="47" t="s">
        <v>178</v>
      </c>
      <c r="F12" s="44" t="s">
        <v>40</v>
      </c>
      <c r="G12" s="231" t="s">
        <v>2170</v>
      </c>
      <c r="H12" s="133" t="s">
        <v>2171</v>
      </c>
      <c r="I12" s="69" t="s">
        <v>2172</v>
      </c>
      <c r="J12" s="44" t="s">
        <v>56</v>
      </c>
      <c r="K12" s="51"/>
      <c r="L12" s="52"/>
      <c r="M12" s="63"/>
      <c r="N12" s="64">
        <v>294.0</v>
      </c>
      <c r="O12" s="53"/>
      <c r="P12" s="233"/>
      <c r="Q12" s="234"/>
      <c r="R12" s="54"/>
      <c r="S12" s="65"/>
      <c r="T12" s="57">
        <v>50.0</v>
      </c>
      <c r="W12" s="7"/>
      <c r="X12" s="7"/>
      <c r="Y12" s="7"/>
      <c r="Z12" s="7"/>
      <c r="AA12" s="7"/>
      <c r="AB12" s="7"/>
      <c r="AC12" s="7"/>
    </row>
    <row r="13">
      <c r="A13" s="44" t="s">
        <v>36</v>
      </c>
      <c r="B13" s="44" t="s">
        <v>37</v>
      </c>
      <c r="C13" s="45"/>
      <c r="D13" s="46" t="s">
        <v>2173</v>
      </c>
      <c r="E13" s="47" t="s">
        <v>78</v>
      </c>
      <c r="F13" s="44" t="s">
        <v>40</v>
      </c>
      <c r="G13" s="231" t="s">
        <v>2174</v>
      </c>
      <c r="H13" s="48"/>
      <c r="I13" s="50" t="s">
        <v>2175</v>
      </c>
      <c r="J13" s="44" t="s">
        <v>44</v>
      </c>
      <c r="K13" s="51"/>
      <c r="L13" s="52"/>
      <c r="M13" s="63"/>
      <c r="N13" s="64"/>
      <c r="O13" s="53">
        <v>294.0</v>
      </c>
      <c r="P13" s="238"/>
      <c r="Q13" s="234"/>
      <c r="R13" s="54"/>
      <c r="S13" s="65"/>
      <c r="T13" s="57">
        <v>50.0</v>
      </c>
      <c r="W13" s="7"/>
      <c r="X13" s="7"/>
      <c r="Y13" s="7"/>
      <c r="Z13" s="7"/>
      <c r="AA13" s="7"/>
      <c r="AB13" s="7"/>
      <c r="AC13" s="7"/>
    </row>
    <row r="14">
      <c r="A14" s="44" t="s">
        <v>36</v>
      </c>
      <c r="B14" s="44" t="s">
        <v>37</v>
      </c>
      <c r="C14" s="70"/>
      <c r="D14" s="46" t="s">
        <v>2176</v>
      </c>
      <c r="E14" s="47" t="s">
        <v>135</v>
      </c>
      <c r="F14" s="44" t="s">
        <v>40</v>
      </c>
      <c r="G14" s="231" t="s">
        <v>2177</v>
      </c>
      <c r="H14" s="345" t="s">
        <v>2178</v>
      </c>
      <c r="I14" s="50" t="s">
        <v>2179</v>
      </c>
      <c r="J14" s="44" t="s">
        <v>32</v>
      </c>
      <c r="K14" s="51"/>
      <c r="L14" s="52"/>
      <c r="M14" s="37"/>
      <c r="N14" s="38">
        <v>588.0</v>
      </c>
      <c r="O14" s="53"/>
      <c r="P14" s="233"/>
      <c r="Q14" s="234"/>
      <c r="R14" s="54"/>
      <c r="S14" s="56"/>
      <c r="T14" s="57">
        <v>100.0</v>
      </c>
      <c r="W14" s="7"/>
      <c r="X14" s="7"/>
      <c r="Y14" s="7"/>
      <c r="Z14" s="7"/>
      <c r="AA14" s="7"/>
      <c r="AB14" s="7"/>
      <c r="AC14" s="7"/>
    </row>
    <row r="15">
      <c r="A15" s="44" t="s">
        <v>36</v>
      </c>
      <c r="B15" s="44" t="s">
        <v>37</v>
      </c>
      <c r="C15" s="70"/>
      <c r="D15" s="243" t="s">
        <v>2180</v>
      </c>
      <c r="E15" s="47" t="s">
        <v>135</v>
      </c>
      <c r="F15" s="44" t="s">
        <v>40</v>
      </c>
      <c r="G15" s="241" t="s">
        <v>2181</v>
      </c>
      <c r="H15" s="79" t="s">
        <v>2182</v>
      </c>
      <c r="I15" s="61" t="s">
        <v>2183</v>
      </c>
      <c r="J15" s="44" t="s">
        <v>32</v>
      </c>
      <c r="K15" s="51"/>
      <c r="L15" s="52">
        <v>350.0</v>
      </c>
      <c r="M15" s="63"/>
      <c r="N15" s="64"/>
      <c r="O15" s="53"/>
      <c r="P15" s="233"/>
      <c r="Q15" s="234"/>
      <c r="R15" s="54"/>
      <c r="S15" s="65"/>
      <c r="T15" s="57">
        <v>50.0</v>
      </c>
      <c r="U15" s="80" t="s">
        <v>13</v>
      </c>
      <c r="V15" s="46">
        <f>SUM(O99)</f>
        <v>2591</v>
      </c>
      <c r="W15" s="7"/>
      <c r="X15" s="7"/>
      <c r="Y15" s="7"/>
      <c r="Z15" s="7"/>
      <c r="AA15" s="7"/>
      <c r="AB15" s="7"/>
      <c r="AC15" s="7"/>
    </row>
    <row r="16">
      <c r="A16" s="44" t="s">
        <v>36</v>
      </c>
      <c r="B16" s="44" t="s">
        <v>37</v>
      </c>
      <c r="C16" s="45"/>
      <c r="D16" s="46" t="s">
        <v>2184</v>
      </c>
      <c r="E16" s="47" t="s">
        <v>52</v>
      </c>
      <c r="F16" s="44" t="s">
        <v>40</v>
      </c>
      <c r="G16" s="241" t="s">
        <v>2185</v>
      </c>
      <c r="H16" s="79" t="s">
        <v>2186</v>
      </c>
      <c r="I16" s="61" t="s">
        <v>2187</v>
      </c>
      <c r="J16" s="44" t="s">
        <v>56</v>
      </c>
      <c r="K16" s="51"/>
      <c r="L16" s="52"/>
      <c r="M16" s="63"/>
      <c r="N16" s="64">
        <v>350.0</v>
      </c>
      <c r="O16" s="53"/>
      <c r="P16" s="233"/>
      <c r="Q16" s="234"/>
      <c r="R16" s="54"/>
      <c r="S16" s="65"/>
      <c r="T16" s="57">
        <v>50.0</v>
      </c>
      <c r="U16" s="81" t="s">
        <v>35</v>
      </c>
      <c r="V16" s="82">
        <f>SUM(P7:P91)</f>
        <v>0</v>
      </c>
      <c r="W16" s="7"/>
      <c r="X16" s="7"/>
      <c r="Y16" s="83"/>
      <c r="Z16" s="7"/>
      <c r="AA16" s="7"/>
      <c r="AB16" s="7"/>
      <c r="AC16" s="7"/>
    </row>
    <row r="17" ht="15.75" customHeight="1">
      <c r="A17" s="44" t="s">
        <v>36</v>
      </c>
      <c r="B17" s="44" t="s">
        <v>37</v>
      </c>
      <c r="C17" s="45"/>
      <c r="D17" s="58"/>
      <c r="E17" s="47" t="s">
        <v>70</v>
      </c>
      <c r="F17" s="44" t="s">
        <v>40</v>
      </c>
      <c r="G17" s="246" t="s">
        <v>2188</v>
      </c>
      <c r="H17" s="48"/>
      <c r="I17" s="48" t="s">
        <v>2189</v>
      </c>
      <c r="J17" s="44" t="s">
        <v>32</v>
      </c>
      <c r="K17" s="51"/>
      <c r="L17" s="84"/>
      <c r="M17" s="85"/>
      <c r="N17" s="64">
        <v>350.0</v>
      </c>
      <c r="O17" s="53"/>
      <c r="P17" s="233"/>
      <c r="Q17" s="234"/>
      <c r="R17" s="87"/>
      <c r="S17" s="89"/>
      <c r="T17" s="57">
        <v>50.0</v>
      </c>
      <c r="U17" s="81" t="s">
        <v>14</v>
      </c>
      <c r="V17" s="46">
        <f>SUM(R103)</f>
        <v>1250</v>
      </c>
      <c r="W17" s="7"/>
      <c r="X17" s="7"/>
      <c r="Y17" s="7"/>
      <c r="Z17" s="7"/>
      <c r="AA17" s="7"/>
      <c r="AB17" s="7"/>
      <c r="AC17" s="7"/>
    </row>
    <row r="18" ht="17.25" customHeight="1">
      <c r="A18" s="44" t="s">
        <v>1595</v>
      </c>
      <c r="B18" s="44" t="s">
        <v>37</v>
      </c>
      <c r="C18" s="45"/>
      <c r="D18" s="46" t="s">
        <v>46</v>
      </c>
      <c r="E18" s="47"/>
      <c r="F18" s="44" t="s">
        <v>40</v>
      </c>
      <c r="G18" s="363" t="s">
        <v>2190</v>
      </c>
      <c r="H18" s="79" t="s">
        <v>1621</v>
      </c>
      <c r="I18" s="297">
        <v>1.6997517465E10</v>
      </c>
      <c r="J18" s="44" t="s">
        <v>1599</v>
      </c>
      <c r="K18" s="51"/>
      <c r="L18" s="84"/>
      <c r="M18" s="63"/>
      <c r="N18" s="64"/>
      <c r="O18" s="53"/>
      <c r="P18" s="244"/>
      <c r="Q18" s="234"/>
      <c r="R18" s="87"/>
      <c r="S18" s="65">
        <v>250.0</v>
      </c>
      <c r="T18" s="57">
        <v>125.0</v>
      </c>
      <c r="U18" s="90" t="s">
        <v>19</v>
      </c>
      <c r="V18" s="91">
        <f>SUM(V15:V17)</f>
        <v>3841</v>
      </c>
      <c r="W18" s="7"/>
      <c r="X18" s="7"/>
      <c r="Y18" s="7"/>
      <c r="Z18" s="7"/>
      <c r="AA18" s="7"/>
      <c r="AB18" s="7"/>
      <c r="AC18" s="7"/>
    </row>
    <row r="19">
      <c r="A19" s="44" t="s">
        <v>36</v>
      </c>
      <c r="B19" s="44" t="s">
        <v>37</v>
      </c>
      <c r="C19" s="45"/>
      <c r="D19" s="46" t="s">
        <v>2191</v>
      </c>
      <c r="E19" s="47" t="s">
        <v>135</v>
      </c>
      <c r="F19" s="44" t="s">
        <v>60</v>
      </c>
      <c r="G19" s="231" t="s">
        <v>2192</v>
      </c>
      <c r="H19" s="48" t="s">
        <v>2193</v>
      </c>
      <c r="I19" s="50" t="s">
        <v>2194</v>
      </c>
      <c r="J19" s="44" t="s">
        <v>32</v>
      </c>
      <c r="K19" s="51"/>
      <c r="L19" s="52">
        <v>100.0</v>
      </c>
      <c r="M19" s="63"/>
      <c r="N19" s="64"/>
      <c r="O19" s="53"/>
      <c r="P19" s="244"/>
      <c r="Q19" s="234"/>
      <c r="R19" s="54"/>
      <c r="S19" s="65"/>
      <c r="T19" s="57">
        <v>50.0</v>
      </c>
      <c r="W19" s="7"/>
      <c r="X19" s="7"/>
      <c r="Y19" s="7"/>
      <c r="Z19" s="7"/>
      <c r="AA19" s="7"/>
      <c r="AB19" s="7"/>
      <c r="AC19" s="7"/>
    </row>
    <row r="20">
      <c r="A20" s="44" t="s">
        <v>36</v>
      </c>
      <c r="B20" s="44" t="s">
        <v>37</v>
      </c>
      <c r="C20" s="45"/>
      <c r="D20" s="46" t="s">
        <v>2195</v>
      </c>
      <c r="E20" s="47" t="s">
        <v>59</v>
      </c>
      <c r="F20" s="44" t="s">
        <v>40</v>
      </c>
      <c r="G20" s="231" t="s">
        <v>2196</v>
      </c>
      <c r="H20" s="48" t="s">
        <v>2197</v>
      </c>
      <c r="I20" s="69" t="s">
        <v>2198</v>
      </c>
      <c r="J20" s="44" t="s">
        <v>56</v>
      </c>
      <c r="K20" s="51"/>
      <c r="L20" s="52"/>
      <c r="M20" s="63"/>
      <c r="N20" s="64"/>
      <c r="O20" s="53">
        <v>550.0</v>
      </c>
      <c r="P20" s="238"/>
      <c r="Q20" s="234"/>
      <c r="R20" s="54"/>
      <c r="S20" s="65"/>
      <c r="T20" s="57">
        <v>50.0</v>
      </c>
      <c r="W20" s="7"/>
      <c r="X20" s="7"/>
      <c r="Y20" s="7"/>
      <c r="Z20" s="7"/>
      <c r="AA20" s="7"/>
      <c r="AB20" s="7"/>
      <c r="AC20" s="7"/>
    </row>
    <row r="21">
      <c r="A21" s="44" t="s">
        <v>36</v>
      </c>
      <c r="B21" s="44" t="s">
        <v>37</v>
      </c>
      <c r="C21" s="45"/>
      <c r="D21" s="46" t="s">
        <v>2199</v>
      </c>
      <c r="E21" s="47" t="s">
        <v>59</v>
      </c>
      <c r="F21" s="44" t="s">
        <v>60</v>
      </c>
      <c r="G21" s="231" t="s">
        <v>2200</v>
      </c>
      <c r="H21" s="48" t="s">
        <v>2201</v>
      </c>
      <c r="I21" s="69" t="s">
        <v>2202</v>
      </c>
      <c r="J21" s="44" t="s">
        <v>56</v>
      </c>
      <c r="K21" s="51"/>
      <c r="L21" s="52">
        <v>294.0</v>
      </c>
      <c r="M21" s="63"/>
      <c r="N21" s="64"/>
      <c r="O21" s="53"/>
      <c r="P21" s="233"/>
      <c r="Q21" s="234"/>
      <c r="R21" s="54"/>
      <c r="S21" s="65"/>
      <c r="T21" s="57">
        <v>50.0</v>
      </c>
      <c r="U21" s="92"/>
      <c r="V21" s="93"/>
      <c r="W21" s="7"/>
      <c r="X21" s="7"/>
      <c r="Y21" s="7"/>
      <c r="Z21" s="7"/>
      <c r="AA21" s="7"/>
      <c r="AB21" s="7"/>
      <c r="AC21" s="7"/>
    </row>
    <row r="22">
      <c r="A22" s="44" t="s">
        <v>36</v>
      </c>
      <c r="B22" s="44" t="s">
        <v>37</v>
      </c>
      <c r="C22" s="45"/>
      <c r="D22" s="46" t="s">
        <v>2203</v>
      </c>
      <c r="E22" s="47" t="s">
        <v>90</v>
      </c>
      <c r="F22" s="44" t="s">
        <v>40</v>
      </c>
      <c r="G22" s="231" t="s">
        <v>2204</v>
      </c>
      <c r="H22" s="48" t="s">
        <v>2205</v>
      </c>
      <c r="I22" s="50" t="s">
        <v>2206</v>
      </c>
      <c r="J22" s="44" t="s">
        <v>44</v>
      </c>
      <c r="K22" s="51"/>
      <c r="L22" s="52"/>
      <c r="M22" s="63">
        <v>400.0</v>
      </c>
      <c r="N22" s="64"/>
      <c r="O22" s="53"/>
      <c r="P22" s="238"/>
      <c r="Q22" s="234"/>
      <c r="R22" s="54"/>
      <c r="S22" s="65"/>
      <c r="T22" s="57">
        <v>100.0</v>
      </c>
      <c r="U22" s="81" t="s">
        <v>16</v>
      </c>
      <c r="V22" s="46">
        <f>SUM(S7:S91)</f>
        <v>250</v>
      </c>
      <c r="W22" s="7"/>
      <c r="X22" s="7"/>
      <c r="Y22" s="7"/>
      <c r="Z22" s="7"/>
      <c r="AA22" s="7"/>
      <c r="AB22" s="7"/>
      <c r="AC22" s="7"/>
    </row>
    <row r="23" ht="17.25" customHeight="1">
      <c r="A23" s="44" t="s">
        <v>36</v>
      </c>
      <c r="B23" s="44" t="s">
        <v>37</v>
      </c>
      <c r="C23" s="45"/>
      <c r="D23" s="364" t="s">
        <v>2207</v>
      </c>
      <c r="E23" s="47" t="s">
        <v>178</v>
      </c>
      <c r="F23" s="44" t="s">
        <v>60</v>
      </c>
      <c r="G23" s="231" t="s">
        <v>2208</v>
      </c>
      <c r="H23" s="48" t="s">
        <v>688</v>
      </c>
      <c r="I23" s="69" t="s">
        <v>2209</v>
      </c>
      <c r="J23" s="44" t="s">
        <v>56</v>
      </c>
      <c r="K23" s="95"/>
      <c r="L23" s="52"/>
      <c r="M23" s="63"/>
      <c r="N23" s="64"/>
      <c r="O23" s="53">
        <v>147.0</v>
      </c>
      <c r="P23" s="238"/>
      <c r="Q23" s="234"/>
      <c r="R23" s="54"/>
      <c r="S23" s="65"/>
      <c r="T23" s="57">
        <v>50.0</v>
      </c>
      <c r="U23" s="81" t="s">
        <v>20</v>
      </c>
      <c r="V23" s="46">
        <f>SUM(Q7:Q91)</f>
        <v>250</v>
      </c>
      <c r="W23" s="7"/>
      <c r="X23" s="7"/>
      <c r="Y23" s="7"/>
      <c r="Z23" s="7"/>
      <c r="AA23" s="7"/>
      <c r="AB23" s="7"/>
      <c r="AC23" s="7"/>
    </row>
    <row r="24" ht="15.75" customHeight="1">
      <c r="A24" s="44" t="s">
        <v>36</v>
      </c>
      <c r="B24" s="44" t="s">
        <v>37</v>
      </c>
      <c r="C24" s="45"/>
      <c r="D24" s="101" t="s">
        <v>2210</v>
      </c>
      <c r="E24" s="47" t="s">
        <v>85</v>
      </c>
      <c r="F24" s="44" t="s">
        <v>40</v>
      </c>
      <c r="G24" s="231" t="s">
        <v>2211</v>
      </c>
      <c r="H24" s="48" t="s">
        <v>788</v>
      </c>
      <c r="I24" s="50" t="s">
        <v>2212</v>
      </c>
      <c r="J24" s="44" t="s">
        <v>32</v>
      </c>
      <c r="K24" s="51"/>
      <c r="L24" s="72"/>
      <c r="M24" s="63"/>
      <c r="N24" s="64">
        <v>294.0</v>
      </c>
      <c r="O24" s="53"/>
      <c r="P24" s="238"/>
      <c r="Q24" s="234"/>
      <c r="R24" s="73"/>
      <c r="S24" s="65"/>
      <c r="T24" s="57">
        <v>50.0</v>
      </c>
      <c r="U24" s="90" t="s">
        <v>1562</v>
      </c>
      <c r="V24" s="347">
        <f>SUM(V22,V23)</f>
        <v>500</v>
      </c>
      <c r="W24" s="7"/>
      <c r="X24" s="7"/>
      <c r="Y24" s="7"/>
      <c r="Z24" s="7"/>
      <c r="AA24" s="7"/>
      <c r="AB24" s="7"/>
      <c r="AC24" s="7"/>
    </row>
    <row r="25">
      <c r="A25" s="44" t="s">
        <v>36</v>
      </c>
      <c r="B25" s="44" t="s">
        <v>37</v>
      </c>
      <c r="C25" s="70"/>
      <c r="D25" s="58"/>
      <c r="E25" s="47" t="s">
        <v>135</v>
      </c>
      <c r="F25" s="44" t="s">
        <v>40</v>
      </c>
      <c r="G25" s="246" t="s">
        <v>2213</v>
      </c>
      <c r="H25" s="48" t="s">
        <v>2214</v>
      </c>
      <c r="I25" s="48" t="s">
        <v>2215</v>
      </c>
      <c r="J25" s="44" t="s">
        <v>32</v>
      </c>
      <c r="K25" s="62"/>
      <c r="L25" s="52">
        <v>350.0</v>
      </c>
      <c r="M25" s="63"/>
      <c r="N25" s="86"/>
      <c r="O25" s="53"/>
      <c r="P25" s="233"/>
      <c r="Q25" s="234"/>
      <c r="R25" s="97"/>
      <c r="S25" s="89"/>
      <c r="T25" s="57">
        <v>50.0</v>
      </c>
      <c r="W25" s="7"/>
      <c r="X25" s="7"/>
      <c r="Y25" s="7"/>
      <c r="Z25" s="7"/>
      <c r="AA25" s="7"/>
      <c r="AB25" s="7"/>
      <c r="AC25" s="7"/>
    </row>
    <row r="26">
      <c r="A26" s="44" t="s">
        <v>36</v>
      </c>
      <c r="B26" s="44" t="s">
        <v>37</v>
      </c>
      <c r="C26" s="70"/>
      <c r="D26" s="46" t="s">
        <v>2216</v>
      </c>
      <c r="E26" s="47" t="s">
        <v>39</v>
      </c>
      <c r="F26" s="44" t="s">
        <v>40</v>
      </c>
      <c r="G26" s="231" t="s">
        <v>2217</v>
      </c>
      <c r="H26" s="48" t="s">
        <v>2218</v>
      </c>
      <c r="I26" s="48" t="s">
        <v>2219</v>
      </c>
      <c r="J26" s="44" t="s">
        <v>56</v>
      </c>
      <c r="K26" s="99"/>
      <c r="L26" s="84"/>
      <c r="M26" s="63"/>
      <c r="N26" s="64"/>
      <c r="O26" s="53">
        <v>300.0</v>
      </c>
      <c r="P26" s="244"/>
      <c r="Q26" s="234"/>
      <c r="R26" s="87"/>
      <c r="S26" s="65"/>
      <c r="T26" s="57">
        <v>50.0</v>
      </c>
      <c r="W26" s="7"/>
      <c r="X26" s="7"/>
      <c r="Y26" s="7"/>
      <c r="Z26" s="7"/>
      <c r="AA26" s="7"/>
      <c r="AB26" s="7"/>
      <c r="AC26" s="7"/>
    </row>
    <row r="27">
      <c r="A27" s="44" t="s">
        <v>36</v>
      </c>
      <c r="B27" s="44" t="s">
        <v>37</v>
      </c>
      <c r="C27" s="70"/>
      <c r="D27" s="46" t="s">
        <v>2220</v>
      </c>
      <c r="E27" s="47" t="s">
        <v>90</v>
      </c>
      <c r="F27" s="44" t="s">
        <v>40</v>
      </c>
      <c r="G27" s="231" t="s">
        <v>2221</v>
      </c>
      <c r="H27" s="48" t="s">
        <v>2222</v>
      </c>
      <c r="I27" s="61" t="s">
        <v>2223</v>
      </c>
      <c r="J27" s="44" t="s">
        <v>44</v>
      </c>
      <c r="K27" s="99"/>
      <c r="L27" s="52">
        <v>360.0</v>
      </c>
      <c r="M27" s="63"/>
      <c r="N27" s="64"/>
      <c r="O27" s="53"/>
      <c r="P27" s="233"/>
      <c r="Q27" s="234"/>
      <c r="R27" s="54"/>
      <c r="S27" s="65"/>
      <c r="T27" s="57">
        <v>50.0</v>
      </c>
      <c r="U27" s="7"/>
      <c r="V27" s="7"/>
      <c r="W27" s="7"/>
      <c r="X27" s="7"/>
      <c r="Y27" s="7"/>
      <c r="Z27" s="7"/>
      <c r="AA27" s="7"/>
      <c r="AB27" s="7"/>
      <c r="AC27" s="7"/>
    </row>
    <row r="28">
      <c r="A28" s="44" t="s">
        <v>36</v>
      </c>
      <c r="B28" s="44" t="s">
        <v>37</v>
      </c>
      <c r="C28" s="70"/>
      <c r="D28" s="100" t="s">
        <v>2224</v>
      </c>
      <c r="E28" s="47" t="s">
        <v>90</v>
      </c>
      <c r="F28" s="44" t="s">
        <v>40</v>
      </c>
      <c r="G28" s="231" t="s">
        <v>2225</v>
      </c>
      <c r="H28" s="48" t="s">
        <v>2226</v>
      </c>
      <c r="I28" s="61" t="s">
        <v>2227</v>
      </c>
      <c r="J28" s="44" t="s">
        <v>44</v>
      </c>
      <c r="K28" s="51"/>
      <c r="L28" s="52"/>
      <c r="M28" s="63"/>
      <c r="N28" s="64">
        <v>294.0</v>
      </c>
      <c r="O28" s="53"/>
      <c r="P28" s="233"/>
      <c r="Q28" s="234"/>
      <c r="R28" s="54"/>
      <c r="S28" s="65"/>
      <c r="T28" s="57">
        <v>50.0</v>
      </c>
      <c r="U28" s="7"/>
      <c r="V28" s="7"/>
      <c r="W28" s="7"/>
      <c r="X28" s="7"/>
      <c r="Y28" s="7"/>
      <c r="Z28" s="7"/>
      <c r="AA28" s="7"/>
      <c r="AB28" s="7"/>
      <c r="AC28" s="7"/>
    </row>
    <row r="29">
      <c r="A29" s="44" t="s">
        <v>36</v>
      </c>
      <c r="B29" s="44" t="s">
        <v>37</v>
      </c>
      <c r="C29" s="45"/>
      <c r="D29" s="100" t="s">
        <v>2228</v>
      </c>
      <c r="E29" s="47" t="s">
        <v>39</v>
      </c>
      <c r="F29" s="44" t="s">
        <v>40</v>
      </c>
      <c r="G29" s="231" t="s">
        <v>2229</v>
      </c>
      <c r="H29" s="48" t="s">
        <v>2230</v>
      </c>
      <c r="I29" s="48" t="s">
        <v>2231</v>
      </c>
      <c r="J29" s="44" t="s">
        <v>56</v>
      </c>
      <c r="K29" s="51"/>
      <c r="L29" s="52">
        <v>294.0</v>
      </c>
      <c r="M29" s="63"/>
      <c r="N29" s="64"/>
      <c r="O29" s="53"/>
      <c r="P29" s="238"/>
      <c r="Q29" s="234"/>
      <c r="R29" s="54"/>
      <c r="S29" s="65"/>
      <c r="T29" s="57">
        <v>50.0</v>
      </c>
      <c r="U29" s="7"/>
      <c r="V29" s="7"/>
      <c r="W29" s="7"/>
      <c r="X29" s="7"/>
      <c r="Y29" s="7"/>
      <c r="Z29" s="7"/>
      <c r="AA29" s="7"/>
      <c r="AB29" s="7"/>
      <c r="AC29" s="7"/>
    </row>
    <row r="30">
      <c r="A30" s="44" t="s">
        <v>36</v>
      </c>
      <c r="B30" s="44" t="s">
        <v>37</v>
      </c>
      <c r="C30" s="101"/>
      <c r="D30" s="100" t="s">
        <v>2232</v>
      </c>
      <c r="E30" s="47" t="s">
        <v>145</v>
      </c>
      <c r="F30" s="44" t="s">
        <v>146</v>
      </c>
      <c r="G30" s="231" t="s">
        <v>2233</v>
      </c>
      <c r="H30" s="48"/>
      <c r="I30" s="48" t="s">
        <v>2234</v>
      </c>
      <c r="J30" s="44" t="s">
        <v>56</v>
      </c>
      <c r="K30" s="51"/>
      <c r="L30" s="52"/>
      <c r="M30" s="37"/>
      <c r="N30" s="38"/>
      <c r="O30" s="53"/>
      <c r="P30" s="233"/>
      <c r="Q30" s="234"/>
      <c r="R30" s="54">
        <v>350.0</v>
      </c>
      <c r="S30" s="56"/>
      <c r="T30" s="57">
        <v>50.0</v>
      </c>
      <c r="U30" s="7"/>
      <c r="V30" s="7"/>
      <c r="W30" s="7"/>
      <c r="X30" s="7"/>
      <c r="Y30" s="7"/>
      <c r="Z30" s="7"/>
      <c r="AA30" s="7"/>
      <c r="AB30" s="7"/>
      <c r="AC30" s="7"/>
    </row>
    <row r="31">
      <c r="A31" s="44" t="s">
        <v>36</v>
      </c>
      <c r="B31" s="44" t="s">
        <v>37</v>
      </c>
      <c r="C31" s="45"/>
      <c r="D31" s="100" t="s">
        <v>2235</v>
      </c>
      <c r="E31" s="47" t="s">
        <v>39</v>
      </c>
      <c r="F31" s="44" t="s">
        <v>40</v>
      </c>
      <c r="G31" s="252" t="s">
        <v>2236</v>
      </c>
      <c r="H31" s="102" t="s">
        <v>2236</v>
      </c>
      <c r="I31" s="48" t="s">
        <v>1566</v>
      </c>
      <c r="J31" s="44" t="s">
        <v>56</v>
      </c>
      <c r="K31" s="51">
        <v>350.0</v>
      </c>
      <c r="L31" s="84"/>
      <c r="M31" s="63"/>
      <c r="N31" s="64"/>
      <c r="O31" s="53"/>
      <c r="P31" s="233"/>
      <c r="Q31" s="234"/>
      <c r="R31" s="105"/>
      <c r="S31" s="65"/>
      <c r="T31" s="57">
        <v>50.0</v>
      </c>
      <c r="U31" s="7"/>
      <c r="V31" s="7"/>
      <c r="W31" s="7"/>
      <c r="X31" s="7"/>
      <c r="Y31" s="7"/>
      <c r="Z31" s="7"/>
      <c r="AA31" s="7"/>
      <c r="AB31" s="7"/>
      <c r="AC31" s="7"/>
    </row>
    <row r="32">
      <c r="A32" s="44" t="s">
        <v>36</v>
      </c>
      <c r="B32" s="44" t="s">
        <v>37</v>
      </c>
      <c r="C32" s="108"/>
      <c r="D32" s="46"/>
      <c r="E32" s="47" t="s">
        <v>145</v>
      </c>
      <c r="F32" s="44" t="s">
        <v>146</v>
      </c>
      <c r="G32" s="246" t="s">
        <v>2237</v>
      </c>
      <c r="H32" s="48" t="s">
        <v>2238</v>
      </c>
      <c r="I32" s="48" t="s">
        <v>2239</v>
      </c>
      <c r="J32" s="44" t="s">
        <v>56</v>
      </c>
      <c r="K32" s="51"/>
      <c r="L32" s="104"/>
      <c r="M32" s="63"/>
      <c r="N32" s="64"/>
      <c r="O32" s="53"/>
      <c r="P32" s="233"/>
      <c r="Q32" s="234"/>
      <c r="R32" s="87">
        <v>350.0</v>
      </c>
      <c r="S32" s="65"/>
      <c r="T32" s="47">
        <v>50.0</v>
      </c>
      <c r="U32" s="90" t="s">
        <v>23</v>
      </c>
      <c r="V32" s="107">
        <f>SUM(V11,V18,V24)</f>
        <v>11471</v>
      </c>
      <c r="W32" s="7"/>
      <c r="X32" s="7"/>
      <c r="Y32" s="7"/>
      <c r="Z32" s="7"/>
      <c r="AA32" s="7"/>
      <c r="AB32" s="7"/>
      <c r="AC32" s="7"/>
    </row>
    <row r="33">
      <c r="A33" s="44" t="s">
        <v>36</v>
      </c>
      <c r="B33" s="44" t="s">
        <v>45</v>
      </c>
      <c r="C33" s="45"/>
      <c r="D33" s="122" t="s">
        <v>46</v>
      </c>
      <c r="E33" s="47" t="s">
        <v>178</v>
      </c>
      <c r="F33" s="44" t="s">
        <v>40</v>
      </c>
      <c r="G33" s="231" t="s">
        <v>2240</v>
      </c>
      <c r="H33" s="48" t="s">
        <v>2241</v>
      </c>
      <c r="I33" s="48" t="s">
        <v>1245</v>
      </c>
      <c r="J33" s="44" t="s">
        <v>44</v>
      </c>
      <c r="K33" s="51"/>
      <c r="L33" s="84"/>
      <c r="M33" s="63" t="s">
        <v>639</v>
      </c>
      <c r="N33" s="86"/>
      <c r="O33" s="53"/>
      <c r="P33" s="233"/>
      <c r="Q33" s="234"/>
      <c r="R33" s="87"/>
      <c r="S33" s="89"/>
      <c r="T33" s="47" t="s">
        <v>46</v>
      </c>
      <c r="W33" s="7"/>
      <c r="X33" s="7"/>
      <c r="Y33" s="7"/>
      <c r="Z33" s="7"/>
      <c r="AA33" s="7"/>
      <c r="AB33" s="7"/>
      <c r="AC33" s="7"/>
    </row>
    <row r="34">
      <c r="A34" s="44" t="s">
        <v>36</v>
      </c>
      <c r="B34" s="44" t="s">
        <v>37</v>
      </c>
      <c r="C34" s="45"/>
      <c r="D34" s="122" t="s">
        <v>2242</v>
      </c>
      <c r="E34" s="47" t="s">
        <v>39</v>
      </c>
      <c r="F34" s="44" t="s">
        <v>40</v>
      </c>
      <c r="G34" s="231" t="s">
        <v>2243</v>
      </c>
      <c r="H34" s="48"/>
      <c r="I34" s="60" t="s">
        <v>2244</v>
      </c>
      <c r="J34" s="44" t="s">
        <v>56</v>
      </c>
      <c r="K34" s="51"/>
      <c r="L34" s="72"/>
      <c r="M34" s="37"/>
      <c r="N34" s="38"/>
      <c r="O34" s="53">
        <v>300.0</v>
      </c>
      <c r="P34" s="233"/>
      <c r="Q34" s="234"/>
      <c r="R34" s="73"/>
      <c r="S34" s="56"/>
      <c r="T34" s="47">
        <v>50.0</v>
      </c>
      <c r="W34" s="7"/>
      <c r="X34" s="7"/>
      <c r="Y34" s="7"/>
      <c r="Z34" s="7"/>
      <c r="AA34" s="7"/>
      <c r="AB34" s="7"/>
      <c r="AC34" s="7"/>
    </row>
    <row r="35">
      <c r="A35" s="44" t="s">
        <v>1595</v>
      </c>
      <c r="B35" s="44" t="s">
        <v>37</v>
      </c>
      <c r="C35" s="70"/>
      <c r="D35" s="122" t="s">
        <v>46</v>
      </c>
      <c r="E35" s="59"/>
      <c r="F35" s="44" t="s">
        <v>2245</v>
      </c>
      <c r="G35" s="363" t="s">
        <v>2246</v>
      </c>
      <c r="H35" s="48" t="s">
        <v>2247</v>
      </c>
      <c r="I35" s="365">
        <v>8.299448088E9</v>
      </c>
      <c r="J35" s="44" t="s">
        <v>1599</v>
      </c>
      <c r="K35" s="62"/>
      <c r="L35" s="52"/>
      <c r="M35" s="63"/>
      <c r="N35" s="64"/>
      <c r="O35" s="53"/>
      <c r="P35" s="233"/>
      <c r="Q35" s="234">
        <v>250.0</v>
      </c>
      <c r="R35" s="54"/>
      <c r="S35" s="65"/>
      <c r="T35" s="47">
        <v>125.0</v>
      </c>
      <c r="W35" s="7"/>
      <c r="X35" s="7"/>
      <c r="Y35" s="7"/>
      <c r="Z35" s="7"/>
      <c r="AA35" s="7"/>
      <c r="AB35" s="7"/>
      <c r="AC35" s="7"/>
    </row>
    <row r="36" ht="16.5" customHeight="1">
      <c r="A36" s="44" t="s">
        <v>36</v>
      </c>
      <c r="B36" s="44" t="s">
        <v>37</v>
      </c>
      <c r="C36" s="70"/>
      <c r="D36" s="100" t="s">
        <v>2248</v>
      </c>
      <c r="E36" s="47" t="s">
        <v>32</v>
      </c>
      <c r="F36" s="44" t="s">
        <v>146</v>
      </c>
      <c r="G36" s="253" t="s">
        <v>2249</v>
      </c>
      <c r="H36" s="133" t="s">
        <v>2250</v>
      </c>
      <c r="I36" s="60" t="s">
        <v>2251</v>
      </c>
      <c r="J36" s="44" t="s">
        <v>32</v>
      </c>
      <c r="K36" s="62"/>
      <c r="L36" s="52"/>
      <c r="M36" s="63"/>
      <c r="N36" s="64"/>
      <c r="O36" s="53"/>
      <c r="P36" s="238"/>
      <c r="Q36" s="234"/>
      <c r="R36" s="54">
        <v>550.0</v>
      </c>
      <c r="S36" s="65"/>
      <c r="T36" s="301">
        <v>550.0</v>
      </c>
      <c r="W36" s="7"/>
      <c r="X36" s="7"/>
      <c r="Y36" s="7"/>
      <c r="Z36" s="7"/>
      <c r="AA36" s="7"/>
      <c r="AB36" s="7"/>
      <c r="AC36" s="7"/>
    </row>
    <row r="37">
      <c r="A37" s="44" t="s">
        <v>36</v>
      </c>
      <c r="B37" s="44" t="s">
        <v>45</v>
      </c>
      <c r="C37" s="70"/>
      <c r="D37" s="100" t="s">
        <v>46</v>
      </c>
      <c r="E37" s="47" t="s">
        <v>32</v>
      </c>
      <c r="F37" s="44" t="s">
        <v>146</v>
      </c>
      <c r="G37" s="253" t="s">
        <v>2252</v>
      </c>
      <c r="H37" s="133" t="s">
        <v>2250</v>
      </c>
      <c r="I37" s="60" t="s">
        <v>2251</v>
      </c>
      <c r="J37" s="44" t="s">
        <v>32</v>
      </c>
      <c r="K37" s="51"/>
      <c r="L37" s="52"/>
      <c r="M37" s="85"/>
      <c r="N37" s="86"/>
      <c r="O37" s="53"/>
      <c r="P37" s="233"/>
      <c r="Q37" s="234"/>
      <c r="R37" s="54" t="s">
        <v>50</v>
      </c>
      <c r="S37" s="89"/>
      <c r="T37" s="47" t="s">
        <v>46</v>
      </c>
      <c r="U37" s="7"/>
      <c r="V37" s="7"/>
      <c r="W37" s="7"/>
      <c r="X37" s="7"/>
      <c r="Y37" s="7"/>
      <c r="Z37" s="7"/>
      <c r="AA37" s="7"/>
      <c r="AB37" s="7"/>
      <c r="AC37" s="7"/>
    </row>
    <row r="38">
      <c r="A38" s="44" t="s">
        <v>36</v>
      </c>
      <c r="B38" s="44" t="s">
        <v>37</v>
      </c>
      <c r="C38" s="45"/>
      <c r="D38" s="100"/>
      <c r="E38" s="47" t="s">
        <v>32</v>
      </c>
      <c r="F38" s="44" t="s">
        <v>146</v>
      </c>
      <c r="G38" s="366" t="s">
        <v>2253</v>
      </c>
      <c r="H38" s="48" t="s">
        <v>2254</v>
      </c>
      <c r="I38" s="48" t="s">
        <v>2255</v>
      </c>
      <c r="J38" s="44" t="s">
        <v>32</v>
      </c>
      <c r="K38" s="51"/>
      <c r="L38" s="52"/>
      <c r="M38" s="115"/>
      <c r="N38" s="38">
        <v>330.0</v>
      </c>
      <c r="O38" s="53"/>
      <c r="P38" s="233"/>
      <c r="Q38" s="234"/>
      <c r="R38" s="54"/>
      <c r="S38" s="117"/>
      <c r="T38" s="47">
        <v>50.0</v>
      </c>
      <c r="U38" s="7"/>
      <c r="V38" s="7"/>
      <c r="W38" s="7"/>
      <c r="X38" s="7"/>
      <c r="Y38" s="7"/>
      <c r="Z38" s="7"/>
      <c r="AA38" s="7"/>
      <c r="AB38" s="7"/>
      <c r="AC38" s="7"/>
    </row>
    <row r="39">
      <c r="A39" s="44" t="s">
        <v>36</v>
      </c>
      <c r="B39" s="44" t="s">
        <v>37</v>
      </c>
      <c r="C39" s="45"/>
      <c r="D39" s="71"/>
      <c r="E39" s="47" t="s">
        <v>90</v>
      </c>
      <c r="F39" s="44" t="s">
        <v>40</v>
      </c>
      <c r="G39" s="246" t="s">
        <v>2256</v>
      </c>
      <c r="H39" s="48" t="s">
        <v>2257</v>
      </c>
      <c r="I39" s="47" t="s">
        <v>2258</v>
      </c>
      <c r="J39" s="44" t="s">
        <v>44</v>
      </c>
      <c r="K39" s="99"/>
      <c r="L39" s="52"/>
      <c r="M39" s="63"/>
      <c r="N39" s="64"/>
      <c r="O39" s="53">
        <v>350.0</v>
      </c>
      <c r="P39" s="254"/>
      <c r="Q39" s="234"/>
      <c r="R39" s="54"/>
      <c r="S39" s="65"/>
      <c r="T39" s="47">
        <v>50.0</v>
      </c>
      <c r="U39" s="7"/>
      <c r="V39" s="7"/>
      <c r="W39" s="7"/>
      <c r="X39" s="7"/>
      <c r="Y39" s="7"/>
      <c r="Z39" s="7"/>
      <c r="AA39" s="7"/>
      <c r="AB39" s="7"/>
      <c r="AC39" s="7"/>
    </row>
    <row r="40">
      <c r="A40" s="44" t="s">
        <v>36</v>
      </c>
      <c r="B40" s="44" t="s">
        <v>37</v>
      </c>
      <c r="C40" s="45"/>
      <c r="D40" s="46" t="s">
        <v>46</v>
      </c>
      <c r="E40" s="47" t="s">
        <v>145</v>
      </c>
      <c r="F40" s="44" t="s">
        <v>40</v>
      </c>
      <c r="G40" s="231" t="s">
        <v>2259</v>
      </c>
      <c r="H40" s="48" t="s">
        <v>54</v>
      </c>
      <c r="I40" s="48" t="s">
        <v>2260</v>
      </c>
      <c r="J40" s="44" t="s">
        <v>32</v>
      </c>
      <c r="K40" s="51"/>
      <c r="L40" s="72"/>
      <c r="M40" s="63"/>
      <c r="N40" s="64"/>
      <c r="O40" s="53"/>
      <c r="P40" s="256"/>
      <c r="Q40" s="234"/>
      <c r="R40" s="73"/>
      <c r="S40" s="65" t="s">
        <v>764</v>
      </c>
      <c r="T40" s="47" t="s">
        <v>46</v>
      </c>
      <c r="U40" s="7"/>
      <c r="V40" s="7"/>
      <c r="W40" s="7"/>
      <c r="X40" s="7"/>
      <c r="Y40" s="7"/>
      <c r="Z40" s="7"/>
      <c r="AA40" s="7"/>
      <c r="AB40" s="7"/>
      <c r="AC40" s="7"/>
    </row>
    <row r="41">
      <c r="A41" s="44" t="s">
        <v>36</v>
      </c>
      <c r="B41" s="44" t="s">
        <v>37</v>
      </c>
      <c r="C41" s="45"/>
      <c r="D41" s="100" t="s">
        <v>2261</v>
      </c>
      <c r="E41" s="47" t="s">
        <v>178</v>
      </c>
      <c r="F41" s="44" t="s">
        <v>40</v>
      </c>
      <c r="G41" s="231" t="s">
        <v>2262</v>
      </c>
      <c r="H41" s="345" t="s">
        <v>2263</v>
      </c>
      <c r="I41" s="48" t="s">
        <v>2264</v>
      </c>
      <c r="J41" s="44" t="s">
        <v>56</v>
      </c>
      <c r="K41" s="51"/>
      <c r="L41" s="52"/>
      <c r="M41" s="63"/>
      <c r="N41" s="64">
        <v>294.0</v>
      </c>
      <c r="O41" s="53"/>
      <c r="P41" s="254"/>
      <c r="Q41" s="234"/>
      <c r="R41" s="54"/>
      <c r="S41" s="65"/>
      <c r="T41" s="47">
        <v>50.0</v>
      </c>
      <c r="U41" s="7"/>
      <c r="V41" s="7"/>
      <c r="W41" s="7"/>
      <c r="X41" s="7"/>
      <c r="Y41" s="7"/>
      <c r="Z41" s="7"/>
      <c r="AA41" s="7"/>
      <c r="AB41" s="7"/>
      <c r="AC41" s="7"/>
    </row>
    <row r="42">
      <c r="A42" s="44" t="s">
        <v>36</v>
      </c>
      <c r="B42" s="44" t="s">
        <v>37</v>
      </c>
      <c r="C42" s="70"/>
      <c r="D42" s="291" t="s">
        <v>2265</v>
      </c>
      <c r="E42" s="47" t="s">
        <v>39</v>
      </c>
      <c r="F42" s="44" t="s">
        <v>40</v>
      </c>
      <c r="G42" s="292" t="s">
        <v>2266</v>
      </c>
      <c r="H42" s="345" t="s">
        <v>2267</v>
      </c>
      <c r="I42" s="114" t="s">
        <v>2268</v>
      </c>
      <c r="J42" s="44" t="s">
        <v>56</v>
      </c>
      <c r="K42" s="121"/>
      <c r="L42" s="52"/>
      <c r="M42" s="63"/>
      <c r="N42" s="64">
        <v>350.0</v>
      </c>
      <c r="O42" s="53"/>
      <c r="P42" s="258"/>
      <c r="Q42" s="234"/>
      <c r="R42" s="54"/>
      <c r="S42" s="65"/>
      <c r="T42" s="47">
        <v>50.0</v>
      </c>
      <c r="U42" s="7"/>
      <c r="V42" s="7"/>
      <c r="W42" s="7"/>
      <c r="X42" s="7"/>
      <c r="Y42" s="7"/>
      <c r="Z42" s="7"/>
      <c r="AA42" s="7"/>
      <c r="AB42" s="7"/>
      <c r="AC42" s="7"/>
    </row>
    <row r="43">
      <c r="A43" s="44" t="s">
        <v>36</v>
      </c>
      <c r="B43" s="44" t="s">
        <v>37</v>
      </c>
      <c r="C43" s="70"/>
      <c r="D43" s="46" t="s">
        <v>2269</v>
      </c>
      <c r="E43" s="47" t="s">
        <v>78</v>
      </c>
      <c r="F43" s="44" t="s">
        <v>40</v>
      </c>
      <c r="G43" s="231" t="s">
        <v>2270</v>
      </c>
      <c r="H43" s="48" t="s">
        <v>2271</v>
      </c>
      <c r="I43" s="48" t="s">
        <v>2272</v>
      </c>
      <c r="J43" s="44" t="s">
        <v>44</v>
      </c>
      <c r="K43" s="51"/>
      <c r="L43" s="52"/>
      <c r="M43" s="63"/>
      <c r="N43" s="64"/>
      <c r="O43" s="53">
        <v>300.0</v>
      </c>
      <c r="P43" s="254"/>
      <c r="Q43" s="234"/>
      <c r="R43" s="54"/>
      <c r="S43" s="65"/>
      <c r="T43" s="47">
        <v>50.0</v>
      </c>
      <c r="U43" s="7"/>
      <c r="V43" s="7"/>
      <c r="W43" s="7"/>
      <c r="X43" s="7"/>
      <c r="Y43" s="7"/>
      <c r="Z43" s="7"/>
      <c r="AA43" s="7"/>
      <c r="AB43" s="7"/>
      <c r="AC43" s="7"/>
    </row>
    <row r="44">
      <c r="A44" s="44" t="s">
        <v>36</v>
      </c>
      <c r="B44" s="44" t="s">
        <v>37</v>
      </c>
      <c r="C44" s="45"/>
      <c r="D44" s="122" t="s">
        <v>2273</v>
      </c>
      <c r="E44" s="47" t="s">
        <v>59</v>
      </c>
      <c r="F44" s="44" t="s">
        <v>146</v>
      </c>
      <c r="G44" s="231" t="s">
        <v>2274</v>
      </c>
      <c r="H44" s="48" t="s">
        <v>2275</v>
      </c>
      <c r="I44" s="48" t="s">
        <v>2276</v>
      </c>
      <c r="J44" s="44" t="s">
        <v>56</v>
      </c>
      <c r="K44" s="62"/>
      <c r="L44" s="52">
        <v>250.0</v>
      </c>
      <c r="M44" s="63"/>
      <c r="N44" s="64"/>
      <c r="O44" s="53"/>
      <c r="P44" s="254"/>
      <c r="Q44" s="234"/>
      <c r="R44" s="54"/>
      <c r="S44" s="65"/>
      <c r="T44" s="47">
        <v>50.0</v>
      </c>
      <c r="U44" s="7"/>
      <c r="V44" s="7"/>
      <c r="W44" s="7"/>
      <c r="X44" s="7"/>
      <c r="Y44" s="7"/>
      <c r="Z44" s="7"/>
      <c r="AA44" s="7"/>
      <c r="AB44" s="7"/>
      <c r="AC44" s="7"/>
    </row>
    <row r="45">
      <c r="A45" s="44" t="s">
        <v>36</v>
      </c>
      <c r="B45" s="44" t="s">
        <v>37</v>
      </c>
      <c r="C45" s="45"/>
      <c r="D45" s="122" t="s">
        <v>2277</v>
      </c>
      <c r="E45" s="47" t="s">
        <v>70</v>
      </c>
      <c r="F45" s="44" t="s">
        <v>40</v>
      </c>
      <c r="G45" s="231" t="s">
        <v>2278</v>
      </c>
      <c r="H45" s="48" t="s">
        <v>2279</v>
      </c>
      <c r="I45" s="48" t="s">
        <v>2280</v>
      </c>
      <c r="J45" s="44" t="s">
        <v>32</v>
      </c>
      <c r="K45" s="51"/>
      <c r="L45" s="52"/>
      <c r="M45" s="63"/>
      <c r="N45" s="64"/>
      <c r="O45" s="53">
        <v>350.0</v>
      </c>
      <c r="P45" s="254"/>
      <c r="Q45" s="234"/>
      <c r="R45" s="54"/>
      <c r="S45" s="65"/>
      <c r="T45" s="47">
        <v>50.0</v>
      </c>
      <c r="U45" s="7"/>
      <c r="V45" s="7"/>
      <c r="W45" s="7"/>
      <c r="X45" s="7"/>
      <c r="Y45" s="7"/>
      <c r="Z45" s="7"/>
      <c r="AA45" s="7"/>
      <c r="AB45" s="7"/>
      <c r="AC45" s="7"/>
    </row>
    <row r="46">
      <c r="A46" s="44"/>
      <c r="B46" s="44"/>
      <c r="C46" s="70"/>
      <c r="D46" s="71"/>
      <c r="E46" s="59"/>
      <c r="F46" s="44"/>
      <c r="G46" s="48"/>
      <c r="H46" s="60"/>
      <c r="I46" s="60"/>
      <c r="J46" s="78"/>
      <c r="K46" s="51"/>
      <c r="L46" s="125"/>
      <c r="M46" s="63"/>
      <c r="N46" s="64"/>
      <c r="O46" s="53"/>
      <c r="P46" s="254"/>
      <c r="Q46" s="234"/>
      <c r="R46" s="126"/>
      <c r="S46" s="65"/>
      <c r="T46" s="4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44"/>
      <c r="B47" s="44"/>
      <c r="C47" s="45"/>
      <c r="D47" s="71"/>
      <c r="E47" s="59"/>
      <c r="F47" s="44"/>
      <c r="G47" s="48"/>
      <c r="H47" s="60"/>
      <c r="I47" s="60"/>
      <c r="J47" s="78"/>
      <c r="K47" s="51"/>
      <c r="L47" s="125"/>
      <c r="M47" s="37"/>
      <c r="N47" s="38"/>
      <c r="O47" s="53"/>
      <c r="P47" s="254"/>
      <c r="Q47" s="234"/>
      <c r="R47" s="126"/>
      <c r="S47" s="56"/>
      <c r="T47" s="4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44"/>
      <c r="B48" s="44"/>
      <c r="C48" s="45"/>
      <c r="D48" s="109"/>
      <c r="E48" s="47"/>
      <c r="F48" s="44"/>
      <c r="G48" s="48"/>
      <c r="H48" s="60"/>
      <c r="I48" s="128"/>
      <c r="J48" s="44"/>
      <c r="K48" s="62"/>
      <c r="L48" s="125"/>
      <c r="M48" s="85"/>
      <c r="N48" s="86"/>
      <c r="O48" s="53"/>
      <c r="P48" s="254"/>
      <c r="Q48" s="234"/>
      <c r="R48" s="126"/>
      <c r="S48" s="89"/>
      <c r="T48" s="4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44"/>
      <c r="B49" s="44"/>
      <c r="C49" s="45"/>
      <c r="D49" s="129"/>
      <c r="E49" s="59"/>
      <c r="F49" s="44"/>
      <c r="G49" s="48"/>
      <c r="H49" s="60"/>
      <c r="I49" s="48"/>
      <c r="J49" s="78"/>
      <c r="K49" s="62"/>
      <c r="L49" s="130"/>
      <c r="M49" s="85"/>
      <c r="N49" s="86"/>
      <c r="O49" s="53"/>
      <c r="P49" s="258"/>
      <c r="Q49" s="234"/>
      <c r="R49" s="131"/>
      <c r="S49" s="89"/>
      <c r="T49" s="4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44"/>
      <c r="B50" s="44"/>
      <c r="C50" s="45"/>
      <c r="D50" s="70"/>
      <c r="E50" s="59"/>
      <c r="F50" s="44"/>
      <c r="G50" s="48"/>
      <c r="H50" s="60"/>
      <c r="I50" s="48"/>
      <c r="J50" s="78"/>
      <c r="K50" s="51"/>
      <c r="L50" s="125"/>
      <c r="M50" s="63"/>
      <c r="N50" s="64"/>
      <c r="O50" s="53"/>
      <c r="P50" s="254"/>
      <c r="Q50" s="234"/>
      <c r="R50" s="126"/>
      <c r="S50" s="65"/>
      <c r="T50" s="4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44"/>
      <c r="B51" s="44"/>
      <c r="C51" s="45"/>
      <c r="D51" s="45"/>
      <c r="E51" s="59"/>
      <c r="F51" s="44"/>
      <c r="G51" s="133"/>
      <c r="H51" s="49"/>
      <c r="I51" s="48"/>
      <c r="J51" s="78"/>
      <c r="K51" s="121"/>
      <c r="L51" s="125"/>
      <c r="M51" s="85"/>
      <c r="N51" s="86"/>
      <c r="O51" s="53"/>
      <c r="P51" s="258"/>
      <c r="Q51" s="234"/>
      <c r="R51" s="126"/>
      <c r="S51" s="89"/>
      <c r="T51" s="4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44"/>
      <c r="B52" s="44"/>
      <c r="C52" s="45"/>
      <c r="D52" s="45"/>
      <c r="E52" s="134"/>
      <c r="F52" s="44"/>
      <c r="G52" s="48"/>
      <c r="H52" s="60"/>
      <c r="I52" s="48"/>
      <c r="J52" s="78"/>
      <c r="K52" s="51"/>
      <c r="L52" s="125"/>
      <c r="M52" s="63"/>
      <c r="N52" s="64"/>
      <c r="O52" s="53"/>
      <c r="P52" s="262"/>
      <c r="Q52" s="234"/>
      <c r="R52" s="126"/>
      <c r="S52" s="65"/>
      <c r="T52" s="5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44"/>
      <c r="B53" s="44"/>
      <c r="C53" s="45"/>
      <c r="D53" s="45"/>
      <c r="E53" s="23"/>
      <c r="F53" s="44"/>
      <c r="G53" s="135"/>
      <c r="H53" s="136"/>
      <c r="I53" s="48"/>
      <c r="J53" s="78"/>
      <c r="K53" s="51"/>
      <c r="L53" s="125"/>
      <c r="M53" s="63"/>
      <c r="N53" s="64"/>
      <c r="O53" s="53"/>
      <c r="P53" s="254"/>
      <c r="Q53" s="234"/>
      <c r="R53" s="126"/>
      <c r="S53" s="65"/>
      <c r="T53" s="4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44"/>
      <c r="B54" s="44"/>
      <c r="C54" s="45"/>
      <c r="D54" s="45"/>
      <c r="E54" s="23"/>
      <c r="F54" s="44"/>
      <c r="G54" s="48"/>
      <c r="H54" s="60"/>
      <c r="I54" s="48"/>
      <c r="J54" s="78"/>
      <c r="K54" s="137"/>
      <c r="L54" s="125"/>
      <c r="M54" s="115"/>
      <c r="N54" s="116"/>
      <c r="O54" s="53"/>
      <c r="P54" s="258"/>
      <c r="Q54" s="234"/>
      <c r="R54" s="126"/>
      <c r="S54" s="117"/>
      <c r="T54" s="4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8"/>
      <c r="L55" s="125"/>
      <c r="M55" s="115"/>
      <c r="N55" s="116"/>
      <c r="O55" s="53"/>
      <c r="P55" s="258"/>
      <c r="Q55" s="234"/>
      <c r="R55" s="126"/>
      <c r="S55" s="117"/>
      <c r="T55" s="4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7"/>
      <c r="L56" s="139"/>
      <c r="M56" s="63"/>
      <c r="N56" s="64"/>
      <c r="O56" s="53"/>
      <c r="P56" s="262"/>
      <c r="Q56" s="234"/>
      <c r="R56" s="140"/>
      <c r="S56" s="65"/>
      <c r="T56" s="4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44"/>
      <c r="B57" s="44"/>
      <c r="C57" s="45"/>
      <c r="D57" s="101"/>
      <c r="E57" s="23"/>
      <c r="F57" s="44"/>
      <c r="G57" s="48"/>
      <c r="H57" s="60"/>
      <c r="I57" s="48"/>
      <c r="J57" s="78"/>
      <c r="K57" s="137"/>
      <c r="L57" s="125"/>
      <c r="M57" s="85"/>
      <c r="N57" s="86"/>
      <c r="O57" s="53"/>
      <c r="P57" s="254"/>
      <c r="Q57" s="234"/>
      <c r="R57" s="126"/>
      <c r="S57" s="89"/>
      <c r="T57" s="4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44"/>
      <c r="B58" s="44"/>
      <c r="C58" s="70"/>
      <c r="D58" s="45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56"/>
      <c r="Q58" s="234"/>
      <c r="R58" s="126"/>
      <c r="S58" s="89"/>
      <c r="T58" s="4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44"/>
      <c r="B59" s="44"/>
      <c r="C59" s="45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56"/>
      <c r="Q59" s="234"/>
      <c r="R59" s="126"/>
      <c r="S59" s="89"/>
      <c r="T59" s="4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56"/>
      <c r="Q60" s="234"/>
      <c r="R60" s="126"/>
      <c r="S60" s="89"/>
      <c r="T60" s="4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30"/>
      <c r="M61" s="63"/>
      <c r="N61" s="64"/>
      <c r="O61" s="53"/>
      <c r="P61" s="256"/>
      <c r="Q61" s="234"/>
      <c r="R61" s="131"/>
      <c r="S61" s="65"/>
      <c r="T61" s="4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85"/>
      <c r="N62" s="86"/>
      <c r="O62" s="53"/>
      <c r="P62" s="258"/>
      <c r="Q62" s="265"/>
      <c r="R62" s="131"/>
      <c r="S62" s="89"/>
      <c r="T62" s="142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8"/>
      <c r="L63" s="125"/>
      <c r="M63" s="63"/>
      <c r="N63" s="64"/>
      <c r="O63" s="53"/>
      <c r="P63" s="262"/>
      <c r="Q63" s="234"/>
      <c r="R63" s="126"/>
      <c r="S63" s="65"/>
      <c r="T63" s="4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30"/>
      <c r="M64" s="85"/>
      <c r="N64" s="86"/>
      <c r="O64" s="53"/>
      <c r="P64" s="254"/>
      <c r="Q64" s="234"/>
      <c r="R64" s="131"/>
      <c r="S64" s="89"/>
      <c r="T64" s="4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7"/>
      <c r="L65" s="130"/>
      <c r="M65" s="85"/>
      <c r="N65" s="86"/>
      <c r="O65" s="53"/>
      <c r="P65" s="258"/>
      <c r="Q65" s="234"/>
      <c r="R65" s="131"/>
      <c r="S65" s="89"/>
      <c r="T65" s="4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44"/>
      <c r="B66" s="44"/>
      <c r="C66" s="45"/>
      <c r="D66" s="45"/>
      <c r="E66" s="143"/>
      <c r="F66" s="44"/>
      <c r="G66" s="48"/>
      <c r="H66" s="60"/>
      <c r="I66" s="48"/>
      <c r="J66" s="78"/>
      <c r="K66" s="144"/>
      <c r="L66" s="125"/>
      <c r="M66" s="63"/>
      <c r="N66" s="64"/>
      <c r="O66" s="53"/>
      <c r="P66" s="258"/>
      <c r="Q66" s="234"/>
      <c r="R66" s="126"/>
      <c r="S66" s="65"/>
      <c r="T66" s="4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5"/>
      <c r="L67" s="130"/>
      <c r="M67" s="85"/>
      <c r="N67" s="86"/>
      <c r="O67" s="53"/>
      <c r="P67" s="258"/>
      <c r="Q67" s="234"/>
      <c r="R67" s="131"/>
      <c r="S67" s="89"/>
      <c r="T67" s="4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37"/>
      <c r="L68" s="146"/>
      <c r="M68" s="85"/>
      <c r="N68" s="86"/>
      <c r="O68" s="53"/>
      <c r="P68" s="258"/>
      <c r="Q68" s="234"/>
      <c r="R68" s="147"/>
      <c r="S68" s="89"/>
      <c r="T68" s="5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44"/>
      <c r="L69" s="130"/>
      <c r="M69" s="85"/>
      <c r="N69" s="86"/>
      <c r="O69" s="53"/>
      <c r="P69" s="266"/>
      <c r="Q69" s="234"/>
      <c r="R69" s="131"/>
      <c r="S69" s="89"/>
      <c r="T69" s="4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44"/>
      <c r="B70" s="44"/>
      <c r="C70" s="149"/>
      <c r="D70" s="150"/>
      <c r="E70" s="143"/>
      <c r="F70" s="44"/>
      <c r="G70" s="48"/>
      <c r="H70" s="60"/>
      <c r="I70" s="48"/>
      <c r="J70" s="78"/>
      <c r="K70" s="151"/>
      <c r="L70" s="152"/>
      <c r="M70" s="85"/>
      <c r="N70" s="86"/>
      <c r="O70" s="53"/>
      <c r="P70" s="266"/>
      <c r="Q70" s="234"/>
      <c r="R70" s="153"/>
      <c r="S70" s="89"/>
      <c r="T70" s="4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44"/>
      <c r="B71" s="44"/>
      <c r="C71" s="149"/>
      <c r="D71" s="45"/>
      <c r="E71" s="143"/>
      <c r="F71" s="44"/>
      <c r="G71" s="48"/>
      <c r="H71" s="60"/>
      <c r="I71" s="48"/>
      <c r="J71" s="78"/>
      <c r="K71" s="155"/>
      <c r="L71" s="152"/>
      <c r="M71" s="115"/>
      <c r="N71" s="116"/>
      <c r="O71" s="53"/>
      <c r="P71" s="266"/>
      <c r="Q71" s="265"/>
      <c r="R71" s="153"/>
      <c r="S71" s="117"/>
      <c r="T71" s="142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44"/>
      <c r="B72" s="44"/>
      <c r="C72" s="149"/>
      <c r="D72" s="58"/>
      <c r="E72" s="143"/>
      <c r="F72" s="44"/>
      <c r="G72" s="48"/>
      <c r="H72" s="60"/>
      <c r="I72" s="60"/>
      <c r="J72" s="78"/>
      <c r="K72" s="151"/>
      <c r="L72" s="156"/>
      <c r="M72" s="85"/>
      <c r="N72" s="86"/>
      <c r="O72" s="53"/>
      <c r="P72" s="266"/>
      <c r="Q72" s="265"/>
      <c r="R72" s="157"/>
      <c r="S72" s="89"/>
      <c r="T72" s="142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44"/>
      <c r="B73" s="44"/>
      <c r="C73" s="149"/>
      <c r="D73" s="45"/>
      <c r="E73" s="143"/>
      <c r="F73" s="44"/>
      <c r="G73" s="48"/>
      <c r="H73" s="60"/>
      <c r="I73" s="60"/>
      <c r="J73" s="78"/>
      <c r="K73" s="151"/>
      <c r="L73" s="152"/>
      <c r="M73" s="85"/>
      <c r="N73" s="86"/>
      <c r="O73" s="53"/>
      <c r="P73" s="266"/>
      <c r="Q73" s="265"/>
      <c r="R73" s="153"/>
      <c r="S73" s="89"/>
      <c r="T73" s="142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5"/>
      <c r="L74" s="152"/>
      <c r="M74" s="85"/>
      <c r="N74" s="86"/>
      <c r="O74" s="53"/>
      <c r="P74" s="266"/>
      <c r="Q74" s="265"/>
      <c r="R74" s="153"/>
      <c r="S74" s="89"/>
      <c r="T74" s="142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44"/>
      <c r="B75" s="44"/>
      <c r="C75" s="149"/>
      <c r="D75" s="45"/>
      <c r="E75" s="2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6"/>
      <c r="Q75" s="265"/>
      <c r="R75" s="153"/>
      <c r="S75" s="89"/>
      <c r="T75" s="159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6"/>
      <c r="Q76" s="265"/>
      <c r="R76" s="153"/>
      <c r="S76" s="89"/>
      <c r="T76" s="142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8"/>
      <c r="B77" s="44"/>
      <c r="C77" s="149"/>
      <c r="D77" s="45"/>
      <c r="E77" s="23"/>
      <c r="F77" s="44"/>
      <c r="G77" s="160"/>
      <c r="H77" s="161"/>
      <c r="I77" s="161"/>
      <c r="J77" s="78"/>
      <c r="K77" s="151"/>
      <c r="L77" s="152"/>
      <c r="M77" s="85"/>
      <c r="N77" s="86"/>
      <c r="O77" s="53"/>
      <c r="P77" s="266"/>
      <c r="Q77" s="268"/>
      <c r="R77" s="153"/>
      <c r="S77" s="89"/>
      <c r="T77" s="162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6"/>
      <c r="Q78" s="268"/>
      <c r="R78" s="153"/>
      <c r="S78" s="89"/>
      <c r="T78" s="163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9"/>
      <c r="Q79" s="268"/>
      <c r="R79" s="153"/>
      <c r="S79" s="89"/>
      <c r="T79" s="163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64"/>
      <c r="L80" s="165"/>
      <c r="M80" s="166"/>
      <c r="N80" s="167"/>
      <c r="O80" s="53"/>
      <c r="P80" s="269"/>
      <c r="Q80" s="268"/>
      <c r="R80" s="168"/>
      <c r="S80" s="170"/>
      <c r="T80" s="163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69"/>
      <c r="Q81" s="268"/>
      <c r="R81" s="168"/>
      <c r="S81" s="170"/>
      <c r="T81" s="163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71"/>
      <c r="Q82" s="268"/>
      <c r="R82" s="168"/>
      <c r="S82" s="170"/>
      <c r="T82" s="163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71"/>
      <c r="L83" s="172"/>
      <c r="M83" s="173"/>
      <c r="N83" s="174"/>
      <c r="O83" s="53"/>
      <c r="P83" s="273"/>
      <c r="Q83" s="274"/>
      <c r="R83" s="175"/>
      <c r="S83" s="177"/>
      <c r="T83" s="163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8"/>
      <c r="B84" s="44"/>
      <c r="C84" s="149"/>
      <c r="D84" s="45"/>
      <c r="E84" s="143"/>
      <c r="F84" s="44"/>
      <c r="G84" s="160"/>
      <c r="H84" s="161"/>
      <c r="I84" s="161"/>
      <c r="J84" s="78"/>
      <c r="K84" s="164"/>
      <c r="L84" s="165"/>
      <c r="M84" s="178"/>
      <c r="N84" s="179"/>
      <c r="O84" s="53"/>
      <c r="P84" s="273"/>
      <c r="Q84" s="275"/>
      <c r="R84" s="168"/>
      <c r="S84" s="180"/>
      <c r="T84" s="163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3"/>
      <c r="Q85" s="275"/>
      <c r="R85" s="168"/>
      <c r="S85" s="180"/>
      <c r="T85" s="163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3"/>
      <c r="Q86" s="275"/>
      <c r="R86" s="168"/>
      <c r="S86" s="180"/>
      <c r="T86" s="163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3"/>
      <c r="Q87" s="275"/>
      <c r="R87" s="168"/>
      <c r="S87" s="180"/>
      <c r="T87" s="163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3"/>
      <c r="Q88" s="275"/>
      <c r="R88" s="168"/>
      <c r="S88" s="180"/>
      <c r="T88" s="163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3"/>
      <c r="Q89" s="275"/>
      <c r="R89" s="168"/>
      <c r="S89" s="180"/>
      <c r="T89" s="163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3"/>
      <c r="Q90" s="275"/>
      <c r="R90" s="168"/>
      <c r="S90" s="180"/>
      <c r="T90" s="163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3"/>
      <c r="Q91" s="275"/>
      <c r="R91" s="168"/>
      <c r="S91" s="180"/>
      <c r="T91" s="163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4"/>
      <c r="B92" s="4"/>
      <c r="C92" s="3"/>
      <c r="D92" s="181"/>
      <c r="E92" s="182"/>
      <c r="F92" s="4"/>
      <c r="G92" s="183"/>
      <c r="H92" s="184"/>
      <c r="I92" s="185"/>
      <c r="J92" s="4"/>
      <c r="K92" s="186"/>
      <c r="L92" s="186"/>
      <c r="M92" s="186"/>
      <c r="N92" s="186"/>
      <c r="O92" s="187"/>
      <c r="P92" s="187"/>
      <c r="Q92" s="187"/>
      <c r="R92" s="187"/>
      <c r="S92" s="188"/>
      <c r="T92" s="189">
        <f>SUM(T7:T91)</f>
        <v>2550</v>
      </c>
      <c r="U92" s="7"/>
      <c r="V92" s="7"/>
      <c r="W92" s="7"/>
      <c r="X92" s="7"/>
      <c r="Y92" s="7"/>
      <c r="Z92" s="7"/>
      <c r="AA92" s="7"/>
      <c r="AB92" s="7"/>
      <c r="AC92" s="7"/>
    </row>
    <row r="93">
      <c r="A93" s="4"/>
      <c r="B93" s="4"/>
      <c r="C93" s="3"/>
      <c r="D93" s="190"/>
      <c r="E93" s="191"/>
      <c r="F93" s="2"/>
      <c r="G93" s="192"/>
      <c r="H93" s="193"/>
      <c r="I93" s="194"/>
      <c r="J93" s="2"/>
      <c r="K93" s="35" t="s">
        <v>9</v>
      </c>
      <c r="L93" s="195"/>
      <c r="M93" s="195"/>
      <c r="N93" s="195"/>
      <c r="O93" s="196"/>
      <c r="P93" s="196"/>
      <c r="Q93" s="196"/>
      <c r="R93" s="196"/>
      <c r="S93" s="19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4"/>
      <c r="B94" s="4"/>
      <c r="C94" s="198"/>
      <c r="D94" s="16"/>
      <c r="E94" s="199"/>
      <c r="F94" s="200"/>
      <c r="G94" s="183"/>
      <c r="H94" s="5"/>
      <c r="I94" s="5"/>
      <c r="J94" s="2"/>
      <c r="K94" s="150">
        <f>SUM(K7:K91)</f>
        <v>350</v>
      </c>
      <c r="L94" s="201" t="s">
        <v>24</v>
      </c>
      <c r="O94" s="202" t="s">
        <v>25</v>
      </c>
      <c r="R94" s="202"/>
      <c r="S94" s="203" t="s">
        <v>26</v>
      </c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2"/>
      <c r="B95" s="2"/>
      <c r="C95" s="3"/>
      <c r="D95" s="16"/>
      <c r="E95" s="2"/>
      <c r="F95" s="2"/>
      <c r="G95" s="183"/>
      <c r="H95" s="5"/>
      <c r="I95" s="5"/>
      <c r="J95" s="2"/>
      <c r="K95" s="150">
        <f>SUM(K94*1%)</f>
        <v>3.5</v>
      </c>
      <c r="L95" s="36" t="s">
        <v>10</v>
      </c>
      <c r="M95" s="204"/>
      <c r="N95" s="204"/>
      <c r="O95" s="205"/>
      <c r="P95" s="206"/>
      <c r="Q95" s="206"/>
      <c r="R95" s="206"/>
      <c r="S95" s="20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8"/>
      <c r="L96" s="209">
        <f>SUM(L6:L90)</f>
        <v>2622</v>
      </c>
      <c r="M96" s="37" t="s">
        <v>11</v>
      </c>
      <c r="N96" s="204"/>
      <c r="O96" s="205"/>
      <c r="P96" s="205"/>
      <c r="Q96" s="205"/>
      <c r="R96" s="205"/>
      <c r="S96" s="20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"/>
      <c r="B97" s="2"/>
      <c r="C97" s="3"/>
      <c r="D97" s="16"/>
      <c r="E97" s="2"/>
      <c r="F97" s="2"/>
      <c r="G97" s="210" t="s">
        <v>27</v>
      </c>
      <c r="H97" s="211">
        <f>SUM(K94,L96,M97,N98)</f>
        <v>7480</v>
      </c>
      <c r="I97" s="5"/>
      <c r="J97" s="2"/>
      <c r="K97" s="7"/>
      <c r="L97" s="58">
        <f>SUM(L96*2%)</f>
        <v>52.44</v>
      </c>
      <c r="M97" s="16">
        <f>SUM(M6:M90)</f>
        <v>700</v>
      </c>
      <c r="N97" s="38" t="s">
        <v>12</v>
      </c>
      <c r="O97" s="205"/>
      <c r="P97" s="205"/>
      <c r="Q97" s="205"/>
      <c r="R97" s="205"/>
      <c r="S97" s="188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"/>
      <c r="B98" s="2"/>
      <c r="C98" s="3"/>
      <c r="D98" s="16"/>
      <c r="E98" s="2"/>
      <c r="F98" s="212"/>
      <c r="G98" s="213" t="s">
        <v>28</v>
      </c>
      <c r="H98" s="211">
        <f>SUM(O99,,P101,R103)</f>
        <v>3841</v>
      </c>
      <c r="I98" s="5"/>
      <c r="J98" s="2"/>
      <c r="K98" s="7"/>
      <c r="L98" s="17"/>
      <c r="M98" s="58">
        <f>SUM(M97*1%)</f>
        <v>7</v>
      </c>
      <c r="N98" s="16">
        <f>SUM(N6:N91)</f>
        <v>3808</v>
      </c>
      <c r="O98" s="39" t="s">
        <v>13</v>
      </c>
      <c r="P98" s="205"/>
      <c r="Q98" s="205"/>
      <c r="R98" s="205"/>
      <c r="S98" s="214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"/>
      <c r="B99" s="2"/>
      <c r="C99" s="3"/>
      <c r="D99" s="16"/>
      <c r="E99" s="2"/>
      <c r="F99" s="212"/>
      <c r="G99" s="215" t="s">
        <v>29</v>
      </c>
      <c r="H99" s="211">
        <f>SUM(Q102,S104)</f>
        <v>500</v>
      </c>
      <c r="I99" s="5"/>
      <c r="J99" s="2"/>
      <c r="K99" s="7"/>
      <c r="L99" s="2"/>
      <c r="M99" s="2"/>
      <c r="N99" s="58">
        <f>SUM(N98*2%)</f>
        <v>76.16</v>
      </c>
      <c r="O99" s="16">
        <f>SUM(O6:O92)</f>
        <v>2591</v>
      </c>
      <c r="P99" s="205"/>
      <c r="Q99" s="205"/>
      <c r="R99" s="205"/>
      <c r="S99" s="214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"/>
      <c r="B100" s="2"/>
      <c r="C100" s="3"/>
      <c r="D100" s="16"/>
      <c r="E100" s="2"/>
      <c r="F100" s="2"/>
      <c r="G100" s="43"/>
      <c r="H100" s="216"/>
      <c r="I100" s="5"/>
      <c r="J100" s="2"/>
      <c r="K100" s="7"/>
      <c r="L100" s="2"/>
      <c r="M100" s="2"/>
      <c r="N100" s="2"/>
      <c r="O100" s="58">
        <f>SUM(O99*2%)</f>
        <v>51.82</v>
      </c>
      <c r="P100" s="230" t="s">
        <v>35</v>
      </c>
      <c r="Q100" s="205"/>
      <c r="R100" s="205"/>
      <c r="S100" s="214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2"/>
      <c r="P101" s="16">
        <f>SUM(P6:P94)</f>
        <v>0</v>
      </c>
      <c r="Q101" s="41" t="s">
        <v>15</v>
      </c>
      <c r="R101" s="205"/>
      <c r="S101" s="214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"/>
      <c r="B102" s="2"/>
      <c r="C102" s="3"/>
      <c r="D102" s="16"/>
      <c r="E102" s="2"/>
      <c r="F102" s="2"/>
      <c r="G102" s="217" t="s">
        <v>30</v>
      </c>
      <c r="H102" s="218"/>
      <c r="I102" s="219"/>
      <c r="J102" s="2"/>
      <c r="K102" s="7"/>
      <c r="L102" s="2"/>
      <c r="M102" s="2"/>
      <c r="N102" s="2"/>
      <c r="O102" s="2"/>
      <c r="P102" s="58">
        <f>SUM(P101*1%)</f>
        <v>0</v>
      </c>
      <c r="Q102" s="16">
        <f>SUM(Q6:Q90)</f>
        <v>250</v>
      </c>
      <c r="R102" s="40" t="s">
        <v>14</v>
      </c>
      <c r="S102" s="214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"/>
      <c r="B103" s="2"/>
      <c r="C103" s="3"/>
      <c r="D103" s="16"/>
      <c r="E103" s="2"/>
      <c r="F103" s="2"/>
      <c r="G103" s="220" t="s">
        <v>31</v>
      </c>
      <c r="H103" s="279">
        <f>SUM(L9,N12,N16,O20,L21,O23,O26,L29,K31,O34,N41,N42,L44)</f>
        <v>4067</v>
      </c>
      <c r="I103" s="219"/>
      <c r="J103" s="2"/>
      <c r="K103" s="7"/>
      <c r="L103" s="2"/>
      <c r="M103" s="2"/>
      <c r="N103" s="2"/>
      <c r="O103" s="2"/>
      <c r="P103" s="2"/>
      <c r="Q103" s="58">
        <f>SUM(Q102*1%)</f>
        <v>2.5</v>
      </c>
      <c r="R103" s="16">
        <f>SUM(R6:R90)</f>
        <v>1250</v>
      </c>
      <c r="S103" s="222" t="s">
        <v>16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"/>
      <c r="B104" s="2"/>
      <c r="C104" s="3"/>
      <c r="D104" s="16"/>
      <c r="E104" s="2"/>
      <c r="F104" s="2"/>
      <c r="G104" s="223" t="s">
        <v>32</v>
      </c>
      <c r="H104" s="221"/>
      <c r="I104" s="219"/>
      <c r="J104" s="2"/>
      <c r="K104" s="7"/>
      <c r="L104" s="2"/>
      <c r="M104" s="2"/>
      <c r="N104" s="2"/>
      <c r="O104" s="2"/>
      <c r="P104" s="2"/>
      <c r="Q104" s="2"/>
      <c r="R104" s="58">
        <f>SUM(R103*1%)</f>
        <v>12.5</v>
      </c>
      <c r="S104" s="150">
        <f>SUM(S7:S92)</f>
        <v>250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"/>
      <c r="B105" s="2"/>
      <c r="C105" s="108"/>
      <c r="D105" s="16"/>
      <c r="E105" s="2"/>
      <c r="F105" s="2"/>
      <c r="G105" s="4"/>
      <c r="H105" s="5"/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150">
        <f>SUM(S104*2%)</f>
        <v>5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"/>
      <c r="B106" s="2"/>
      <c r="C106" s="108"/>
      <c r="D106" s="16"/>
      <c r="E106" s="2"/>
      <c r="F106" s="2"/>
      <c r="G106" s="224" t="s">
        <v>33</v>
      </c>
      <c r="H106" s="303">
        <f>SUM(L7,N8,L15,N17,L25,N38,O39)</f>
        <v>2354</v>
      </c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16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"/>
      <c r="B107" s="2"/>
      <c r="C107" s="108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"/>
      <c r="B225" s="2"/>
      <c r="C225" s="226"/>
      <c r="D225" s="22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W990" s="7"/>
      <c r="X990" s="7"/>
      <c r="Y990" s="7"/>
      <c r="Z990" s="7"/>
      <c r="AA990" s="7"/>
      <c r="AB990" s="7"/>
      <c r="AC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W991" s="7"/>
      <c r="X991" s="7"/>
      <c r="Y991" s="7"/>
      <c r="Z991" s="7"/>
      <c r="AA991" s="7"/>
      <c r="AB991" s="7"/>
      <c r="AC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7"/>
      <c r="W992" s="7"/>
      <c r="X992" s="7"/>
      <c r="Y992" s="7"/>
      <c r="Z992" s="7"/>
      <c r="AA992" s="7"/>
      <c r="AB992" s="7"/>
      <c r="AC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7"/>
      <c r="W993" s="7"/>
      <c r="X993" s="7"/>
      <c r="Y993" s="7"/>
      <c r="Z993" s="7"/>
      <c r="AA993" s="7"/>
      <c r="AB993" s="7"/>
      <c r="AC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7"/>
      <c r="W994" s="7"/>
      <c r="X994" s="7"/>
      <c r="Y994" s="7"/>
      <c r="Z994" s="7"/>
      <c r="AA994" s="7"/>
      <c r="AB994" s="7"/>
      <c r="AC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7"/>
      <c r="W995" s="7"/>
      <c r="X995" s="7"/>
      <c r="Y995" s="7"/>
      <c r="Z995" s="7"/>
      <c r="AA995" s="7"/>
      <c r="AB995" s="7"/>
      <c r="AC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7"/>
      <c r="W996" s="7"/>
      <c r="X996" s="7"/>
      <c r="Y996" s="7"/>
      <c r="Z996" s="7"/>
      <c r="AA996" s="7"/>
      <c r="AB996" s="7"/>
      <c r="AC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7"/>
      <c r="W997" s="7"/>
      <c r="X997" s="7"/>
      <c r="Y997" s="7"/>
      <c r="Z997" s="7"/>
      <c r="AA997" s="7"/>
      <c r="AB997" s="7"/>
      <c r="AC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7"/>
      <c r="W998" s="7"/>
      <c r="X998" s="7"/>
      <c r="Y998" s="7"/>
      <c r="Z998" s="7"/>
      <c r="AA998" s="7"/>
      <c r="AB998" s="7"/>
      <c r="AC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7"/>
      <c r="W999" s="7"/>
      <c r="Z999" s="7"/>
      <c r="AA999" s="7"/>
      <c r="AB999" s="7"/>
      <c r="AC999" s="7"/>
    </row>
    <row r="1000">
      <c r="G1000" s="227"/>
      <c r="L1000" s="227"/>
      <c r="M1000" s="227"/>
      <c r="N1000" s="227"/>
      <c r="O1000" s="227"/>
      <c r="P1000" s="227"/>
      <c r="Q1000" s="227"/>
      <c r="R1000" s="227"/>
      <c r="S1000" s="227"/>
    </row>
  </sheetData>
  <mergeCells count="5">
    <mergeCell ref="A2:J2"/>
    <mergeCell ref="A3:J3"/>
    <mergeCell ref="K3:S3"/>
    <mergeCell ref="L94:N94"/>
    <mergeCell ref="O94:Q94"/>
  </mergeCells>
  <dataValidations>
    <dataValidation type="list" allowBlank="1" showErrorMessage="1" sqref="B7:B91">
      <formula1>"Pix,Cartão,Pacote ,Pago "</formula1>
    </dataValidation>
    <dataValidation type="list" allowBlank="1" showErrorMessage="1" sqref="E7:E91 E208:F999">
      <formula1>"Vinicius,Kaua,Caio,Julia,Thiago,Jhonatas,Diogo,Caio Ferreira,Pamelah,Caio Alves,Camila,Wiliam ,Gabriel ,Fernanda,Kaua novo,Marco "</formula1>
    </dataValidation>
    <dataValidation type="list" allowBlank="1" showErrorMessage="1" sqref="J7:J91">
      <formula1>"Mel,Drieli,Fernanda,Carla"</formula1>
    </dataValidation>
    <dataValidation type="list" allowBlank="1" showErrorMessage="1" sqref="A7:A91">
      <formula1>"Nobre,Publicidade,Rei dos Vídeos"</formula1>
    </dataValidation>
    <dataValidation type="list" allowBlank="1" showErrorMessage="1" sqref="F7:F91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6.8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9" max="19" width="15.38"/>
    <col customWidth="1" min="21" max="21" width="22.63"/>
    <col customWidth="1" min="22" max="22" width="14.13"/>
    <col customWidth="1" min="23" max="23" width="3.0"/>
    <col customWidth="1" min="24" max="24" width="17.0"/>
    <col customWidth="1" min="25" max="25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6"/>
      <c r="T1" s="5"/>
      <c r="U1" s="5"/>
      <c r="V1" s="7"/>
      <c r="W1" s="7"/>
      <c r="X1" s="7"/>
      <c r="Y1" s="7"/>
      <c r="Z1" s="7"/>
      <c r="AA1" s="7"/>
      <c r="AB1" s="7"/>
      <c r="AC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2"/>
      <c r="U2" s="5"/>
      <c r="V2" s="7"/>
      <c r="W2" s="7"/>
      <c r="X2" s="7"/>
      <c r="Y2" s="7"/>
      <c r="Z2" s="7"/>
      <c r="AA2" s="7"/>
      <c r="AB2" s="7"/>
      <c r="AC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T3" s="15"/>
      <c r="U3" s="5"/>
      <c r="V3" s="7"/>
      <c r="W3" s="7"/>
      <c r="X3" s="7"/>
      <c r="Y3" s="7"/>
      <c r="Z3" s="7"/>
      <c r="AA3" s="7"/>
      <c r="AB3" s="7"/>
      <c r="AC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20"/>
      <c r="U4" s="21"/>
      <c r="V4" s="22"/>
      <c r="W4" s="7"/>
      <c r="X4" s="7"/>
      <c r="Y4" s="7"/>
      <c r="Z4" s="7"/>
      <c r="AA4" s="7"/>
      <c r="AB4" s="7"/>
      <c r="AC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4"/>
      <c r="T5" s="30"/>
      <c r="U5" s="7"/>
      <c r="V5" s="7"/>
      <c r="W5" s="7"/>
      <c r="X5" s="7"/>
      <c r="Y5" s="7"/>
      <c r="Z5" s="7"/>
      <c r="AA5" s="7"/>
      <c r="AB5" s="7"/>
      <c r="AC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30" t="s">
        <v>35</v>
      </c>
      <c r="Q6" s="41" t="s">
        <v>15</v>
      </c>
      <c r="R6" s="40" t="s">
        <v>14</v>
      </c>
      <c r="S6" s="42" t="s">
        <v>16</v>
      </c>
      <c r="T6" s="36" t="s">
        <v>17</v>
      </c>
      <c r="U6" s="7"/>
      <c r="V6" s="7"/>
      <c r="W6" s="43"/>
      <c r="Z6" s="7"/>
      <c r="AA6" s="7"/>
      <c r="AB6" s="7"/>
      <c r="AC6" s="7"/>
    </row>
    <row r="7">
      <c r="A7" s="44" t="s">
        <v>36</v>
      </c>
      <c r="B7" s="44" t="s">
        <v>37</v>
      </c>
      <c r="C7" s="45"/>
      <c r="D7" s="46" t="s">
        <v>2281</v>
      </c>
      <c r="E7" s="47" t="s">
        <v>59</v>
      </c>
      <c r="F7" s="44" t="s">
        <v>40</v>
      </c>
      <c r="G7" s="231" t="s">
        <v>2282</v>
      </c>
      <c r="H7" s="49" t="s">
        <v>2283</v>
      </c>
      <c r="I7" s="50" t="s">
        <v>2284</v>
      </c>
      <c r="J7" s="44" t="s">
        <v>56</v>
      </c>
      <c r="K7" s="51"/>
      <c r="L7" s="52"/>
      <c r="M7" s="37"/>
      <c r="N7" s="38">
        <v>350.0</v>
      </c>
      <c r="O7" s="53"/>
      <c r="P7" s="233"/>
      <c r="Q7" s="234"/>
      <c r="R7" s="54"/>
      <c r="S7" s="56"/>
      <c r="T7" s="57">
        <v>50.0</v>
      </c>
      <c r="U7" s="7"/>
      <c r="V7" s="7"/>
      <c r="W7" s="7"/>
      <c r="Z7" s="7"/>
      <c r="AA7" s="7"/>
      <c r="AB7" s="7"/>
      <c r="AC7" s="7"/>
    </row>
    <row r="8">
      <c r="A8" s="44" t="s">
        <v>36</v>
      </c>
      <c r="B8" s="44" t="s">
        <v>37</v>
      </c>
      <c r="C8" s="45"/>
      <c r="D8" s="46" t="s">
        <v>2285</v>
      </c>
      <c r="E8" s="47" t="s">
        <v>90</v>
      </c>
      <c r="F8" s="44" t="s">
        <v>40</v>
      </c>
      <c r="G8" s="231" t="s">
        <v>2286</v>
      </c>
      <c r="H8" s="60" t="s">
        <v>2287</v>
      </c>
      <c r="I8" s="61" t="s">
        <v>2288</v>
      </c>
      <c r="J8" s="44" t="s">
        <v>44</v>
      </c>
      <c r="K8" s="62"/>
      <c r="L8" s="52"/>
      <c r="M8" s="63"/>
      <c r="N8" s="64">
        <v>350.0</v>
      </c>
      <c r="O8" s="53"/>
      <c r="P8" s="233"/>
      <c r="Q8" s="234"/>
      <c r="R8" s="54"/>
      <c r="S8" s="65"/>
      <c r="T8" s="57">
        <v>50.0</v>
      </c>
      <c r="U8" s="66" t="s">
        <v>10</v>
      </c>
      <c r="V8" s="67">
        <f>SUM(L97)</f>
        <v>1385</v>
      </c>
      <c r="W8" s="7"/>
      <c r="Z8" s="7"/>
      <c r="AA8" s="7"/>
      <c r="AB8" s="7"/>
      <c r="AC8" s="7"/>
    </row>
    <row r="9">
      <c r="A9" s="44" t="s">
        <v>36</v>
      </c>
      <c r="B9" s="44" t="s">
        <v>37</v>
      </c>
      <c r="C9" s="68"/>
      <c r="D9" s="58"/>
      <c r="E9" s="59"/>
      <c r="F9" s="44" t="s">
        <v>40</v>
      </c>
      <c r="G9" s="48" t="s">
        <v>2289</v>
      </c>
      <c r="H9" s="60" t="s">
        <v>2290</v>
      </c>
      <c r="I9" s="69" t="s">
        <v>2291</v>
      </c>
      <c r="J9" s="44"/>
      <c r="K9" s="62"/>
      <c r="L9" s="52"/>
      <c r="M9" s="63"/>
      <c r="N9" s="64"/>
      <c r="O9" s="53"/>
      <c r="P9" s="233"/>
      <c r="Q9" s="234"/>
      <c r="R9" s="54">
        <v>294.0</v>
      </c>
      <c r="S9" s="65"/>
      <c r="T9" s="57">
        <v>100.0</v>
      </c>
      <c r="U9" s="66" t="s">
        <v>11</v>
      </c>
      <c r="V9" s="67">
        <f>SUM(M98)</f>
        <v>1450</v>
      </c>
      <c r="W9" s="7"/>
      <c r="Z9" s="7"/>
      <c r="AA9" s="7"/>
      <c r="AB9" s="7"/>
      <c r="AC9" s="7"/>
    </row>
    <row r="10" ht="16.5" customHeight="1">
      <c r="A10" s="44" t="s">
        <v>36</v>
      </c>
      <c r="B10" s="44" t="s">
        <v>37</v>
      </c>
      <c r="C10" s="70"/>
      <c r="D10" s="367" t="s">
        <v>2292</v>
      </c>
      <c r="E10" s="47" t="s">
        <v>32</v>
      </c>
      <c r="F10" s="44" t="s">
        <v>40</v>
      </c>
      <c r="G10" s="231" t="s">
        <v>2293</v>
      </c>
      <c r="H10" s="49" t="s">
        <v>2294</v>
      </c>
      <c r="I10" s="50" t="s">
        <v>2295</v>
      </c>
      <c r="J10" s="44" t="s">
        <v>32</v>
      </c>
      <c r="K10" s="51"/>
      <c r="L10" s="72"/>
      <c r="M10" s="37"/>
      <c r="N10" s="38"/>
      <c r="O10" s="53">
        <v>500.0</v>
      </c>
      <c r="P10" s="233"/>
      <c r="Q10" s="234"/>
      <c r="R10" s="73"/>
      <c r="S10" s="56"/>
      <c r="T10" s="57">
        <v>100.0</v>
      </c>
      <c r="U10" s="75" t="s">
        <v>12</v>
      </c>
      <c r="V10" s="67">
        <f>SUM(N99)</f>
        <v>5012</v>
      </c>
      <c r="W10" s="7"/>
      <c r="X10" s="7"/>
      <c r="Y10" s="7"/>
      <c r="Z10" s="7"/>
      <c r="AA10" s="7"/>
      <c r="AB10" s="7"/>
      <c r="AC10" s="7"/>
    </row>
    <row r="11">
      <c r="A11" s="44" t="s">
        <v>36</v>
      </c>
      <c r="B11" s="44" t="s">
        <v>37</v>
      </c>
      <c r="C11" s="45"/>
      <c r="D11" s="46" t="s">
        <v>2296</v>
      </c>
      <c r="E11" s="47" t="s">
        <v>135</v>
      </c>
      <c r="F11" s="44" t="s">
        <v>60</v>
      </c>
      <c r="G11" s="231" t="s">
        <v>2297</v>
      </c>
      <c r="H11" s="49" t="s">
        <v>2298</v>
      </c>
      <c r="I11" s="61" t="s">
        <v>2299</v>
      </c>
      <c r="J11" s="44" t="s">
        <v>32</v>
      </c>
      <c r="K11" s="51"/>
      <c r="L11" s="52">
        <v>147.0</v>
      </c>
      <c r="M11" s="37"/>
      <c r="N11" s="38"/>
      <c r="O11" s="53"/>
      <c r="P11" s="233"/>
      <c r="Q11" s="234"/>
      <c r="R11" s="54"/>
      <c r="S11" s="56"/>
      <c r="T11" s="57">
        <v>50.0</v>
      </c>
      <c r="U11" s="76" t="s">
        <v>18</v>
      </c>
      <c r="V11" s="77">
        <f>SUM(V8:V10)</f>
        <v>7847</v>
      </c>
      <c r="W11" s="7"/>
      <c r="Z11" s="7"/>
      <c r="AA11" s="7"/>
      <c r="AB11" s="7"/>
      <c r="AC11" s="7"/>
    </row>
    <row r="12">
      <c r="A12" s="44" t="s">
        <v>36</v>
      </c>
      <c r="B12" s="44" t="s">
        <v>37</v>
      </c>
      <c r="C12" s="45"/>
      <c r="D12" s="46"/>
      <c r="E12" s="47" t="s">
        <v>90</v>
      </c>
      <c r="F12" s="44" t="s">
        <v>40</v>
      </c>
      <c r="G12" s="246" t="s">
        <v>2300</v>
      </c>
      <c r="H12" s="49" t="s">
        <v>2301</v>
      </c>
      <c r="I12" s="69" t="s">
        <v>2302</v>
      </c>
      <c r="J12" s="44" t="s">
        <v>44</v>
      </c>
      <c r="K12" s="51"/>
      <c r="L12" s="52"/>
      <c r="M12" s="63"/>
      <c r="N12" s="64">
        <v>350.0</v>
      </c>
      <c r="O12" s="53"/>
      <c r="P12" s="233"/>
      <c r="Q12" s="234"/>
      <c r="R12" s="54"/>
      <c r="S12" s="65"/>
      <c r="T12" s="57">
        <v>50.0</v>
      </c>
      <c r="W12" s="7"/>
      <c r="X12" s="7"/>
      <c r="Y12" s="7"/>
      <c r="Z12" s="7"/>
      <c r="AA12" s="7"/>
      <c r="AB12" s="7"/>
      <c r="AC12" s="7"/>
    </row>
    <row r="13">
      <c r="A13" s="44" t="s">
        <v>36</v>
      </c>
      <c r="B13" s="44" t="s">
        <v>37</v>
      </c>
      <c r="C13" s="45"/>
      <c r="D13" s="46"/>
      <c r="E13" s="47" t="s">
        <v>78</v>
      </c>
      <c r="F13" s="44" t="s">
        <v>40</v>
      </c>
      <c r="G13" s="246" t="s">
        <v>2303</v>
      </c>
      <c r="H13" s="60"/>
      <c r="I13" s="50" t="s">
        <v>2304</v>
      </c>
      <c r="J13" s="44" t="s">
        <v>44</v>
      </c>
      <c r="K13" s="51"/>
      <c r="L13" s="52"/>
      <c r="M13" s="63"/>
      <c r="N13" s="64">
        <v>350.0</v>
      </c>
      <c r="O13" s="53"/>
      <c r="P13" s="238"/>
      <c r="Q13" s="234"/>
      <c r="R13" s="54"/>
      <c r="S13" s="65"/>
      <c r="T13" s="57">
        <v>50.0</v>
      </c>
      <c r="W13" s="7"/>
      <c r="X13" s="7"/>
      <c r="Y13" s="7"/>
      <c r="Z13" s="7"/>
      <c r="AA13" s="7"/>
      <c r="AB13" s="7"/>
      <c r="AC13" s="7"/>
    </row>
    <row r="14">
      <c r="A14" s="44" t="s">
        <v>36</v>
      </c>
      <c r="B14" s="44" t="s">
        <v>37</v>
      </c>
      <c r="C14" s="70"/>
      <c r="D14" s="46" t="s">
        <v>2305</v>
      </c>
      <c r="E14" s="59"/>
      <c r="F14" s="44" t="s">
        <v>2306</v>
      </c>
      <c r="G14" s="231" t="s">
        <v>2307</v>
      </c>
      <c r="H14" s="60" t="s">
        <v>2308</v>
      </c>
      <c r="I14" s="50" t="s">
        <v>2309</v>
      </c>
      <c r="J14" s="44"/>
      <c r="K14" s="51"/>
      <c r="L14" s="52"/>
      <c r="M14" s="37">
        <v>50.0</v>
      </c>
      <c r="N14" s="38"/>
      <c r="O14" s="53"/>
      <c r="P14" s="233"/>
      <c r="Q14" s="234"/>
      <c r="R14" s="54"/>
      <c r="S14" s="56"/>
      <c r="T14" s="57">
        <v>50.0</v>
      </c>
      <c r="W14" s="7"/>
      <c r="X14" s="7"/>
      <c r="Y14" s="7"/>
      <c r="Z14" s="7"/>
      <c r="AA14" s="7"/>
      <c r="AB14" s="7"/>
      <c r="AC14" s="7"/>
    </row>
    <row r="15">
      <c r="A15" s="44" t="s">
        <v>36</v>
      </c>
      <c r="B15" s="44" t="s">
        <v>37</v>
      </c>
      <c r="C15" s="70"/>
      <c r="D15" s="46" t="s">
        <v>2310</v>
      </c>
      <c r="E15" s="47" t="s">
        <v>70</v>
      </c>
      <c r="F15" s="44" t="s">
        <v>40</v>
      </c>
      <c r="G15" s="241" t="s">
        <v>2311</v>
      </c>
      <c r="H15" s="79"/>
      <c r="I15" s="61" t="s">
        <v>2312</v>
      </c>
      <c r="J15" s="44" t="s">
        <v>32</v>
      </c>
      <c r="K15" s="51"/>
      <c r="L15" s="52"/>
      <c r="M15" s="63"/>
      <c r="N15" s="64">
        <v>294.0</v>
      </c>
      <c r="O15" s="53"/>
      <c r="P15" s="233"/>
      <c r="Q15" s="234"/>
      <c r="R15" s="54"/>
      <c r="S15" s="65"/>
      <c r="T15" s="57">
        <v>50.0</v>
      </c>
      <c r="U15" s="80" t="s">
        <v>13</v>
      </c>
      <c r="V15" s="46">
        <f>SUM(O100)</f>
        <v>2231</v>
      </c>
      <c r="W15" s="7"/>
      <c r="X15" s="7"/>
      <c r="Y15" s="7"/>
      <c r="Z15" s="7"/>
      <c r="AA15" s="7"/>
      <c r="AB15" s="7"/>
      <c r="AC15" s="7"/>
    </row>
    <row r="16">
      <c r="A16" s="44" t="s">
        <v>36</v>
      </c>
      <c r="B16" s="44" t="s">
        <v>37</v>
      </c>
      <c r="C16" s="45"/>
      <c r="D16" s="46" t="s">
        <v>2313</v>
      </c>
      <c r="E16" s="47" t="s">
        <v>70</v>
      </c>
      <c r="F16" s="44" t="s">
        <v>40</v>
      </c>
      <c r="G16" s="241" t="s">
        <v>2314</v>
      </c>
      <c r="H16" s="79" t="s">
        <v>2315</v>
      </c>
      <c r="I16" s="61" t="s">
        <v>2316</v>
      </c>
      <c r="J16" s="44" t="s">
        <v>32</v>
      </c>
      <c r="K16" s="51"/>
      <c r="L16" s="52"/>
      <c r="M16" s="63"/>
      <c r="N16" s="64">
        <v>588.0</v>
      </c>
      <c r="O16" s="53"/>
      <c r="P16" s="233"/>
      <c r="Q16" s="234"/>
      <c r="R16" s="54"/>
      <c r="S16" s="65"/>
      <c r="T16" s="57">
        <v>50.0</v>
      </c>
      <c r="U16" s="81" t="s">
        <v>35</v>
      </c>
      <c r="V16" s="82">
        <f>SUM(P7:P92)</f>
        <v>0</v>
      </c>
      <c r="W16" s="7"/>
      <c r="X16" s="7"/>
      <c r="Y16" s="83"/>
      <c r="Z16" s="7"/>
      <c r="AA16" s="7"/>
      <c r="AB16" s="7"/>
      <c r="AC16" s="7"/>
    </row>
    <row r="17" ht="15.75" customHeight="1">
      <c r="A17" s="44" t="s">
        <v>36</v>
      </c>
      <c r="B17" s="44" t="s">
        <v>37</v>
      </c>
      <c r="C17" s="45"/>
      <c r="D17" s="58"/>
      <c r="E17" s="47" t="s">
        <v>85</v>
      </c>
      <c r="F17" s="44" t="s">
        <v>40</v>
      </c>
      <c r="G17" s="246" t="s">
        <v>2317</v>
      </c>
      <c r="H17" s="60" t="s">
        <v>2318</v>
      </c>
      <c r="I17" s="69" t="s">
        <v>2319</v>
      </c>
      <c r="J17" s="44" t="s">
        <v>32</v>
      </c>
      <c r="K17" s="51"/>
      <c r="L17" s="84">
        <v>588.0</v>
      </c>
      <c r="M17" s="85"/>
      <c r="N17" s="86"/>
      <c r="O17" s="53"/>
      <c r="P17" s="233"/>
      <c r="Q17" s="234"/>
      <c r="R17" s="87"/>
      <c r="S17" s="89"/>
      <c r="T17" s="57">
        <v>50.0</v>
      </c>
      <c r="U17" s="81" t="s">
        <v>14</v>
      </c>
      <c r="V17" s="46">
        <f>SUM(R104)</f>
        <v>2148</v>
      </c>
      <c r="W17" s="7"/>
      <c r="X17" s="7"/>
      <c r="Y17" s="7"/>
      <c r="Z17" s="7"/>
      <c r="AA17" s="7"/>
      <c r="AB17" s="7"/>
      <c r="AC17" s="7"/>
    </row>
    <row r="18" ht="17.25" customHeight="1">
      <c r="A18" s="44" t="s">
        <v>36</v>
      </c>
      <c r="B18" s="44" t="s">
        <v>37</v>
      </c>
      <c r="C18" s="45"/>
      <c r="D18" s="46" t="s">
        <v>2320</v>
      </c>
      <c r="E18" s="47" t="s">
        <v>52</v>
      </c>
      <c r="F18" s="44" t="s">
        <v>2321</v>
      </c>
      <c r="G18" s="241" t="s">
        <v>2322</v>
      </c>
      <c r="H18" s="79" t="s">
        <v>2322</v>
      </c>
      <c r="I18" s="61" t="s">
        <v>2323</v>
      </c>
      <c r="J18" s="44" t="s">
        <v>56</v>
      </c>
      <c r="K18" s="51"/>
      <c r="L18" s="84">
        <v>50.0</v>
      </c>
      <c r="M18" s="63"/>
      <c r="N18" s="64"/>
      <c r="O18" s="53"/>
      <c r="P18" s="244"/>
      <c r="Q18" s="234"/>
      <c r="R18" s="87"/>
      <c r="S18" s="65"/>
      <c r="T18" s="57">
        <v>50.0</v>
      </c>
      <c r="U18" s="90" t="s">
        <v>19</v>
      </c>
      <c r="V18" s="91">
        <f>SUM(V15:V17)</f>
        <v>4379</v>
      </c>
      <c r="W18" s="7"/>
      <c r="X18" s="7"/>
      <c r="Y18" s="7"/>
      <c r="Z18" s="7"/>
      <c r="AA18" s="7"/>
      <c r="AB18" s="7"/>
      <c r="AC18" s="7"/>
    </row>
    <row r="19">
      <c r="A19" s="44"/>
      <c r="B19" s="44" t="s">
        <v>45</v>
      </c>
      <c r="C19" s="45"/>
      <c r="D19" s="46" t="s">
        <v>46</v>
      </c>
      <c r="E19" s="47" t="s">
        <v>85</v>
      </c>
      <c r="F19" s="44" t="s">
        <v>40</v>
      </c>
      <c r="G19" s="231" t="s">
        <v>2324</v>
      </c>
      <c r="H19" s="60" t="s">
        <v>2325</v>
      </c>
      <c r="I19" s="50" t="s">
        <v>2326</v>
      </c>
      <c r="J19" s="44" t="s">
        <v>32</v>
      </c>
      <c r="K19" s="51"/>
      <c r="L19" s="52"/>
      <c r="M19" s="63"/>
      <c r="N19" s="64"/>
      <c r="O19" s="53" t="s">
        <v>764</v>
      </c>
      <c r="P19" s="244"/>
      <c r="Q19" s="234"/>
      <c r="R19" s="54"/>
      <c r="S19" s="65"/>
      <c r="T19" s="57" t="s">
        <v>46</v>
      </c>
      <c r="W19" s="7"/>
      <c r="X19" s="7"/>
      <c r="Y19" s="7"/>
      <c r="Z19" s="7"/>
      <c r="AA19" s="7"/>
      <c r="AB19" s="7"/>
      <c r="AC19" s="7"/>
    </row>
    <row r="20">
      <c r="A20" s="44" t="s">
        <v>36</v>
      </c>
      <c r="B20" s="44" t="s">
        <v>37</v>
      </c>
      <c r="C20" s="45"/>
      <c r="D20" s="46"/>
      <c r="E20" s="47" t="s">
        <v>178</v>
      </c>
      <c r="F20" s="44" t="s">
        <v>40</v>
      </c>
      <c r="G20" s="246" t="s">
        <v>2327</v>
      </c>
      <c r="H20" s="60" t="s">
        <v>2328</v>
      </c>
      <c r="I20" s="69" t="s">
        <v>2329</v>
      </c>
      <c r="J20" s="44" t="s">
        <v>56</v>
      </c>
      <c r="K20" s="51"/>
      <c r="L20" s="52"/>
      <c r="M20" s="63"/>
      <c r="N20" s="64">
        <v>350.0</v>
      </c>
      <c r="O20" s="53"/>
      <c r="P20" s="238"/>
      <c r="Q20" s="234"/>
      <c r="R20" s="54"/>
      <c r="S20" s="65"/>
      <c r="T20" s="57">
        <v>50.0</v>
      </c>
      <c r="W20" s="7"/>
      <c r="X20" s="7"/>
      <c r="Y20" s="7"/>
      <c r="Z20" s="7"/>
      <c r="AA20" s="7"/>
      <c r="AB20" s="7"/>
      <c r="AC20" s="7"/>
    </row>
    <row r="21">
      <c r="A21" s="44" t="s">
        <v>36</v>
      </c>
      <c r="B21" s="44" t="s">
        <v>37</v>
      </c>
      <c r="C21" s="45"/>
      <c r="D21" s="46" t="s">
        <v>2330</v>
      </c>
      <c r="E21" s="47" t="s">
        <v>90</v>
      </c>
      <c r="F21" s="44" t="s">
        <v>40</v>
      </c>
      <c r="G21" s="231" t="s">
        <v>2331</v>
      </c>
      <c r="H21" s="60" t="s">
        <v>2332</v>
      </c>
      <c r="I21" s="69" t="s">
        <v>2333</v>
      </c>
      <c r="J21" s="44" t="s">
        <v>44</v>
      </c>
      <c r="K21" s="51"/>
      <c r="L21" s="52"/>
      <c r="M21" s="63"/>
      <c r="N21" s="64"/>
      <c r="O21" s="53">
        <v>300.0</v>
      </c>
      <c r="P21" s="233"/>
      <c r="Q21" s="234"/>
      <c r="R21" s="54"/>
      <c r="S21" s="65"/>
      <c r="T21" s="57">
        <v>50.0</v>
      </c>
      <c r="U21" s="92"/>
      <c r="V21" s="93"/>
      <c r="W21" s="7"/>
      <c r="X21" s="7"/>
      <c r="Y21" s="7"/>
      <c r="Z21" s="7"/>
      <c r="AA21" s="7"/>
      <c r="AB21" s="7"/>
      <c r="AC21" s="7"/>
    </row>
    <row r="22">
      <c r="A22" s="44" t="s">
        <v>36</v>
      </c>
      <c r="B22" s="44" t="s">
        <v>37</v>
      </c>
      <c r="C22" s="45"/>
      <c r="D22" s="46"/>
      <c r="E22" s="47" t="s">
        <v>32</v>
      </c>
      <c r="F22" s="44" t="s">
        <v>146</v>
      </c>
      <c r="G22" s="246" t="s">
        <v>2334</v>
      </c>
      <c r="H22" s="60" t="s">
        <v>1325</v>
      </c>
      <c r="I22" s="50" t="s">
        <v>1326</v>
      </c>
      <c r="J22" s="44" t="s">
        <v>44</v>
      </c>
      <c r="K22" s="51"/>
      <c r="L22" s="52"/>
      <c r="M22" s="63"/>
      <c r="N22" s="64"/>
      <c r="O22" s="53"/>
      <c r="P22" s="238"/>
      <c r="Q22" s="234"/>
      <c r="R22" s="54">
        <v>399.0</v>
      </c>
      <c r="S22" s="65"/>
      <c r="T22" s="57">
        <v>100.0</v>
      </c>
      <c r="U22" s="81" t="s">
        <v>16</v>
      </c>
      <c r="V22" s="46">
        <f>SUM(S7:S92)</f>
        <v>400</v>
      </c>
      <c r="W22" s="7"/>
      <c r="X22" s="7"/>
      <c r="Y22" s="7"/>
      <c r="Z22" s="7"/>
      <c r="AA22" s="7"/>
      <c r="AB22" s="7"/>
      <c r="AC22" s="7"/>
    </row>
    <row r="23" ht="17.25" customHeight="1">
      <c r="A23" s="44" t="s">
        <v>36</v>
      </c>
      <c r="B23" s="44" t="s">
        <v>37</v>
      </c>
      <c r="C23" s="45"/>
      <c r="D23" s="101" t="s">
        <v>2335</v>
      </c>
      <c r="E23" s="47" t="s">
        <v>135</v>
      </c>
      <c r="F23" s="44" t="s">
        <v>40</v>
      </c>
      <c r="G23" s="231" t="s">
        <v>2336</v>
      </c>
      <c r="H23" s="60" t="s">
        <v>2337</v>
      </c>
      <c r="I23" s="69" t="s">
        <v>1570</v>
      </c>
      <c r="J23" s="44" t="s">
        <v>32</v>
      </c>
      <c r="K23" s="95"/>
      <c r="L23" s="52"/>
      <c r="M23" s="63"/>
      <c r="N23" s="64"/>
      <c r="O23" s="53">
        <v>294.0</v>
      </c>
      <c r="P23" s="238"/>
      <c r="Q23" s="234"/>
      <c r="R23" s="54"/>
      <c r="S23" s="65"/>
      <c r="T23" s="57">
        <v>50.0</v>
      </c>
      <c r="U23" s="81" t="s">
        <v>20</v>
      </c>
      <c r="V23" s="46">
        <f>SUM(Q7:Q92)</f>
        <v>0</v>
      </c>
      <c r="W23" s="7"/>
      <c r="X23" s="7"/>
      <c r="Y23" s="7"/>
      <c r="Z23" s="7"/>
      <c r="AA23" s="7"/>
      <c r="AB23" s="7"/>
      <c r="AC23" s="7"/>
    </row>
    <row r="24" ht="15.75" customHeight="1">
      <c r="A24" s="44" t="s">
        <v>36</v>
      </c>
      <c r="B24" s="44" t="s">
        <v>37</v>
      </c>
      <c r="C24" s="45"/>
      <c r="D24" s="101" t="s">
        <v>2338</v>
      </c>
      <c r="E24" s="47" t="s">
        <v>135</v>
      </c>
      <c r="F24" s="44" t="s">
        <v>40</v>
      </c>
      <c r="G24" s="368" t="s">
        <v>2339</v>
      </c>
      <c r="H24" s="60" t="s">
        <v>2340</v>
      </c>
      <c r="I24" s="50" t="s">
        <v>2341</v>
      </c>
      <c r="J24" s="44" t="s">
        <v>32</v>
      </c>
      <c r="K24" s="51"/>
      <c r="L24" s="72"/>
      <c r="M24" s="63"/>
      <c r="N24" s="64">
        <v>350.0</v>
      </c>
      <c r="O24" s="53"/>
      <c r="P24" s="238"/>
      <c r="Q24" s="234"/>
      <c r="R24" s="73"/>
      <c r="S24" s="65"/>
      <c r="T24" s="57">
        <v>50.0</v>
      </c>
      <c r="U24" s="90" t="s">
        <v>1562</v>
      </c>
      <c r="V24" s="347">
        <f>SUM(V22,V23)</f>
        <v>400</v>
      </c>
      <c r="W24" s="7"/>
      <c r="X24" s="7"/>
      <c r="Y24" s="7"/>
      <c r="Z24" s="7"/>
      <c r="AA24" s="7"/>
      <c r="AB24" s="7"/>
      <c r="AC24" s="7"/>
    </row>
    <row r="25">
      <c r="A25" s="44" t="s">
        <v>36</v>
      </c>
      <c r="B25" s="44" t="s">
        <v>37</v>
      </c>
      <c r="C25" s="70"/>
      <c r="D25" s="46" t="s">
        <v>2342</v>
      </c>
      <c r="E25" s="47" t="s">
        <v>59</v>
      </c>
      <c r="F25" s="44" t="s">
        <v>40</v>
      </c>
      <c r="G25" s="231" t="s">
        <v>2343</v>
      </c>
      <c r="H25" s="60"/>
      <c r="I25" s="48" t="s">
        <v>2344</v>
      </c>
      <c r="J25" s="44" t="s">
        <v>56</v>
      </c>
      <c r="K25" s="62"/>
      <c r="L25" s="52"/>
      <c r="M25" s="63"/>
      <c r="N25" s="86"/>
      <c r="O25" s="53"/>
      <c r="P25" s="233"/>
      <c r="Q25" s="234"/>
      <c r="R25" s="54">
        <v>294.0</v>
      </c>
      <c r="S25" s="89"/>
      <c r="T25" s="57">
        <v>50.0</v>
      </c>
      <c r="W25" s="7"/>
      <c r="X25" s="7"/>
      <c r="Y25" s="7"/>
      <c r="Z25" s="7"/>
      <c r="AA25" s="7"/>
      <c r="AB25" s="7"/>
      <c r="AC25" s="7"/>
    </row>
    <row r="26">
      <c r="A26" s="44" t="s">
        <v>36</v>
      </c>
      <c r="B26" s="44" t="s">
        <v>37</v>
      </c>
      <c r="C26" s="70"/>
      <c r="D26" s="46" t="s">
        <v>2345</v>
      </c>
      <c r="E26" s="47" t="s">
        <v>90</v>
      </c>
      <c r="F26" s="44" t="s">
        <v>40</v>
      </c>
      <c r="G26" s="231" t="s">
        <v>2346</v>
      </c>
      <c r="H26" s="60" t="s">
        <v>2347</v>
      </c>
      <c r="I26" s="48" t="s">
        <v>2348</v>
      </c>
      <c r="J26" s="44" t="s">
        <v>44</v>
      </c>
      <c r="K26" s="99"/>
      <c r="L26" s="84"/>
      <c r="M26" s="63"/>
      <c r="N26" s="64"/>
      <c r="O26" s="53">
        <v>250.0</v>
      </c>
      <c r="P26" s="244"/>
      <c r="Q26" s="234"/>
      <c r="R26" s="87"/>
      <c r="S26" s="65"/>
      <c r="T26" s="57">
        <v>50.0</v>
      </c>
      <c r="W26" s="7"/>
      <c r="X26" s="7"/>
      <c r="Y26" s="7"/>
      <c r="Z26" s="7"/>
      <c r="AA26" s="7"/>
      <c r="AB26" s="7"/>
      <c r="AC26" s="7"/>
    </row>
    <row r="27">
      <c r="A27" s="44" t="s">
        <v>36</v>
      </c>
      <c r="B27" s="44" t="s">
        <v>37</v>
      </c>
      <c r="C27" s="70"/>
      <c r="D27" s="46" t="s">
        <v>2349</v>
      </c>
      <c r="E27" s="47" t="s">
        <v>135</v>
      </c>
      <c r="F27" s="44" t="s">
        <v>40</v>
      </c>
      <c r="G27" s="231" t="s">
        <v>2350</v>
      </c>
      <c r="H27" s="60" t="s">
        <v>2351</v>
      </c>
      <c r="I27" s="61" t="s">
        <v>2352</v>
      </c>
      <c r="J27" s="44" t="s">
        <v>32</v>
      </c>
      <c r="K27" s="99"/>
      <c r="L27" s="52"/>
      <c r="M27" s="63"/>
      <c r="N27" s="64">
        <v>350.0</v>
      </c>
      <c r="O27" s="53"/>
      <c r="P27" s="233"/>
      <c r="Q27" s="234"/>
      <c r="R27" s="54"/>
      <c r="S27" s="65"/>
      <c r="T27" s="57">
        <v>50.0</v>
      </c>
      <c r="U27" s="7"/>
      <c r="V27" s="7"/>
      <c r="W27" s="7"/>
      <c r="X27" s="7"/>
      <c r="Y27" s="7"/>
      <c r="Z27" s="7"/>
      <c r="AA27" s="7"/>
      <c r="AB27" s="7"/>
      <c r="AC27" s="7"/>
    </row>
    <row r="28">
      <c r="A28" s="44" t="s">
        <v>36</v>
      </c>
      <c r="B28" s="44" t="s">
        <v>37</v>
      </c>
      <c r="C28" s="70"/>
      <c r="D28" s="100" t="s">
        <v>2353</v>
      </c>
      <c r="E28" s="47" t="s">
        <v>39</v>
      </c>
      <c r="F28" s="44" t="s">
        <v>120</v>
      </c>
      <c r="G28" s="231" t="s">
        <v>2354</v>
      </c>
      <c r="H28" s="60" t="s">
        <v>175</v>
      </c>
      <c r="I28" s="61" t="s">
        <v>176</v>
      </c>
      <c r="J28" s="44" t="s">
        <v>44</v>
      </c>
      <c r="K28" s="51"/>
      <c r="L28" s="52"/>
      <c r="M28" s="63"/>
      <c r="N28" s="64"/>
      <c r="O28" s="53">
        <v>80.0</v>
      </c>
      <c r="P28" s="233"/>
      <c r="Q28" s="234"/>
      <c r="R28" s="54"/>
      <c r="S28" s="65"/>
      <c r="T28" s="283">
        <v>80.0</v>
      </c>
      <c r="U28" s="7"/>
      <c r="V28" s="7"/>
      <c r="W28" s="7"/>
      <c r="X28" s="7"/>
      <c r="Y28" s="7"/>
      <c r="Z28" s="7"/>
      <c r="AA28" s="7"/>
      <c r="AB28" s="7"/>
      <c r="AC28" s="7"/>
    </row>
    <row r="29">
      <c r="A29" s="44" t="s">
        <v>36</v>
      </c>
      <c r="B29" s="44" t="s">
        <v>37</v>
      </c>
      <c r="C29" s="45"/>
      <c r="D29" s="100" t="s">
        <v>2355</v>
      </c>
      <c r="E29" s="47" t="s">
        <v>32</v>
      </c>
      <c r="F29" s="44" t="s">
        <v>146</v>
      </c>
      <c r="G29" s="231" t="s">
        <v>2356</v>
      </c>
      <c r="H29" s="60"/>
      <c r="I29" s="48" t="s">
        <v>2357</v>
      </c>
      <c r="J29" s="44" t="s">
        <v>32</v>
      </c>
      <c r="K29" s="51"/>
      <c r="L29" s="52"/>
      <c r="M29" s="63"/>
      <c r="N29" s="64"/>
      <c r="O29" s="53"/>
      <c r="P29" s="238"/>
      <c r="Q29" s="234"/>
      <c r="R29" s="54">
        <v>350.0</v>
      </c>
      <c r="S29" s="65"/>
      <c r="T29" s="57">
        <v>100.0</v>
      </c>
      <c r="U29" s="7"/>
      <c r="V29" s="7"/>
      <c r="W29" s="7"/>
      <c r="X29" s="7"/>
      <c r="Y29" s="7"/>
      <c r="Z29" s="7"/>
      <c r="AA29" s="7"/>
      <c r="AB29" s="7"/>
      <c r="AC29" s="7"/>
    </row>
    <row r="30">
      <c r="A30" s="44" t="s">
        <v>36</v>
      </c>
      <c r="B30" s="44" t="s">
        <v>37</v>
      </c>
      <c r="C30" s="101"/>
      <c r="D30" s="100" t="s">
        <v>2358</v>
      </c>
      <c r="E30" s="47" t="s">
        <v>39</v>
      </c>
      <c r="F30" s="44" t="s">
        <v>120</v>
      </c>
      <c r="G30" s="231" t="s">
        <v>2359</v>
      </c>
      <c r="H30" s="60" t="s">
        <v>175</v>
      </c>
      <c r="I30" s="48" t="s">
        <v>176</v>
      </c>
      <c r="J30" s="44" t="s">
        <v>44</v>
      </c>
      <c r="K30" s="51"/>
      <c r="L30" s="52"/>
      <c r="M30" s="37"/>
      <c r="N30" s="38"/>
      <c r="O30" s="53">
        <v>80.0</v>
      </c>
      <c r="P30" s="233"/>
      <c r="Q30" s="234"/>
      <c r="R30" s="54"/>
      <c r="S30" s="56"/>
      <c r="T30" s="283">
        <v>80.0</v>
      </c>
      <c r="U30" s="7"/>
      <c r="V30" s="7"/>
      <c r="W30" s="7"/>
      <c r="X30" s="7"/>
      <c r="Y30" s="7"/>
      <c r="Z30" s="7"/>
      <c r="AA30" s="7"/>
      <c r="AB30" s="7"/>
      <c r="AC30" s="7"/>
    </row>
    <row r="31">
      <c r="A31" s="44" t="s">
        <v>36</v>
      </c>
      <c r="B31" s="44" t="s">
        <v>37</v>
      </c>
      <c r="C31" s="45"/>
      <c r="D31" s="100" t="s">
        <v>2360</v>
      </c>
      <c r="E31" s="47" t="s">
        <v>78</v>
      </c>
      <c r="F31" s="44" t="s">
        <v>40</v>
      </c>
      <c r="G31" s="252" t="s">
        <v>2361</v>
      </c>
      <c r="H31" s="103" t="s">
        <v>2362</v>
      </c>
      <c r="I31" s="48" t="s">
        <v>2363</v>
      </c>
      <c r="J31" s="44" t="s">
        <v>56</v>
      </c>
      <c r="K31" s="51"/>
      <c r="L31" s="104"/>
      <c r="M31" s="63"/>
      <c r="N31" s="64"/>
      <c r="O31" s="53"/>
      <c r="P31" s="233"/>
      <c r="Q31" s="234"/>
      <c r="R31" s="87">
        <v>294.0</v>
      </c>
      <c r="S31" s="65"/>
      <c r="T31" s="57">
        <v>50.0</v>
      </c>
      <c r="U31" s="7"/>
      <c r="V31" s="7"/>
      <c r="W31" s="7"/>
      <c r="X31" s="7"/>
      <c r="Y31" s="7"/>
      <c r="Z31" s="7"/>
      <c r="AA31" s="7"/>
      <c r="AB31" s="7"/>
      <c r="AC31" s="7"/>
    </row>
    <row r="32">
      <c r="A32" s="44" t="s">
        <v>36</v>
      </c>
      <c r="B32" s="44" t="s">
        <v>37</v>
      </c>
      <c r="C32" s="108"/>
      <c r="D32" s="46" t="s">
        <v>2364</v>
      </c>
      <c r="E32" s="47" t="s">
        <v>59</v>
      </c>
      <c r="F32" s="44" t="s">
        <v>40</v>
      </c>
      <c r="G32" s="231" t="s">
        <v>2365</v>
      </c>
      <c r="H32" s="60" t="s">
        <v>2366</v>
      </c>
      <c r="I32" s="48" t="s">
        <v>2367</v>
      </c>
      <c r="J32" s="44" t="s">
        <v>56</v>
      </c>
      <c r="K32" s="51"/>
      <c r="L32" s="104"/>
      <c r="M32" s="63"/>
      <c r="N32" s="64">
        <v>380.0</v>
      </c>
      <c r="O32" s="53"/>
      <c r="P32" s="233"/>
      <c r="Q32" s="234"/>
      <c r="R32" s="105"/>
      <c r="S32" s="65"/>
      <c r="T32" s="47">
        <v>50.0</v>
      </c>
      <c r="U32" s="90" t="s">
        <v>23</v>
      </c>
      <c r="V32" s="107">
        <f>SUM(V11,V18,V24)</f>
        <v>12626</v>
      </c>
      <c r="W32" s="7"/>
      <c r="X32" s="7"/>
      <c r="Y32" s="7"/>
      <c r="Z32" s="7"/>
      <c r="AA32" s="7"/>
      <c r="AB32" s="7"/>
      <c r="AC32" s="7"/>
    </row>
    <row r="33">
      <c r="A33" s="44" t="s">
        <v>36</v>
      </c>
      <c r="B33" s="44" t="s">
        <v>37</v>
      </c>
      <c r="C33" s="45"/>
      <c r="D33" s="122" t="s">
        <v>2368</v>
      </c>
      <c r="E33" s="47" t="s">
        <v>178</v>
      </c>
      <c r="F33" s="44" t="s">
        <v>40</v>
      </c>
      <c r="G33" s="231" t="s">
        <v>2369</v>
      </c>
      <c r="H33" s="60" t="s">
        <v>2370</v>
      </c>
      <c r="I33" s="48" t="s">
        <v>2371</v>
      </c>
      <c r="J33" s="44" t="s">
        <v>56</v>
      </c>
      <c r="K33" s="51"/>
      <c r="L33" s="84"/>
      <c r="M33" s="85"/>
      <c r="N33" s="64">
        <v>300.0</v>
      </c>
      <c r="O33" s="53"/>
      <c r="P33" s="233"/>
      <c r="Q33" s="234"/>
      <c r="R33" s="87"/>
      <c r="S33" s="89"/>
      <c r="T33" s="47">
        <v>50.0</v>
      </c>
      <c r="W33" s="7"/>
      <c r="X33" s="7"/>
      <c r="Y33" s="7"/>
      <c r="Z33" s="7"/>
      <c r="AA33" s="7"/>
      <c r="AB33" s="7"/>
      <c r="AC33" s="7"/>
    </row>
    <row r="34">
      <c r="A34" s="44" t="s">
        <v>36</v>
      </c>
      <c r="B34" s="44" t="s">
        <v>37</v>
      </c>
      <c r="C34" s="45"/>
      <c r="D34" s="110"/>
      <c r="E34" s="47" t="s">
        <v>70</v>
      </c>
      <c r="F34" s="44" t="s">
        <v>40</v>
      </c>
      <c r="G34" s="231" t="s">
        <v>2372</v>
      </c>
      <c r="H34" s="60" t="s">
        <v>2373</v>
      </c>
      <c r="I34" s="60" t="s">
        <v>2374</v>
      </c>
      <c r="J34" s="44" t="s">
        <v>32</v>
      </c>
      <c r="K34" s="51"/>
      <c r="L34" s="72"/>
      <c r="M34" s="37">
        <v>350.0</v>
      </c>
      <c r="N34" s="38"/>
      <c r="O34" s="53"/>
      <c r="P34" s="233"/>
      <c r="Q34" s="234"/>
      <c r="R34" s="73"/>
      <c r="S34" s="56"/>
      <c r="T34" s="47">
        <v>50.0</v>
      </c>
      <c r="W34" s="7"/>
      <c r="X34" s="7"/>
      <c r="Y34" s="7"/>
      <c r="Z34" s="7"/>
      <c r="AA34" s="7"/>
      <c r="AB34" s="7"/>
      <c r="AC34" s="7"/>
    </row>
    <row r="35">
      <c r="A35" s="44" t="s">
        <v>36</v>
      </c>
      <c r="B35" s="44" t="s">
        <v>37</v>
      </c>
      <c r="C35" s="70"/>
      <c r="D35" s="369" t="s">
        <v>2375</v>
      </c>
      <c r="E35" s="47" t="s">
        <v>135</v>
      </c>
      <c r="F35" s="44" t="s">
        <v>40</v>
      </c>
      <c r="G35" s="231" t="s">
        <v>2376</v>
      </c>
      <c r="H35" s="60"/>
      <c r="I35" s="297">
        <v>3.5983136E9</v>
      </c>
      <c r="J35" s="44" t="s">
        <v>32</v>
      </c>
      <c r="K35" s="62"/>
      <c r="L35" s="52"/>
      <c r="M35" s="63"/>
      <c r="N35" s="64"/>
      <c r="O35" s="53"/>
      <c r="P35" s="233"/>
      <c r="Q35" s="234"/>
      <c r="R35" s="54">
        <v>147.0</v>
      </c>
      <c r="S35" s="65"/>
      <c r="T35" s="47">
        <v>50.0</v>
      </c>
      <c r="W35" s="7"/>
      <c r="X35" s="7"/>
      <c r="Y35" s="7"/>
      <c r="Z35" s="7"/>
      <c r="AA35" s="7"/>
      <c r="AB35" s="7"/>
      <c r="AC35" s="7"/>
    </row>
    <row r="36">
      <c r="A36" s="44" t="s">
        <v>36</v>
      </c>
      <c r="B36" s="44" t="s">
        <v>37</v>
      </c>
      <c r="C36" s="70"/>
      <c r="D36" s="100" t="s">
        <v>2377</v>
      </c>
      <c r="E36" s="47" t="s">
        <v>32</v>
      </c>
      <c r="F36" s="44" t="s">
        <v>146</v>
      </c>
      <c r="G36" s="253" t="s">
        <v>2378</v>
      </c>
      <c r="H36" s="49" t="s">
        <v>2379</v>
      </c>
      <c r="I36" s="60" t="s">
        <v>2380</v>
      </c>
      <c r="J36" s="44" t="s">
        <v>32</v>
      </c>
      <c r="K36" s="62"/>
      <c r="L36" s="52"/>
      <c r="M36" s="63"/>
      <c r="N36" s="64"/>
      <c r="O36" s="53"/>
      <c r="P36" s="238"/>
      <c r="Q36" s="234"/>
      <c r="R36" s="54">
        <v>300.0</v>
      </c>
      <c r="S36" s="65"/>
      <c r="T36" s="47">
        <v>100.0</v>
      </c>
      <c r="W36" s="7"/>
      <c r="X36" s="7"/>
      <c r="Y36" s="7"/>
      <c r="Z36" s="7"/>
      <c r="AA36" s="7"/>
      <c r="AB36" s="7"/>
      <c r="AC36" s="7"/>
    </row>
    <row r="37">
      <c r="A37" s="44" t="s">
        <v>36</v>
      </c>
      <c r="B37" s="44" t="s">
        <v>37</v>
      </c>
      <c r="C37" s="70"/>
      <c r="D37" s="100" t="s">
        <v>2381</v>
      </c>
      <c r="E37" s="47" t="s">
        <v>70</v>
      </c>
      <c r="F37" s="44" t="s">
        <v>40</v>
      </c>
      <c r="G37" s="289" t="s">
        <v>2382</v>
      </c>
      <c r="H37" s="114" t="s">
        <v>2383</v>
      </c>
      <c r="I37" s="48" t="s">
        <v>2384</v>
      </c>
      <c r="J37" s="44" t="s">
        <v>32</v>
      </c>
      <c r="K37" s="51"/>
      <c r="L37" s="52"/>
      <c r="M37" s="85"/>
      <c r="N37" s="86"/>
      <c r="O37" s="53">
        <v>300.0</v>
      </c>
      <c r="P37" s="233"/>
      <c r="Q37" s="234"/>
      <c r="R37" s="54"/>
      <c r="S37" s="89"/>
      <c r="T37" s="47">
        <v>50.0</v>
      </c>
      <c r="U37" s="7"/>
      <c r="V37" s="7"/>
      <c r="W37" s="7"/>
      <c r="X37" s="7"/>
      <c r="Y37" s="7"/>
      <c r="Z37" s="7"/>
      <c r="AA37" s="7"/>
      <c r="AB37" s="7"/>
      <c r="AC37" s="7"/>
    </row>
    <row r="38">
      <c r="A38" s="44" t="s">
        <v>36</v>
      </c>
      <c r="B38" s="44" t="s">
        <v>37</v>
      </c>
      <c r="C38" s="45"/>
      <c r="D38" s="100" t="s">
        <v>2385</v>
      </c>
      <c r="E38" s="47" t="s">
        <v>59</v>
      </c>
      <c r="F38" s="44" t="s">
        <v>40</v>
      </c>
      <c r="G38" s="231" t="s">
        <v>2386</v>
      </c>
      <c r="H38" s="60" t="s">
        <v>2386</v>
      </c>
      <c r="I38" s="48" t="s">
        <v>2387</v>
      </c>
      <c r="J38" s="44" t="s">
        <v>56</v>
      </c>
      <c r="K38" s="51"/>
      <c r="L38" s="52">
        <v>250.0</v>
      </c>
      <c r="M38" s="115"/>
      <c r="N38" s="116"/>
      <c r="O38" s="53"/>
      <c r="P38" s="233"/>
      <c r="Q38" s="234"/>
      <c r="R38" s="54"/>
      <c r="S38" s="117"/>
      <c r="T38" s="47">
        <v>50.0</v>
      </c>
      <c r="U38" s="7"/>
      <c r="V38" s="7"/>
      <c r="W38" s="7"/>
      <c r="X38" s="7"/>
      <c r="Y38" s="7"/>
      <c r="Z38" s="7"/>
      <c r="AA38" s="7"/>
      <c r="AB38" s="7"/>
      <c r="AC38" s="7"/>
    </row>
    <row r="39">
      <c r="A39" s="44" t="s">
        <v>36</v>
      </c>
      <c r="B39" s="44" t="s">
        <v>37</v>
      </c>
      <c r="C39" s="45"/>
      <c r="D39" s="100" t="s">
        <v>2388</v>
      </c>
      <c r="E39" s="47" t="s">
        <v>90</v>
      </c>
      <c r="F39" s="44" t="s">
        <v>40</v>
      </c>
      <c r="G39" s="231" t="s">
        <v>2389</v>
      </c>
      <c r="H39" s="60" t="s">
        <v>2390</v>
      </c>
      <c r="I39" s="48">
        <v>9.391014648E9</v>
      </c>
      <c r="J39" s="44" t="s">
        <v>44</v>
      </c>
      <c r="K39" s="99"/>
      <c r="L39" s="52"/>
      <c r="M39" s="63">
        <v>350.0</v>
      </c>
      <c r="N39" s="64"/>
      <c r="O39" s="53"/>
      <c r="P39" s="254"/>
      <c r="Q39" s="234"/>
      <c r="R39" s="54"/>
      <c r="S39" s="65"/>
      <c r="T39" s="47">
        <v>100.0</v>
      </c>
      <c r="U39" s="7"/>
      <c r="V39" s="7"/>
      <c r="W39" s="7"/>
      <c r="X39" s="7"/>
      <c r="Y39" s="7"/>
      <c r="Z39" s="7"/>
      <c r="AA39" s="7"/>
      <c r="AB39" s="7"/>
      <c r="AC39" s="7"/>
    </row>
    <row r="40">
      <c r="A40" s="44" t="s">
        <v>36</v>
      </c>
      <c r="B40" s="44" t="s">
        <v>37</v>
      </c>
      <c r="C40" s="45"/>
      <c r="D40" s="46" t="s">
        <v>2391</v>
      </c>
      <c r="E40" s="47" t="s">
        <v>59</v>
      </c>
      <c r="F40" s="44" t="s">
        <v>60</v>
      </c>
      <c r="G40" s="231" t="s">
        <v>2392</v>
      </c>
      <c r="H40" s="60"/>
      <c r="I40" s="48" t="s">
        <v>2393</v>
      </c>
      <c r="J40" s="44" t="s">
        <v>56</v>
      </c>
      <c r="K40" s="51"/>
      <c r="L40" s="72"/>
      <c r="M40" s="63"/>
      <c r="N40" s="64"/>
      <c r="O40" s="53">
        <v>127.0</v>
      </c>
      <c r="P40" s="256"/>
      <c r="Q40" s="234"/>
      <c r="R40" s="73"/>
      <c r="S40" s="65"/>
      <c r="T40" s="47">
        <v>50.0</v>
      </c>
      <c r="U40" s="7"/>
      <c r="V40" s="7"/>
      <c r="W40" s="7"/>
      <c r="X40" s="7"/>
      <c r="Y40" s="7"/>
      <c r="Z40" s="7"/>
      <c r="AA40" s="7"/>
      <c r="AB40" s="7"/>
      <c r="AC40" s="7"/>
    </row>
    <row r="41">
      <c r="A41" s="44" t="s">
        <v>36</v>
      </c>
      <c r="B41" s="44" t="s">
        <v>37</v>
      </c>
      <c r="C41" s="45"/>
      <c r="D41" s="100" t="s">
        <v>2394</v>
      </c>
      <c r="E41" s="47" t="s">
        <v>145</v>
      </c>
      <c r="F41" s="44" t="s">
        <v>40</v>
      </c>
      <c r="G41" s="231" t="s">
        <v>2395</v>
      </c>
      <c r="H41" s="60"/>
      <c r="I41" s="48" t="s">
        <v>2396</v>
      </c>
      <c r="J41" s="44" t="s">
        <v>56</v>
      </c>
      <c r="K41" s="51"/>
      <c r="L41" s="52"/>
      <c r="M41" s="63"/>
      <c r="N41" s="64">
        <v>350.0</v>
      </c>
      <c r="O41" s="53"/>
      <c r="P41" s="254"/>
      <c r="Q41" s="234"/>
      <c r="R41" s="54"/>
      <c r="S41" s="65"/>
      <c r="T41" s="47">
        <v>50.0</v>
      </c>
      <c r="U41" s="7"/>
      <c r="V41" s="7"/>
      <c r="W41" s="7"/>
      <c r="X41" s="7"/>
      <c r="Y41" s="7"/>
      <c r="Z41" s="7"/>
      <c r="AA41" s="7"/>
      <c r="AB41" s="7"/>
      <c r="AC41" s="7"/>
    </row>
    <row r="42">
      <c r="A42" s="44" t="s">
        <v>36</v>
      </c>
      <c r="B42" s="44" t="s">
        <v>37</v>
      </c>
      <c r="C42" s="70"/>
      <c r="D42" s="291" t="s">
        <v>2397</v>
      </c>
      <c r="E42" s="47" t="s">
        <v>32</v>
      </c>
      <c r="F42" s="44" t="s">
        <v>40</v>
      </c>
      <c r="G42" s="292" t="s">
        <v>2398</v>
      </c>
      <c r="H42" s="120" t="s">
        <v>2399</v>
      </c>
      <c r="I42" s="114" t="s">
        <v>2400</v>
      </c>
      <c r="J42" s="44" t="s">
        <v>56</v>
      </c>
      <c r="K42" s="121"/>
      <c r="L42" s="52"/>
      <c r="M42" s="63"/>
      <c r="N42" s="64"/>
      <c r="O42" s="53"/>
      <c r="P42" s="258"/>
      <c r="Q42" s="234"/>
      <c r="R42" s="54"/>
      <c r="S42" s="65">
        <v>400.0</v>
      </c>
      <c r="T42" s="47">
        <v>100.0</v>
      </c>
      <c r="U42" s="7"/>
      <c r="V42" s="7"/>
      <c r="W42" s="7"/>
      <c r="X42" s="7"/>
      <c r="Y42" s="7"/>
      <c r="Z42" s="7"/>
      <c r="AA42" s="7"/>
      <c r="AB42" s="7"/>
      <c r="AC42" s="7"/>
    </row>
    <row r="43">
      <c r="A43" s="44" t="s">
        <v>36</v>
      </c>
      <c r="B43" s="44" t="s">
        <v>37</v>
      </c>
      <c r="C43" s="70"/>
      <c r="D43" s="46" t="s">
        <v>2401</v>
      </c>
      <c r="E43" s="47"/>
      <c r="F43" s="44" t="s">
        <v>120</v>
      </c>
      <c r="G43" s="231" t="s">
        <v>2402</v>
      </c>
      <c r="H43" s="60"/>
      <c r="I43" s="48" t="s">
        <v>1477</v>
      </c>
      <c r="J43" s="44" t="s">
        <v>32</v>
      </c>
      <c r="K43" s="51"/>
      <c r="L43" s="52"/>
      <c r="M43" s="63"/>
      <c r="N43" s="64"/>
      <c r="O43" s="53"/>
      <c r="P43" s="254"/>
      <c r="Q43" s="234"/>
      <c r="R43" s="54">
        <v>70.0</v>
      </c>
      <c r="S43" s="65"/>
      <c r="T43" s="301">
        <v>70.0</v>
      </c>
      <c r="U43" s="7"/>
      <c r="V43" s="7"/>
      <c r="W43" s="7"/>
      <c r="X43" s="7"/>
      <c r="Y43" s="7"/>
      <c r="Z43" s="7"/>
      <c r="AA43" s="7"/>
      <c r="AB43" s="7"/>
      <c r="AC43" s="7"/>
    </row>
    <row r="44">
      <c r="A44" s="44" t="s">
        <v>36</v>
      </c>
      <c r="B44" s="44" t="s">
        <v>37</v>
      </c>
      <c r="C44" s="45"/>
      <c r="D44" s="46" t="s">
        <v>2403</v>
      </c>
      <c r="E44" s="47" t="s">
        <v>135</v>
      </c>
      <c r="F44" s="44" t="s">
        <v>40</v>
      </c>
      <c r="G44" s="231" t="s">
        <v>2404</v>
      </c>
      <c r="H44" s="60" t="s">
        <v>2405</v>
      </c>
      <c r="I44" s="48">
        <v>6.792566656E9</v>
      </c>
      <c r="J44" s="44" t="s">
        <v>32</v>
      </c>
      <c r="K44" s="62"/>
      <c r="L44" s="52"/>
      <c r="M44" s="63">
        <v>350.0</v>
      </c>
      <c r="N44" s="64"/>
      <c r="O44" s="53"/>
      <c r="P44" s="254"/>
      <c r="Q44" s="234"/>
      <c r="R44" s="54"/>
      <c r="S44" s="65"/>
      <c r="T44" s="47">
        <v>50.0</v>
      </c>
      <c r="U44" s="7"/>
      <c r="V44" s="7"/>
      <c r="W44" s="7"/>
      <c r="X44" s="7"/>
      <c r="Y44" s="7"/>
      <c r="Z44" s="7"/>
      <c r="AA44" s="7"/>
      <c r="AB44" s="7"/>
      <c r="AC44" s="7"/>
    </row>
    <row r="45" ht="18.0" customHeight="1">
      <c r="A45" s="44" t="s">
        <v>36</v>
      </c>
      <c r="B45" s="44" t="s">
        <v>37</v>
      </c>
      <c r="C45" s="45"/>
      <c r="D45" s="122" t="s">
        <v>2406</v>
      </c>
      <c r="E45" s="47" t="s">
        <v>145</v>
      </c>
      <c r="F45" s="44" t="s">
        <v>146</v>
      </c>
      <c r="G45" s="231" t="s">
        <v>2407</v>
      </c>
      <c r="H45" s="60" t="s">
        <v>2408</v>
      </c>
      <c r="I45" s="48" t="s">
        <v>2409</v>
      </c>
      <c r="J45" s="44" t="s">
        <v>56</v>
      </c>
      <c r="K45" s="51"/>
      <c r="L45" s="52">
        <v>350.0</v>
      </c>
      <c r="M45" s="63"/>
      <c r="N45" s="64"/>
      <c r="O45" s="53"/>
      <c r="P45" s="254"/>
      <c r="Q45" s="234"/>
      <c r="R45" s="54"/>
      <c r="S45" s="65"/>
      <c r="T45" s="47">
        <v>50.0</v>
      </c>
      <c r="U45" s="7"/>
      <c r="V45" s="7"/>
      <c r="W45" s="7"/>
      <c r="X45" s="7"/>
      <c r="Y45" s="7"/>
      <c r="Z45" s="7"/>
      <c r="AA45" s="7"/>
      <c r="AB45" s="7"/>
      <c r="AC45" s="7"/>
    </row>
    <row r="46">
      <c r="A46" s="44" t="s">
        <v>36</v>
      </c>
      <c r="B46" s="44" t="s">
        <v>37</v>
      </c>
      <c r="C46" s="45"/>
      <c r="D46" s="367" t="s">
        <v>2410</v>
      </c>
      <c r="E46" s="47" t="s">
        <v>90</v>
      </c>
      <c r="F46" s="44" t="s">
        <v>40</v>
      </c>
      <c r="G46" s="293" t="s">
        <v>2411</v>
      </c>
      <c r="H46" s="124" t="s">
        <v>2412</v>
      </c>
      <c r="I46" s="48" t="s">
        <v>2413</v>
      </c>
      <c r="J46" s="44" t="s">
        <v>44</v>
      </c>
      <c r="K46" s="51"/>
      <c r="L46" s="104"/>
      <c r="M46" s="85"/>
      <c r="N46" s="86"/>
      <c r="O46" s="53">
        <v>300.0</v>
      </c>
      <c r="P46" s="254"/>
      <c r="Q46" s="234"/>
      <c r="R46" s="105"/>
      <c r="S46" s="89"/>
      <c r="T46" s="47">
        <v>50.0</v>
      </c>
      <c r="U46" s="7"/>
      <c r="V46" s="7"/>
      <c r="W46" s="7"/>
      <c r="X46" s="7"/>
      <c r="Y46" s="7"/>
      <c r="Z46" s="7"/>
      <c r="AA46" s="7"/>
      <c r="AB46" s="7"/>
      <c r="AC46" s="7"/>
    </row>
    <row r="47" ht="17.25" customHeight="1">
      <c r="A47" s="44" t="s">
        <v>36</v>
      </c>
      <c r="B47" s="44" t="s">
        <v>37</v>
      </c>
      <c r="C47" s="70"/>
      <c r="D47" s="71"/>
      <c r="E47" s="47" t="s">
        <v>59</v>
      </c>
      <c r="F47" s="44" t="s">
        <v>40</v>
      </c>
      <c r="G47" s="231" t="s">
        <v>2414</v>
      </c>
      <c r="H47" s="60" t="s">
        <v>1629</v>
      </c>
      <c r="I47" s="60" t="s">
        <v>2415</v>
      </c>
      <c r="J47" s="44" t="s">
        <v>44</v>
      </c>
      <c r="K47" s="51"/>
      <c r="L47" s="125"/>
      <c r="M47" s="63"/>
      <c r="N47" s="64">
        <v>650.0</v>
      </c>
      <c r="O47" s="53"/>
      <c r="P47" s="254"/>
      <c r="Q47" s="234"/>
      <c r="R47" s="126"/>
      <c r="S47" s="65"/>
      <c r="T47" s="47">
        <v>100.0</v>
      </c>
      <c r="U47" s="7"/>
      <c r="V47" s="7"/>
      <c r="W47" s="7"/>
      <c r="X47" s="7"/>
      <c r="Y47" s="7"/>
      <c r="Z47" s="7"/>
      <c r="AA47" s="7"/>
      <c r="AB47" s="7"/>
      <c r="AC47" s="7"/>
    </row>
    <row r="48">
      <c r="A48" s="44" t="s">
        <v>36</v>
      </c>
      <c r="B48" s="44" t="s">
        <v>37</v>
      </c>
      <c r="C48" s="45"/>
      <c r="D48" s="100" t="s">
        <v>2416</v>
      </c>
      <c r="E48" s="47" t="s">
        <v>178</v>
      </c>
      <c r="F48" s="44" t="s">
        <v>40</v>
      </c>
      <c r="G48" s="231" t="s">
        <v>2417</v>
      </c>
      <c r="H48" s="60" t="s">
        <v>669</v>
      </c>
      <c r="I48" s="60">
        <v>1.195233531E10</v>
      </c>
      <c r="J48" s="44" t="s">
        <v>56</v>
      </c>
      <c r="K48" s="51"/>
      <c r="L48" s="125"/>
      <c r="M48" s="37">
        <v>350.0</v>
      </c>
      <c r="N48" s="38"/>
      <c r="O48" s="53"/>
      <c r="P48" s="254"/>
      <c r="Q48" s="234"/>
      <c r="R48" s="126"/>
      <c r="S48" s="56"/>
      <c r="T48" s="47">
        <v>100.0</v>
      </c>
      <c r="U48" s="7"/>
      <c r="V48" s="7"/>
      <c r="W48" s="7"/>
      <c r="X48" s="7"/>
      <c r="Y48" s="7"/>
      <c r="Z48" s="7"/>
      <c r="AA48" s="7"/>
      <c r="AB48" s="7"/>
      <c r="AC48" s="7"/>
    </row>
    <row r="49">
      <c r="A49" s="44"/>
      <c r="B49" s="44"/>
      <c r="C49" s="45"/>
      <c r="D49" s="109"/>
      <c r="E49" s="47"/>
      <c r="F49" s="44"/>
      <c r="G49" s="48"/>
      <c r="H49" s="60"/>
      <c r="I49" s="128"/>
      <c r="J49" s="44"/>
      <c r="K49" s="62"/>
      <c r="L49" s="125"/>
      <c r="M49" s="85"/>
      <c r="N49" s="86"/>
      <c r="O49" s="53"/>
      <c r="P49" s="254"/>
      <c r="Q49" s="234"/>
      <c r="R49" s="126"/>
      <c r="S49" s="89"/>
      <c r="T49" s="4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44"/>
      <c r="B50" s="44"/>
      <c r="C50" s="45"/>
      <c r="D50" s="129"/>
      <c r="E50" s="59"/>
      <c r="F50" s="44"/>
      <c r="G50" s="48"/>
      <c r="H50" s="60"/>
      <c r="I50" s="48"/>
      <c r="J50" s="78"/>
      <c r="K50" s="62"/>
      <c r="L50" s="130"/>
      <c r="M50" s="85"/>
      <c r="N50" s="86"/>
      <c r="O50" s="53"/>
      <c r="P50" s="258"/>
      <c r="Q50" s="234"/>
      <c r="R50" s="131"/>
      <c r="S50" s="89"/>
      <c r="T50" s="4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44"/>
      <c r="B51" s="44"/>
      <c r="C51" s="45"/>
      <c r="D51" s="70"/>
      <c r="E51" s="59"/>
      <c r="F51" s="44"/>
      <c r="G51" s="48"/>
      <c r="H51" s="60"/>
      <c r="I51" s="48"/>
      <c r="J51" s="78"/>
      <c r="K51" s="51"/>
      <c r="L51" s="125"/>
      <c r="M51" s="63"/>
      <c r="N51" s="64"/>
      <c r="O51" s="53"/>
      <c r="P51" s="254"/>
      <c r="Q51" s="234"/>
      <c r="R51" s="126"/>
      <c r="S51" s="65"/>
      <c r="T51" s="4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44"/>
      <c r="B52" s="44"/>
      <c r="C52" s="45"/>
      <c r="D52" s="45"/>
      <c r="E52" s="59"/>
      <c r="F52" s="44"/>
      <c r="G52" s="133"/>
      <c r="H52" s="49"/>
      <c r="I52" s="48"/>
      <c r="J52" s="78"/>
      <c r="K52" s="121"/>
      <c r="L52" s="125"/>
      <c r="M52" s="85"/>
      <c r="N52" s="86"/>
      <c r="O52" s="53"/>
      <c r="P52" s="258"/>
      <c r="Q52" s="234"/>
      <c r="R52" s="126"/>
      <c r="S52" s="89"/>
      <c r="T52" s="4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44"/>
      <c r="B53" s="44"/>
      <c r="C53" s="45"/>
      <c r="D53" s="45"/>
      <c r="E53" s="134"/>
      <c r="F53" s="44"/>
      <c r="G53" s="48"/>
      <c r="H53" s="60"/>
      <c r="I53" s="48"/>
      <c r="J53" s="78"/>
      <c r="K53" s="51"/>
      <c r="L53" s="125"/>
      <c r="M53" s="63"/>
      <c r="N53" s="64"/>
      <c r="O53" s="53"/>
      <c r="P53" s="262"/>
      <c r="Q53" s="234"/>
      <c r="R53" s="126"/>
      <c r="S53" s="65"/>
      <c r="T53" s="5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44"/>
      <c r="B54" s="44"/>
      <c r="C54" s="45"/>
      <c r="D54" s="45"/>
      <c r="E54" s="23"/>
      <c r="F54" s="44"/>
      <c r="G54" s="135"/>
      <c r="H54" s="136"/>
      <c r="I54" s="48"/>
      <c r="J54" s="78"/>
      <c r="K54" s="51"/>
      <c r="L54" s="125"/>
      <c r="M54" s="63"/>
      <c r="N54" s="64"/>
      <c r="O54" s="53"/>
      <c r="P54" s="254"/>
      <c r="Q54" s="234"/>
      <c r="R54" s="126"/>
      <c r="S54" s="65"/>
      <c r="T54" s="4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25"/>
      <c r="M55" s="115"/>
      <c r="N55" s="116"/>
      <c r="O55" s="53"/>
      <c r="P55" s="258"/>
      <c r="Q55" s="234"/>
      <c r="R55" s="126"/>
      <c r="S55" s="117"/>
      <c r="T55" s="4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8"/>
      <c r="L56" s="125"/>
      <c r="M56" s="115"/>
      <c r="N56" s="116"/>
      <c r="O56" s="53"/>
      <c r="P56" s="258"/>
      <c r="Q56" s="234"/>
      <c r="R56" s="126"/>
      <c r="S56" s="117"/>
      <c r="T56" s="4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44"/>
      <c r="B57" s="44"/>
      <c r="C57" s="45"/>
      <c r="D57" s="45"/>
      <c r="E57" s="23"/>
      <c r="F57" s="44"/>
      <c r="G57" s="48"/>
      <c r="H57" s="60"/>
      <c r="I57" s="48"/>
      <c r="J57" s="78"/>
      <c r="K57" s="137"/>
      <c r="L57" s="139"/>
      <c r="M57" s="63"/>
      <c r="N57" s="64"/>
      <c r="O57" s="53"/>
      <c r="P57" s="262"/>
      <c r="Q57" s="234"/>
      <c r="R57" s="140"/>
      <c r="S57" s="65"/>
      <c r="T57" s="4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44"/>
      <c r="B58" s="44"/>
      <c r="C58" s="45"/>
      <c r="D58" s="101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54"/>
      <c r="Q58" s="234"/>
      <c r="R58" s="126"/>
      <c r="S58" s="89"/>
      <c r="T58" s="4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44"/>
      <c r="B59" s="44"/>
      <c r="C59" s="70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56"/>
      <c r="Q59" s="234"/>
      <c r="R59" s="126"/>
      <c r="S59" s="89"/>
      <c r="T59" s="4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56"/>
      <c r="Q60" s="234"/>
      <c r="R60" s="126"/>
      <c r="S60" s="89"/>
      <c r="T60" s="4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25"/>
      <c r="M61" s="85"/>
      <c r="N61" s="86"/>
      <c r="O61" s="53"/>
      <c r="P61" s="256"/>
      <c r="Q61" s="234"/>
      <c r="R61" s="126"/>
      <c r="S61" s="89"/>
      <c r="T61" s="4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63"/>
      <c r="N62" s="64"/>
      <c r="O62" s="53"/>
      <c r="P62" s="256"/>
      <c r="Q62" s="234"/>
      <c r="R62" s="131"/>
      <c r="S62" s="65"/>
      <c r="T62" s="4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7"/>
      <c r="L63" s="130"/>
      <c r="M63" s="85"/>
      <c r="N63" s="86"/>
      <c r="O63" s="53"/>
      <c r="P63" s="258"/>
      <c r="Q63" s="265"/>
      <c r="R63" s="131"/>
      <c r="S63" s="89"/>
      <c r="T63" s="142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25"/>
      <c r="M64" s="63"/>
      <c r="N64" s="64"/>
      <c r="O64" s="53"/>
      <c r="P64" s="262"/>
      <c r="Q64" s="234"/>
      <c r="R64" s="126"/>
      <c r="S64" s="65"/>
      <c r="T64" s="4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8"/>
      <c r="L65" s="130"/>
      <c r="M65" s="85"/>
      <c r="N65" s="86"/>
      <c r="O65" s="53"/>
      <c r="P65" s="254"/>
      <c r="Q65" s="234"/>
      <c r="R65" s="131"/>
      <c r="S65" s="89"/>
      <c r="T65" s="4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44"/>
      <c r="B66" s="44"/>
      <c r="C66" s="45"/>
      <c r="D66" s="45"/>
      <c r="E66" s="23"/>
      <c r="F66" s="44"/>
      <c r="G66" s="48"/>
      <c r="H66" s="60"/>
      <c r="I66" s="48"/>
      <c r="J66" s="78"/>
      <c r="K66" s="137"/>
      <c r="L66" s="130"/>
      <c r="M66" s="85"/>
      <c r="N66" s="86"/>
      <c r="O66" s="53"/>
      <c r="P66" s="258"/>
      <c r="Q66" s="234"/>
      <c r="R66" s="131"/>
      <c r="S66" s="89"/>
      <c r="T66" s="4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4"/>
      <c r="L67" s="125"/>
      <c r="M67" s="63"/>
      <c r="N67" s="64"/>
      <c r="O67" s="53"/>
      <c r="P67" s="258"/>
      <c r="Q67" s="234"/>
      <c r="R67" s="126"/>
      <c r="S67" s="65"/>
      <c r="T67" s="4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5"/>
      <c r="L68" s="130"/>
      <c r="M68" s="85"/>
      <c r="N68" s="86"/>
      <c r="O68" s="53"/>
      <c r="P68" s="258"/>
      <c r="Q68" s="234"/>
      <c r="R68" s="131"/>
      <c r="S68" s="89"/>
      <c r="T68" s="4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37"/>
      <c r="L69" s="146"/>
      <c r="M69" s="85"/>
      <c r="N69" s="86"/>
      <c r="O69" s="53"/>
      <c r="P69" s="258"/>
      <c r="Q69" s="234"/>
      <c r="R69" s="147"/>
      <c r="S69" s="89"/>
      <c r="T69" s="5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4"/>
      <c r="L70" s="130"/>
      <c r="M70" s="85"/>
      <c r="N70" s="86"/>
      <c r="O70" s="53"/>
      <c r="P70" s="266"/>
      <c r="Q70" s="234"/>
      <c r="R70" s="131"/>
      <c r="S70" s="89"/>
      <c r="T70" s="4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44"/>
      <c r="B71" s="44"/>
      <c r="C71" s="149"/>
      <c r="D71" s="150"/>
      <c r="E71" s="143"/>
      <c r="F71" s="44"/>
      <c r="G71" s="48"/>
      <c r="H71" s="60"/>
      <c r="I71" s="48"/>
      <c r="J71" s="78"/>
      <c r="K71" s="151"/>
      <c r="L71" s="152"/>
      <c r="M71" s="85"/>
      <c r="N71" s="86"/>
      <c r="O71" s="53"/>
      <c r="P71" s="266"/>
      <c r="Q71" s="234"/>
      <c r="R71" s="153"/>
      <c r="S71" s="89"/>
      <c r="T71" s="4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44"/>
      <c r="B72" s="44"/>
      <c r="C72" s="149"/>
      <c r="D72" s="45"/>
      <c r="E72" s="143"/>
      <c r="F72" s="44"/>
      <c r="G72" s="48"/>
      <c r="H72" s="60"/>
      <c r="I72" s="48"/>
      <c r="J72" s="78"/>
      <c r="K72" s="155"/>
      <c r="L72" s="152"/>
      <c r="M72" s="115"/>
      <c r="N72" s="116"/>
      <c r="O72" s="53"/>
      <c r="P72" s="266"/>
      <c r="Q72" s="265"/>
      <c r="R72" s="153"/>
      <c r="S72" s="117"/>
      <c r="T72" s="142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44"/>
      <c r="B73" s="44"/>
      <c r="C73" s="149"/>
      <c r="D73" s="58"/>
      <c r="E73" s="143"/>
      <c r="F73" s="44"/>
      <c r="G73" s="48"/>
      <c r="H73" s="60"/>
      <c r="I73" s="60"/>
      <c r="J73" s="78"/>
      <c r="K73" s="151"/>
      <c r="L73" s="156"/>
      <c r="M73" s="85"/>
      <c r="N73" s="86"/>
      <c r="O73" s="53"/>
      <c r="P73" s="266"/>
      <c r="Q73" s="265"/>
      <c r="R73" s="157"/>
      <c r="S73" s="89"/>
      <c r="T73" s="142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1"/>
      <c r="L74" s="152"/>
      <c r="M74" s="85"/>
      <c r="N74" s="86"/>
      <c r="O74" s="53"/>
      <c r="P74" s="266"/>
      <c r="Q74" s="265"/>
      <c r="R74" s="153"/>
      <c r="S74" s="89"/>
      <c r="T74" s="142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44"/>
      <c r="B75" s="44"/>
      <c r="C75" s="149"/>
      <c r="D75" s="45"/>
      <c r="E75" s="14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6"/>
      <c r="Q75" s="265"/>
      <c r="R75" s="153"/>
      <c r="S75" s="89"/>
      <c r="T75" s="142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6"/>
      <c r="Q76" s="265"/>
      <c r="R76" s="153"/>
      <c r="S76" s="89"/>
      <c r="T76" s="159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266"/>
      <c r="Q77" s="265"/>
      <c r="R77" s="153"/>
      <c r="S77" s="89"/>
      <c r="T77" s="142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6"/>
      <c r="Q78" s="268"/>
      <c r="R78" s="153"/>
      <c r="S78" s="89"/>
      <c r="T78" s="162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6"/>
      <c r="Q79" s="268"/>
      <c r="R79" s="153"/>
      <c r="S79" s="89"/>
      <c r="T79" s="163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269"/>
      <c r="Q80" s="268"/>
      <c r="R80" s="153"/>
      <c r="S80" s="89"/>
      <c r="T80" s="163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69"/>
      <c r="Q81" s="268"/>
      <c r="R81" s="168"/>
      <c r="S81" s="170"/>
      <c r="T81" s="163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69"/>
      <c r="Q82" s="268"/>
      <c r="R82" s="168"/>
      <c r="S82" s="170"/>
      <c r="T82" s="163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271"/>
      <c r="Q83" s="268"/>
      <c r="R83" s="168"/>
      <c r="S83" s="170"/>
      <c r="T83" s="163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273"/>
      <c r="Q84" s="274"/>
      <c r="R84" s="175"/>
      <c r="S84" s="177"/>
      <c r="T84" s="163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3"/>
      <c r="Q85" s="275"/>
      <c r="R85" s="168"/>
      <c r="S85" s="180"/>
      <c r="T85" s="163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3"/>
      <c r="Q86" s="275"/>
      <c r="R86" s="168"/>
      <c r="S86" s="180"/>
      <c r="T86" s="163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3"/>
      <c r="Q87" s="275"/>
      <c r="R87" s="168"/>
      <c r="S87" s="180"/>
      <c r="T87" s="163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3"/>
      <c r="Q88" s="275"/>
      <c r="R88" s="168"/>
      <c r="S88" s="180"/>
      <c r="T88" s="163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3"/>
      <c r="Q89" s="275"/>
      <c r="R89" s="168"/>
      <c r="S89" s="180"/>
      <c r="T89" s="163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3"/>
      <c r="Q90" s="275"/>
      <c r="R90" s="168"/>
      <c r="S90" s="180"/>
      <c r="T90" s="163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3"/>
      <c r="Q91" s="275"/>
      <c r="R91" s="168"/>
      <c r="S91" s="180"/>
      <c r="T91" s="163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273"/>
      <c r="Q92" s="275"/>
      <c r="R92" s="168"/>
      <c r="S92" s="180"/>
      <c r="T92" s="163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7"/>
      <c r="S93" s="188"/>
      <c r="T93" s="189">
        <f>SUM(T7:T92)</f>
        <v>2580</v>
      </c>
      <c r="U93" s="7"/>
      <c r="V93" s="7"/>
      <c r="W93" s="7"/>
      <c r="X93" s="7"/>
      <c r="Y93" s="7"/>
      <c r="Z93" s="7"/>
      <c r="AA93" s="7"/>
      <c r="AB93" s="7"/>
      <c r="AC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6"/>
      <c r="S94" s="19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0</v>
      </c>
      <c r="L95" s="201" t="s">
        <v>24</v>
      </c>
      <c r="O95" s="202" t="s">
        <v>25</v>
      </c>
      <c r="R95" s="202"/>
      <c r="S95" s="203" t="s">
        <v>26</v>
      </c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SUM(K95*1%)</f>
        <v>0</v>
      </c>
      <c r="L96" s="36" t="s">
        <v>10</v>
      </c>
      <c r="M96" s="204"/>
      <c r="N96" s="204"/>
      <c r="O96" s="205"/>
      <c r="P96" s="206"/>
      <c r="Q96" s="206"/>
      <c r="R96" s="206"/>
      <c r="S96" s="20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1385</v>
      </c>
      <c r="M97" s="37" t="s">
        <v>11</v>
      </c>
      <c r="N97" s="204"/>
      <c r="O97" s="205"/>
      <c r="P97" s="205"/>
      <c r="Q97" s="205"/>
      <c r="R97" s="205"/>
      <c r="S97" s="20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7847</v>
      </c>
      <c r="I98" s="5"/>
      <c r="J98" s="2"/>
      <c r="K98" s="7"/>
      <c r="L98" s="58">
        <f>SUM(L97*1%)</f>
        <v>13.85</v>
      </c>
      <c r="M98" s="16">
        <f>SUM(M6:M91)</f>
        <v>1450</v>
      </c>
      <c r="N98" s="38" t="s">
        <v>12</v>
      </c>
      <c r="O98" s="205"/>
      <c r="P98" s="205"/>
      <c r="Q98" s="205"/>
      <c r="R98" s="205"/>
      <c r="S98" s="188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"/>
      <c r="B99" s="2"/>
      <c r="C99" s="3"/>
      <c r="D99" s="16"/>
      <c r="E99" s="2"/>
      <c r="F99" s="212"/>
      <c r="G99" s="213" t="s">
        <v>28</v>
      </c>
      <c r="H99" s="211">
        <f>SUM(O100,,P102,R104)</f>
        <v>4379</v>
      </c>
      <c r="I99" s="5"/>
      <c r="J99" s="2"/>
      <c r="K99" s="7"/>
      <c r="L99" s="17"/>
      <c r="M99" s="58">
        <f>SUM(M98*1%)</f>
        <v>14.5</v>
      </c>
      <c r="N99" s="16">
        <f>SUM(N6:N92)</f>
        <v>5012</v>
      </c>
      <c r="O99" s="39" t="s">
        <v>13</v>
      </c>
      <c r="P99" s="205"/>
      <c r="Q99" s="205"/>
      <c r="R99" s="205"/>
      <c r="S99" s="214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SUM(Q103,S105)</f>
        <v>400</v>
      </c>
      <c r="I100" s="5"/>
      <c r="J100" s="2"/>
      <c r="K100" s="7"/>
      <c r="L100" s="2"/>
      <c r="M100" s="2"/>
      <c r="N100" s="58">
        <f>SUM(N99*3%)</f>
        <v>150.36</v>
      </c>
      <c r="O100" s="16">
        <f>SUM(O6:O93)</f>
        <v>2231</v>
      </c>
      <c r="P100" s="205"/>
      <c r="Q100" s="205"/>
      <c r="R100" s="205"/>
      <c r="S100" s="214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SUM(O100*2%)</f>
        <v>44.62</v>
      </c>
      <c r="P101" s="230" t="s">
        <v>35</v>
      </c>
      <c r="Q101" s="205"/>
      <c r="R101" s="205"/>
      <c r="S101" s="214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16">
        <f>SUM(P6:P95)</f>
        <v>0</v>
      </c>
      <c r="Q102" s="41" t="s">
        <v>15</v>
      </c>
      <c r="R102" s="205"/>
      <c r="S102" s="214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/>
      <c r="I103" s="219"/>
      <c r="J103" s="2"/>
      <c r="K103" s="7"/>
      <c r="L103" s="2"/>
      <c r="M103" s="2"/>
      <c r="N103" s="2"/>
      <c r="O103" s="2"/>
      <c r="P103" s="58">
        <f>SUM(P102*1%)</f>
        <v>0</v>
      </c>
      <c r="Q103" s="16">
        <f>SUM(Q6:Q91)</f>
        <v>0</v>
      </c>
      <c r="R103" s="40" t="s">
        <v>14</v>
      </c>
      <c r="S103" s="214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77">
        <f>SUM(N7,N20,R25,R31,N32,N33,L38,O40,N41,S42,M48)</f>
        <v>3445</v>
      </c>
      <c r="I104" s="278">
        <f>SUM(N20)</f>
        <v>350</v>
      </c>
      <c r="J104" s="2"/>
      <c r="K104" s="7"/>
      <c r="L104" s="2"/>
      <c r="M104" s="2"/>
      <c r="N104" s="2"/>
      <c r="O104" s="2"/>
      <c r="P104" s="2"/>
      <c r="Q104" s="58">
        <f>SUM(Q103*2%)</f>
        <v>0</v>
      </c>
      <c r="R104" s="16">
        <f>SUM(R6:R91)</f>
        <v>2148</v>
      </c>
      <c r="S104" s="222" t="s">
        <v>16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21"/>
      <c r="I105" s="219"/>
      <c r="J105" s="2"/>
      <c r="K105" s="7"/>
      <c r="L105" s="2"/>
      <c r="M105" s="2"/>
      <c r="N105" s="2"/>
      <c r="O105" s="2"/>
      <c r="P105" s="2"/>
      <c r="Q105" s="2"/>
      <c r="R105" s="58">
        <f>SUM(R104*2%)</f>
        <v>42.96</v>
      </c>
      <c r="S105" s="150">
        <f>SUM(S7:S93)</f>
        <v>400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150">
        <f>SUM(S105*2%)</f>
        <v>8</v>
      </c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281">
        <f>SUM(N12,N13,L17,N20,R22,N27,L45,N47)</f>
        <v>3387</v>
      </c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16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W991" s="7"/>
      <c r="X991" s="7"/>
      <c r="Y991" s="7"/>
      <c r="Z991" s="7"/>
      <c r="AA991" s="7"/>
      <c r="AB991" s="7"/>
      <c r="AC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7"/>
      <c r="W992" s="7"/>
      <c r="X992" s="7"/>
      <c r="Y992" s="7"/>
      <c r="Z992" s="7"/>
      <c r="AA992" s="7"/>
      <c r="AB992" s="7"/>
      <c r="AC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7"/>
      <c r="W993" s="7"/>
      <c r="X993" s="7"/>
      <c r="Y993" s="7"/>
      <c r="Z993" s="7"/>
      <c r="AA993" s="7"/>
      <c r="AB993" s="7"/>
      <c r="AC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7"/>
      <c r="W994" s="7"/>
      <c r="X994" s="7"/>
      <c r="Y994" s="7"/>
      <c r="Z994" s="7"/>
      <c r="AA994" s="7"/>
      <c r="AB994" s="7"/>
      <c r="AC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7"/>
      <c r="W995" s="7"/>
      <c r="X995" s="7"/>
      <c r="Y995" s="7"/>
      <c r="Z995" s="7"/>
      <c r="AA995" s="7"/>
      <c r="AB995" s="7"/>
      <c r="AC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7"/>
      <c r="W996" s="7"/>
      <c r="X996" s="7"/>
      <c r="Y996" s="7"/>
      <c r="Z996" s="7"/>
      <c r="AA996" s="7"/>
      <c r="AB996" s="7"/>
      <c r="AC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7"/>
      <c r="W997" s="7"/>
      <c r="X997" s="7"/>
      <c r="Y997" s="7"/>
      <c r="Z997" s="7"/>
      <c r="AA997" s="7"/>
      <c r="AB997" s="7"/>
      <c r="AC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7"/>
      <c r="W998" s="7"/>
      <c r="X998" s="7"/>
      <c r="Y998" s="7"/>
      <c r="Z998" s="7"/>
      <c r="AA998" s="7"/>
      <c r="AB998" s="7"/>
      <c r="AC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7"/>
      <c r="W999" s="7"/>
      <c r="X999" s="7"/>
      <c r="Y999" s="7"/>
      <c r="Z999" s="7"/>
      <c r="AA999" s="7"/>
      <c r="AB999" s="7"/>
      <c r="AC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7"/>
      <c r="W1000" s="7"/>
      <c r="Z1000" s="7"/>
      <c r="AA1000" s="7"/>
      <c r="AB1000" s="7"/>
      <c r="AC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  <c r="S1001" s="227"/>
    </row>
  </sheetData>
  <mergeCells count="5">
    <mergeCell ref="A2:J2"/>
    <mergeCell ref="A3:J3"/>
    <mergeCell ref="K3:S3"/>
    <mergeCell ref="L95:N95"/>
    <mergeCell ref="O95:Q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J7:J92">
      <formula1>"Mel,Drieli,Fernanda,Carla"</formula1>
    </dataValidation>
    <dataValidation type="list" allowBlank="1" showErrorMessage="1" sqref="A7:A92">
      <formula1>"Nobre,Publicidade,Rei dos Vídeos"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Influencer,Mascote,Locução"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1.13"/>
    <col customWidth="1" min="7" max="7" width="32.2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9" max="19" width="15.38"/>
    <col customWidth="1" min="21" max="21" width="22.63"/>
    <col customWidth="1" min="22" max="22" width="14.13"/>
    <col customWidth="1" min="23" max="23" width="3.0"/>
    <col customWidth="1" min="24" max="24" width="17.0"/>
    <col customWidth="1" min="25" max="25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6"/>
      <c r="T1" s="5"/>
      <c r="U1" s="5"/>
      <c r="V1" s="7"/>
      <c r="W1" s="7"/>
      <c r="X1" s="7"/>
      <c r="Y1" s="7"/>
      <c r="Z1" s="7"/>
      <c r="AA1" s="7"/>
      <c r="AB1" s="7"/>
      <c r="AC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2"/>
      <c r="U2" s="5"/>
      <c r="V2" s="7"/>
      <c r="W2" s="7"/>
      <c r="X2" s="7"/>
      <c r="Y2" s="7"/>
      <c r="Z2" s="7"/>
      <c r="AA2" s="7"/>
      <c r="AB2" s="7"/>
      <c r="AC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T3" s="15"/>
      <c r="U3" s="5"/>
      <c r="V3" s="7"/>
      <c r="W3" s="7"/>
      <c r="X3" s="7"/>
      <c r="Y3" s="7"/>
      <c r="Z3" s="7"/>
      <c r="AA3" s="7"/>
      <c r="AB3" s="7"/>
      <c r="AC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20"/>
      <c r="U4" s="21"/>
      <c r="V4" s="22"/>
      <c r="W4" s="7"/>
      <c r="X4" s="7"/>
      <c r="Y4" s="7"/>
      <c r="Z4" s="7"/>
      <c r="AA4" s="7"/>
      <c r="AB4" s="7"/>
      <c r="AC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4"/>
      <c r="T5" s="30"/>
      <c r="U5" s="7"/>
      <c r="V5" s="7"/>
      <c r="W5" s="7"/>
      <c r="X5" s="7"/>
      <c r="Y5" s="7"/>
      <c r="Z5" s="7"/>
      <c r="AA5" s="7"/>
      <c r="AB5" s="7"/>
      <c r="AC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30" t="s">
        <v>35</v>
      </c>
      <c r="Q6" s="41" t="s">
        <v>15</v>
      </c>
      <c r="R6" s="40" t="s">
        <v>14</v>
      </c>
      <c r="S6" s="42" t="s">
        <v>16</v>
      </c>
      <c r="T6" s="36" t="s">
        <v>17</v>
      </c>
      <c r="U6" s="7"/>
      <c r="V6" s="7"/>
      <c r="W6" s="43"/>
      <c r="Z6" s="7"/>
      <c r="AA6" s="7"/>
      <c r="AB6" s="7"/>
      <c r="AC6" s="7"/>
    </row>
    <row r="7">
      <c r="A7" s="44" t="s">
        <v>36</v>
      </c>
      <c r="B7" s="44" t="s">
        <v>37</v>
      </c>
      <c r="C7" s="45"/>
      <c r="D7" s="46" t="s">
        <v>2418</v>
      </c>
      <c r="E7" s="47" t="s">
        <v>59</v>
      </c>
      <c r="F7" s="44" t="s">
        <v>40</v>
      </c>
      <c r="G7" s="231" t="s">
        <v>2419</v>
      </c>
      <c r="H7" s="49" t="s">
        <v>961</v>
      </c>
      <c r="I7" s="50" t="s">
        <v>2420</v>
      </c>
      <c r="J7" s="44" t="s">
        <v>56</v>
      </c>
      <c r="K7" s="51"/>
      <c r="L7" s="52"/>
      <c r="M7" s="37"/>
      <c r="N7" s="38">
        <v>350.0</v>
      </c>
      <c r="O7" s="53"/>
      <c r="P7" s="233"/>
      <c r="Q7" s="234"/>
      <c r="R7" s="54"/>
      <c r="S7" s="56"/>
      <c r="T7" s="57">
        <v>50.0</v>
      </c>
      <c r="U7" s="7"/>
      <c r="V7" s="7"/>
      <c r="W7" s="7"/>
      <c r="Z7" s="7"/>
      <c r="AA7" s="7"/>
      <c r="AB7" s="7"/>
      <c r="AC7" s="7"/>
    </row>
    <row r="8">
      <c r="A8" s="44" t="s">
        <v>36</v>
      </c>
      <c r="B8" s="44" t="s">
        <v>37</v>
      </c>
      <c r="C8" s="45"/>
      <c r="D8" s="46" t="s">
        <v>2421</v>
      </c>
      <c r="E8" s="47" t="s">
        <v>178</v>
      </c>
      <c r="F8" s="44" t="s">
        <v>40</v>
      </c>
      <c r="G8" s="231" t="s">
        <v>2422</v>
      </c>
      <c r="H8" s="60"/>
      <c r="I8" s="61" t="s">
        <v>2371</v>
      </c>
      <c r="J8" s="44" t="s">
        <v>56</v>
      </c>
      <c r="K8" s="62"/>
      <c r="L8" s="52"/>
      <c r="M8" s="63"/>
      <c r="N8" s="64">
        <v>300.0</v>
      </c>
      <c r="O8" s="53"/>
      <c r="P8" s="233"/>
      <c r="Q8" s="234"/>
      <c r="R8" s="54"/>
      <c r="S8" s="65"/>
      <c r="T8" s="57">
        <v>50.0</v>
      </c>
      <c r="U8" s="66" t="s">
        <v>10</v>
      </c>
      <c r="V8" s="67">
        <f>SUM(L96)</f>
        <v>6076</v>
      </c>
      <c r="W8" s="7"/>
      <c r="Z8" s="7"/>
      <c r="AA8" s="7"/>
      <c r="AB8" s="7"/>
      <c r="AC8" s="7"/>
    </row>
    <row r="9">
      <c r="A9" s="44" t="s">
        <v>36</v>
      </c>
      <c r="B9" s="44" t="s">
        <v>45</v>
      </c>
      <c r="C9" s="68"/>
      <c r="D9" s="46" t="s">
        <v>46</v>
      </c>
      <c r="E9" s="47" t="s">
        <v>59</v>
      </c>
      <c r="F9" s="44" t="s">
        <v>60</v>
      </c>
      <c r="G9" s="231" t="s">
        <v>2423</v>
      </c>
      <c r="H9" s="60"/>
      <c r="I9" s="69" t="s">
        <v>2424</v>
      </c>
      <c r="J9" s="44" t="s">
        <v>44</v>
      </c>
      <c r="K9" s="62"/>
      <c r="L9" s="52"/>
      <c r="M9" s="63"/>
      <c r="N9" s="64"/>
      <c r="O9" s="53"/>
      <c r="P9" s="233"/>
      <c r="Q9" s="234"/>
      <c r="R9" s="54"/>
      <c r="S9" s="65" t="s">
        <v>639</v>
      </c>
      <c r="T9" s="57" t="s">
        <v>46</v>
      </c>
      <c r="U9" s="66" t="s">
        <v>11</v>
      </c>
      <c r="V9" s="67">
        <f>SUM(M97)</f>
        <v>2738</v>
      </c>
      <c r="W9" s="7"/>
      <c r="Z9" s="7"/>
      <c r="AA9" s="7"/>
      <c r="AB9" s="7"/>
      <c r="AC9" s="7"/>
    </row>
    <row r="10" ht="16.5" customHeight="1">
      <c r="A10" s="44" t="s">
        <v>36</v>
      </c>
      <c r="B10" s="44" t="s">
        <v>45</v>
      </c>
      <c r="C10" s="70"/>
      <c r="D10" s="100" t="s">
        <v>46</v>
      </c>
      <c r="E10" s="47" t="s">
        <v>59</v>
      </c>
      <c r="F10" s="44" t="s">
        <v>60</v>
      </c>
      <c r="G10" s="231" t="s">
        <v>2425</v>
      </c>
      <c r="H10" s="49"/>
      <c r="I10" s="50" t="s">
        <v>2424</v>
      </c>
      <c r="J10" s="44" t="s">
        <v>44</v>
      </c>
      <c r="K10" s="51"/>
      <c r="L10" s="72"/>
      <c r="M10" s="37"/>
      <c r="N10" s="38"/>
      <c r="O10" s="53"/>
      <c r="P10" s="233"/>
      <c r="Q10" s="234"/>
      <c r="R10" s="73"/>
      <c r="S10" s="56" t="s">
        <v>639</v>
      </c>
      <c r="T10" s="57" t="s">
        <v>46</v>
      </c>
      <c r="U10" s="75" t="s">
        <v>12</v>
      </c>
      <c r="V10" s="67">
        <f>SUM(N98)</f>
        <v>5830</v>
      </c>
      <c r="W10" s="7"/>
      <c r="X10" s="7"/>
      <c r="Y10" s="7"/>
      <c r="Z10" s="7"/>
      <c r="AA10" s="7"/>
      <c r="AB10" s="7"/>
      <c r="AC10" s="7"/>
    </row>
    <row r="11">
      <c r="A11" s="44" t="s">
        <v>36</v>
      </c>
      <c r="B11" s="44" t="s">
        <v>45</v>
      </c>
      <c r="C11" s="45"/>
      <c r="D11" s="46" t="s">
        <v>46</v>
      </c>
      <c r="E11" s="47" t="s">
        <v>59</v>
      </c>
      <c r="F11" s="44" t="s">
        <v>60</v>
      </c>
      <c r="G11" s="231" t="s">
        <v>2426</v>
      </c>
      <c r="H11" s="49"/>
      <c r="I11" s="61" t="s">
        <v>2424</v>
      </c>
      <c r="J11" s="44" t="s">
        <v>44</v>
      </c>
      <c r="K11" s="51"/>
      <c r="L11" s="52"/>
      <c r="M11" s="37"/>
      <c r="N11" s="38"/>
      <c r="O11" s="53"/>
      <c r="P11" s="233"/>
      <c r="Q11" s="234"/>
      <c r="R11" s="54"/>
      <c r="S11" s="56" t="s">
        <v>639</v>
      </c>
      <c r="T11" s="57" t="s">
        <v>46</v>
      </c>
      <c r="U11" s="76" t="s">
        <v>18</v>
      </c>
      <c r="V11" s="77">
        <f>SUM(V8:V10)</f>
        <v>14644</v>
      </c>
      <c r="W11" s="7"/>
      <c r="Z11" s="7"/>
      <c r="AA11" s="7"/>
      <c r="AB11" s="7"/>
      <c r="AC11" s="7"/>
    </row>
    <row r="12">
      <c r="A12" s="44" t="s">
        <v>36</v>
      </c>
      <c r="B12" s="44" t="s">
        <v>37</v>
      </c>
      <c r="C12" s="45"/>
      <c r="D12" s="46" t="s">
        <v>2427</v>
      </c>
      <c r="E12" s="47" t="s">
        <v>135</v>
      </c>
      <c r="F12" s="44" t="s">
        <v>40</v>
      </c>
      <c r="G12" s="231" t="s">
        <v>2428</v>
      </c>
      <c r="H12" s="49"/>
      <c r="I12" s="69" t="s">
        <v>2429</v>
      </c>
      <c r="J12" s="44" t="s">
        <v>32</v>
      </c>
      <c r="K12" s="51"/>
      <c r="L12" s="52"/>
      <c r="M12" s="63"/>
      <c r="N12" s="64">
        <v>350.0</v>
      </c>
      <c r="O12" s="53"/>
      <c r="P12" s="233"/>
      <c r="Q12" s="234"/>
      <c r="R12" s="54"/>
      <c r="S12" s="65"/>
      <c r="T12" s="57">
        <v>50.0</v>
      </c>
      <c r="W12" s="7"/>
      <c r="X12" s="7"/>
      <c r="Y12" s="7"/>
      <c r="Z12" s="7"/>
      <c r="AA12" s="7"/>
      <c r="AB12" s="7"/>
      <c r="AC12" s="7"/>
    </row>
    <row r="13">
      <c r="A13" s="44" t="s">
        <v>36</v>
      </c>
      <c r="B13" s="44" t="s">
        <v>37</v>
      </c>
      <c r="C13" s="45"/>
      <c r="D13" s="46" t="s">
        <v>2430</v>
      </c>
      <c r="E13" s="47" t="s">
        <v>145</v>
      </c>
      <c r="F13" s="44" t="s">
        <v>146</v>
      </c>
      <c r="G13" s="231" t="s">
        <v>2431</v>
      </c>
      <c r="H13" s="60" t="s">
        <v>2432</v>
      </c>
      <c r="I13" s="50" t="s">
        <v>2433</v>
      </c>
      <c r="J13" s="44" t="s">
        <v>56</v>
      </c>
      <c r="K13" s="51"/>
      <c r="L13" s="52">
        <v>350.0</v>
      </c>
      <c r="M13" s="63"/>
      <c r="N13" s="64"/>
      <c r="O13" s="53"/>
      <c r="P13" s="238"/>
      <c r="Q13" s="234"/>
      <c r="R13" s="54"/>
      <c r="S13" s="65"/>
      <c r="T13" s="57">
        <v>50.0</v>
      </c>
      <c r="W13" s="7"/>
      <c r="X13" s="7"/>
      <c r="Y13" s="7"/>
      <c r="Z13" s="7"/>
      <c r="AA13" s="7"/>
      <c r="AB13" s="7"/>
      <c r="AC13" s="7"/>
    </row>
    <row r="14" ht="18.0" customHeight="1">
      <c r="A14" s="44" t="s">
        <v>36</v>
      </c>
      <c r="B14" s="44" t="s">
        <v>37</v>
      </c>
      <c r="C14" s="70"/>
      <c r="D14" s="46" t="s">
        <v>2434</v>
      </c>
      <c r="E14" s="47" t="s">
        <v>135</v>
      </c>
      <c r="F14" s="44" t="s">
        <v>60</v>
      </c>
      <c r="G14" s="231" t="s">
        <v>2435</v>
      </c>
      <c r="H14" s="60" t="s">
        <v>2435</v>
      </c>
      <c r="I14" s="50" t="s">
        <v>2436</v>
      </c>
      <c r="J14" s="44" t="s">
        <v>32</v>
      </c>
      <c r="K14" s="51"/>
      <c r="L14" s="52">
        <v>200.0</v>
      </c>
      <c r="M14" s="37"/>
      <c r="N14" s="38"/>
      <c r="O14" s="53"/>
      <c r="P14" s="233"/>
      <c r="Q14" s="234"/>
      <c r="R14" s="54"/>
      <c r="S14" s="56"/>
      <c r="T14" s="57">
        <v>50.0</v>
      </c>
      <c r="W14" s="7"/>
      <c r="X14" s="7"/>
      <c r="Y14" s="7"/>
      <c r="Z14" s="7"/>
      <c r="AA14" s="7"/>
      <c r="AB14" s="7"/>
      <c r="AC14" s="7"/>
    </row>
    <row r="15">
      <c r="A15" s="44" t="s">
        <v>36</v>
      </c>
      <c r="B15" s="44" t="s">
        <v>37</v>
      </c>
      <c r="C15" s="70"/>
      <c r="D15" s="46" t="s">
        <v>2437</v>
      </c>
      <c r="E15" s="47" t="s">
        <v>70</v>
      </c>
      <c r="F15" s="44" t="s">
        <v>40</v>
      </c>
      <c r="G15" s="241" t="s">
        <v>2438</v>
      </c>
      <c r="H15" s="79" t="s">
        <v>2439</v>
      </c>
      <c r="I15" s="61" t="s">
        <v>2440</v>
      </c>
      <c r="J15" s="44" t="s">
        <v>32</v>
      </c>
      <c r="K15" s="51"/>
      <c r="L15" s="52"/>
      <c r="M15" s="63"/>
      <c r="N15" s="64">
        <v>350.0</v>
      </c>
      <c r="O15" s="53"/>
      <c r="P15" s="233"/>
      <c r="Q15" s="234"/>
      <c r="R15" s="54"/>
      <c r="S15" s="65"/>
      <c r="T15" s="57">
        <v>50.0</v>
      </c>
      <c r="U15" s="80" t="s">
        <v>13</v>
      </c>
      <c r="V15" s="46">
        <f>SUM(O99)</f>
        <v>3185</v>
      </c>
      <c r="W15" s="7"/>
      <c r="X15" s="7"/>
      <c r="Y15" s="7"/>
      <c r="Z15" s="7"/>
      <c r="AA15" s="7"/>
      <c r="AB15" s="7"/>
      <c r="AC15" s="7"/>
    </row>
    <row r="16">
      <c r="A16" s="44" t="s">
        <v>36</v>
      </c>
      <c r="B16" s="44" t="s">
        <v>37</v>
      </c>
      <c r="C16" s="45"/>
      <c r="D16" s="58"/>
      <c r="E16" s="47" t="s">
        <v>135</v>
      </c>
      <c r="F16" s="44" t="s">
        <v>40</v>
      </c>
      <c r="G16" s="240" t="s">
        <v>2441</v>
      </c>
      <c r="H16" s="79" t="s">
        <v>16</v>
      </c>
      <c r="I16" s="61">
        <v>5.193161287E9</v>
      </c>
      <c r="J16" s="44" t="s">
        <v>32</v>
      </c>
      <c r="K16" s="51"/>
      <c r="L16" s="52"/>
      <c r="M16" s="63">
        <v>300.0</v>
      </c>
      <c r="N16" s="64"/>
      <c r="O16" s="53"/>
      <c r="P16" s="233"/>
      <c r="Q16" s="234"/>
      <c r="R16" s="54"/>
      <c r="S16" s="65"/>
      <c r="T16" s="57" t="s">
        <v>46</v>
      </c>
      <c r="U16" s="81" t="s">
        <v>35</v>
      </c>
      <c r="V16" s="82">
        <f>SUM(P7:P91)</f>
        <v>1638</v>
      </c>
      <c r="W16" s="7"/>
      <c r="X16" s="7"/>
      <c r="Y16" s="83"/>
      <c r="Z16" s="7"/>
      <c r="AA16" s="7"/>
      <c r="AB16" s="7"/>
      <c r="AC16" s="7"/>
    </row>
    <row r="17" ht="15.75" customHeight="1">
      <c r="A17" s="44" t="s">
        <v>36</v>
      </c>
      <c r="B17" s="44" t="s">
        <v>37</v>
      </c>
      <c r="C17" s="45"/>
      <c r="D17" s="370" t="s">
        <v>2442</v>
      </c>
      <c r="E17" s="47" t="s">
        <v>70</v>
      </c>
      <c r="F17" s="44" t="s">
        <v>40</v>
      </c>
      <c r="G17" s="231" t="s">
        <v>2443</v>
      </c>
      <c r="H17" s="60" t="s">
        <v>2444</v>
      </c>
      <c r="I17" s="69" t="s">
        <v>2445</v>
      </c>
      <c r="J17" s="44" t="s">
        <v>32</v>
      </c>
      <c r="K17" s="51"/>
      <c r="L17" s="84"/>
      <c r="M17" s="85"/>
      <c r="N17" s="86"/>
      <c r="O17" s="53">
        <v>300.0</v>
      </c>
      <c r="P17" s="233"/>
      <c r="Q17" s="234"/>
      <c r="R17" s="87"/>
      <c r="S17" s="89"/>
      <c r="T17" s="57">
        <v>50.0</v>
      </c>
      <c r="U17" s="81" t="s">
        <v>14</v>
      </c>
      <c r="V17" s="46">
        <f>SUM(R103)</f>
        <v>3517</v>
      </c>
      <c r="W17" s="7"/>
      <c r="X17" s="7"/>
      <c r="Y17" s="7"/>
      <c r="Z17" s="7"/>
      <c r="AA17" s="7"/>
      <c r="AB17" s="7"/>
      <c r="AC17" s="7"/>
    </row>
    <row r="18" ht="17.25" customHeight="1">
      <c r="A18" s="44" t="s">
        <v>36</v>
      </c>
      <c r="B18" s="44" t="s">
        <v>57</v>
      </c>
      <c r="C18" s="45"/>
      <c r="D18" s="46" t="s">
        <v>2446</v>
      </c>
      <c r="E18" s="47"/>
      <c r="F18" s="44" t="s">
        <v>1442</v>
      </c>
      <c r="G18" s="323" t="s">
        <v>2447</v>
      </c>
      <c r="H18" s="79"/>
      <c r="I18" s="61" t="s">
        <v>2448</v>
      </c>
      <c r="J18" s="44" t="s">
        <v>56</v>
      </c>
      <c r="K18" s="51"/>
      <c r="L18" s="84"/>
      <c r="M18" s="63"/>
      <c r="N18" s="64"/>
      <c r="O18" s="53"/>
      <c r="P18" s="244"/>
      <c r="Q18" s="234"/>
      <c r="R18" s="87">
        <v>750.0</v>
      </c>
      <c r="S18" s="65"/>
      <c r="T18" s="283">
        <v>750.0</v>
      </c>
      <c r="U18" s="90" t="s">
        <v>19</v>
      </c>
      <c r="V18" s="91">
        <f>SUM(V15:V17)</f>
        <v>8340</v>
      </c>
      <c r="W18" s="7"/>
      <c r="X18" s="7"/>
      <c r="Y18" s="7"/>
      <c r="Z18" s="7"/>
      <c r="AA18" s="7"/>
      <c r="AB18" s="7"/>
      <c r="AC18" s="7"/>
    </row>
    <row r="19">
      <c r="A19" s="44" t="s">
        <v>36</v>
      </c>
      <c r="B19" s="44" t="s">
        <v>37</v>
      </c>
      <c r="C19" s="45"/>
      <c r="D19" s="58"/>
      <c r="E19" s="47" t="s">
        <v>178</v>
      </c>
      <c r="F19" s="44" t="s">
        <v>40</v>
      </c>
      <c r="G19" s="231" t="s">
        <v>2449</v>
      </c>
      <c r="H19" s="60" t="s">
        <v>2450</v>
      </c>
      <c r="I19" s="50" t="s">
        <v>2451</v>
      </c>
      <c r="J19" s="44" t="s">
        <v>56</v>
      </c>
      <c r="K19" s="51"/>
      <c r="L19" s="52"/>
      <c r="M19" s="63"/>
      <c r="N19" s="64">
        <v>230.0</v>
      </c>
      <c r="O19" s="53"/>
      <c r="P19" s="244"/>
      <c r="Q19" s="234"/>
      <c r="R19" s="54"/>
      <c r="S19" s="65"/>
      <c r="T19" s="57">
        <v>50.0</v>
      </c>
      <c r="W19" s="7"/>
      <c r="X19" s="7"/>
      <c r="Y19" s="7"/>
      <c r="Z19" s="7"/>
      <c r="AA19" s="7"/>
      <c r="AB19" s="7"/>
      <c r="AC19" s="7"/>
    </row>
    <row r="20">
      <c r="A20" s="44" t="s">
        <v>36</v>
      </c>
      <c r="B20" s="44" t="s">
        <v>37</v>
      </c>
      <c r="C20" s="45"/>
      <c r="D20" s="46" t="s">
        <v>2452</v>
      </c>
      <c r="E20" s="47" t="s">
        <v>59</v>
      </c>
      <c r="F20" s="44" t="s">
        <v>40</v>
      </c>
      <c r="G20" s="231" t="s">
        <v>2453</v>
      </c>
      <c r="H20" s="60" t="s">
        <v>2454</v>
      </c>
      <c r="I20" s="69" t="s">
        <v>2455</v>
      </c>
      <c r="J20" s="44" t="s">
        <v>56</v>
      </c>
      <c r="K20" s="51"/>
      <c r="L20" s="52"/>
      <c r="M20" s="63"/>
      <c r="N20" s="64"/>
      <c r="O20" s="53"/>
      <c r="P20" s="238"/>
      <c r="Q20" s="234"/>
      <c r="R20" s="54">
        <v>294.0</v>
      </c>
      <c r="S20" s="65"/>
      <c r="T20" s="57">
        <v>50.0</v>
      </c>
      <c r="W20" s="7"/>
      <c r="X20" s="7"/>
      <c r="Y20" s="7"/>
      <c r="Z20" s="7"/>
      <c r="AA20" s="7"/>
      <c r="AB20" s="7"/>
      <c r="AC20" s="7"/>
    </row>
    <row r="21">
      <c r="A21" s="44" t="s">
        <v>36</v>
      </c>
      <c r="B21" s="44" t="s">
        <v>37</v>
      </c>
      <c r="C21" s="45"/>
      <c r="D21" s="46" t="s">
        <v>2456</v>
      </c>
      <c r="E21" s="47" t="s">
        <v>135</v>
      </c>
      <c r="F21" s="44" t="s">
        <v>40</v>
      </c>
      <c r="G21" s="231" t="s">
        <v>2457</v>
      </c>
      <c r="H21" s="60" t="s">
        <v>2458</v>
      </c>
      <c r="I21" s="69">
        <v>1.194027387E10</v>
      </c>
      <c r="J21" s="44" t="s">
        <v>32</v>
      </c>
      <c r="K21" s="51"/>
      <c r="L21" s="52"/>
      <c r="M21" s="63">
        <v>600.0</v>
      </c>
      <c r="N21" s="64"/>
      <c r="O21" s="53"/>
      <c r="P21" s="233"/>
      <c r="Q21" s="234"/>
      <c r="R21" s="54"/>
      <c r="S21" s="65"/>
      <c r="T21" s="57">
        <v>100.0</v>
      </c>
      <c r="U21" s="92"/>
      <c r="V21" s="93"/>
      <c r="W21" s="7"/>
      <c r="X21" s="7"/>
      <c r="Y21" s="7"/>
      <c r="Z21" s="7"/>
      <c r="AA21" s="7"/>
      <c r="AB21" s="7"/>
      <c r="AC21" s="7"/>
    </row>
    <row r="22">
      <c r="A22" s="44" t="s">
        <v>36</v>
      </c>
      <c r="B22" s="44" t="s">
        <v>37</v>
      </c>
      <c r="C22" s="45"/>
      <c r="D22" s="46"/>
      <c r="E22" s="47" t="s">
        <v>78</v>
      </c>
      <c r="F22" s="44" t="s">
        <v>40</v>
      </c>
      <c r="G22" s="354" t="s">
        <v>2459</v>
      </c>
      <c r="H22" s="60"/>
      <c r="I22" s="50" t="s">
        <v>2460</v>
      </c>
      <c r="J22" s="44" t="s">
        <v>44</v>
      </c>
      <c r="K22" s="51"/>
      <c r="L22" s="52"/>
      <c r="M22" s="63"/>
      <c r="N22" s="64">
        <v>350.0</v>
      </c>
      <c r="O22" s="53"/>
      <c r="P22" s="238"/>
      <c r="Q22" s="234"/>
      <c r="R22" s="54"/>
      <c r="S22" s="65"/>
      <c r="T22" s="57">
        <v>50.0</v>
      </c>
      <c r="W22" s="7"/>
      <c r="X22" s="7"/>
      <c r="Y22" s="7"/>
      <c r="Z22" s="7"/>
      <c r="AA22" s="7"/>
      <c r="AB22" s="7"/>
      <c r="AC22" s="7"/>
    </row>
    <row r="23" ht="17.25" customHeight="1">
      <c r="A23" s="44" t="s">
        <v>36</v>
      </c>
      <c r="B23" s="44" t="s">
        <v>57</v>
      </c>
      <c r="C23" s="45"/>
      <c r="D23" s="101" t="s">
        <v>2461</v>
      </c>
      <c r="E23" s="47"/>
      <c r="F23" s="44" t="s">
        <v>387</v>
      </c>
      <c r="G23" s="231" t="s">
        <v>2462</v>
      </c>
      <c r="H23" s="60" t="s">
        <v>2463</v>
      </c>
      <c r="I23" s="69">
        <v>1.1917085783E10</v>
      </c>
      <c r="J23" s="44" t="s">
        <v>56</v>
      </c>
      <c r="K23" s="95"/>
      <c r="L23" s="52"/>
      <c r="M23" s="63"/>
      <c r="N23" s="64"/>
      <c r="O23" s="53"/>
      <c r="P23" s="233">
        <v>350.0</v>
      </c>
      <c r="Q23" s="234"/>
      <c r="R23" s="54"/>
      <c r="S23" s="65"/>
      <c r="T23" s="340">
        <v>350.0</v>
      </c>
      <c r="U23" s="371" t="s">
        <v>20</v>
      </c>
      <c r="V23" s="46">
        <f>SUM(Q7:Q91)</f>
        <v>398</v>
      </c>
      <c r="W23" s="7"/>
      <c r="X23" s="7"/>
      <c r="Y23" s="7"/>
      <c r="Z23" s="7"/>
      <c r="AA23" s="7"/>
      <c r="AB23" s="7"/>
      <c r="AC23" s="7"/>
    </row>
    <row r="24" ht="15.75" customHeight="1">
      <c r="A24" s="44" t="s">
        <v>36</v>
      </c>
      <c r="B24" s="44" t="s">
        <v>57</v>
      </c>
      <c r="C24" s="45"/>
      <c r="D24" s="101" t="s">
        <v>2464</v>
      </c>
      <c r="E24" s="47" t="s">
        <v>65</v>
      </c>
      <c r="F24" s="44" t="s">
        <v>1442</v>
      </c>
      <c r="G24" s="231" t="s">
        <v>2465</v>
      </c>
      <c r="H24" s="60" t="s">
        <v>2463</v>
      </c>
      <c r="I24" s="50">
        <v>1.1917085783E10</v>
      </c>
      <c r="J24" s="44" t="s">
        <v>56</v>
      </c>
      <c r="K24" s="51"/>
      <c r="L24" s="72"/>
      <c r="M24" s="63"/>
      <c r="N24" s="64"/>
      <c r="O24" s="53"/>
      <c r="P24" s="233">
        <v>350.0</v>
      </c>
      <c r="Q24" s="234"/>
      <c r="R24" s="73"/>
      <c r="S24" s="65"/>
      <c r="T24" s="340">
        <v>350.0</v>
      </c>
      <c r="U24" s="90" t="s">
        <v>1562</v>
      </c>
      <c r="V24" s="347">
        <f>SUM(V23)</f>
        <v>398</v>
      </c>
      <c r="W24" s="7"/>
      <c r="X24" s="7"/>
      <c r="Y24" s="7"/>
      <c r="Z24" s="7"/>
      <c r="AA24" s="7"/>
      <c r="AB24" s="7"/>
      <c r="AC24" s="7"/>
    </row>
    <row r="25">
      <c r="A25" s="44" t="s">
        <v>36</v>
      </c>
      <c r="B25" s="44" t="s">
        <v>57</v>
      </c>
      <c r="C25" s="70"/>
      <c r="D25" s="46" t="s">
        <v>2466</v>
      </c>
      <c r="E25" s="59"/>
      <c r="F25" s="44" t="s">
        <v>66</v>
      </c>
      <c r="G25" s="231" t="s">
        <v>2467</v>
      </c>
      <c r="H25" s="60" t="s">
        <v>2463</v>
      </c>
      <c r="I25" s="48">
        <v>1.1917085783E10</v>
      </c>
      <c r="J25" s="44" t="s">
        <v>56</v>
      </c>
      <c r="K25" s="62"/>
      <c r="L25" s="52"/>
      <c r="M25" s="63"/>
      <c r="N25" s="86"/>
      <c r="O25" s="53"/>
      <c r="P25" s="233">
        <v>350.0</v>
      </c>
      <c r="Q25" s="234"/>
      <c r="R25" s="97"/>
      <c r="S25" s="89"/>
      <c r="T25" s="340">
        <v>350.0</v>
      </c>
      <c r="W25" s="7"/>
      <c r="X25" s="7"/>
      <c r="Y25" s="7"/>
      <c r="Z25" s="7"/>
      <c r="AA25" s="7"/>
      <c r="AB25" s="7"/>
      <c r="AC25" s="7"/>
    </row>
    <row r="26">
      <c r="A26" s="44" t="s">
        <v>36</v>
      </c>
      <c r="B26" s="44" t="s">
        <v>37</v>
      </c>
      <c r="C26" s="70"/>
      <c r="D26" s="46" t="s">
        <v>2468</v>
      </c>
      <c r="E26" s="47" t="s">
        <v>90</v>
      </c>
      <c r="F26" s="44" t="s">
        <v>40</v>
      </c>
      <c r="G26" s="231" t="s">
        <v>2469</v>
      </c>
      <c r="H26" s="60" t="s">
        <v>2470</v>
      </c>
      <c r="I26" s="48">
        <v>3.2993944E9</v>
      </c>
      <c r="J26" s="44" t="s">
        <v>44</v>
      </c>
      <c r="K26" s="99"/>
      <c r="L26" s="84"/>
      <c r="M26" s="63">
        <v>350.0</v>
      </c>
      <c r="N26" s="64"/>
      <c r="O26" s="53"/>
      <c r="P26" s="244"/>
      <c r="Q26" s="234"/>
      <c r="R26" s="87"/>
      <c r="S26" s="65"/>
      <c r="T26" s="57">
        <v>100.0</v>
      </c>
      <c r="W26" s="7"/>
      <c r="X26" s="7"/>
      <c r="Y26" s="7"/>
      <c r="Z26" s="7"/>
      <c r="AA26" s="7"/>
      <c r="AB26" s="7"/>
      <c r="AC26" s="7"/>
    </row>
    <row r="27">
      <c r="A27" s="44" t="s">
        <v>36</v>
      </c>
      <c r="B27" s="44" t="s">
        <v>37</v>
      </c>
      <c r="C27" s="70"/>
      <c r="D27" s="46" t="s">
        <v>2471</v>
      </c>
      <c r="E27" s="47"/>
      <c r="F27" s="44" t="s">
        <v>146</v>
      </c>
      <c r="G27" s="231" t="s">
        <v>2472</v>
      </c>
      <c r="H27" s="60"/>
      <c r="I27" s="61" t="s">
        <v>2473</v>
      </c>
      <c r="J27" s="44" t="s">
        <v>56</v>
      </c>
      <c r="K27" s="99"/>
      <c r="L27" s="52"/>
      <c r="M27" s="63"/>
      <c r="N27" s="64"/>
      <c r="O27" s="53"/>
      <c r="P27" s="233"/>
      <c r="Q27" s="234"/>
      <c r="R27" s="54">
        <v>350.0</v>
      </c>
      <c r="S27" s="65"/>
      <c r="T27" s="57">
        <v>100.0</v>
      </c>
      <c r="U27" s="7"/>
      <c r="V27" s="7"/>
      <c r="W27" s="7"/>
      <c r="X27" s="7"/>
      <c r="Y27" s="7"/>
      <c r="Z27" s="7"/>
      <c r="AA27" s="7"/>
      <c r="AB27" s="7"/>
      <c r="AC27" s="7"/>
    </row>
    <row r="28">
      <c r="A28" s="44" t="s">
        <v>36</v>
      </c>
      <c r="B28" s="44" t="s">
        <v>37</v>
      </c>
      <c r="C28" s="70"/>
      <c r="D28" s="100" t="s">
        <v>2474</v>
      </c>
      <c r="E28" s="47" t="s">
        <v>90</v>
      </c>
      <c r="F28" s="44" t="s">
        <v>40</v>
      </c>
      <c r="G28" s="231" t="s">
        <v>2475</v>
      </c>
      <c r="H28" s="60"/>
      <c r="I28" s="61" t="s">
        <v>2476</v>
      </c>
      <c r="J28" s="44" t="s">
        <v>44</v>
      </c>
      <c r="K28" s="51"/>
      <c r="L28" s="52"/>
      <c r="M28" s="63"/>
      <c r="N28" s="64">
        <v>350.0</v>
      </c>
      <c r="O28" s="53"/>
      <c r="P28" s="233"/>
      <c r="Q28" s="234"/>
      <c r="R28" s="54"/>
      <c r="S28" s="65"/>
      <c r="T28" s="57">
        <v>50.0</v>
      </c>
      <c r="U28" s="7"/>
      <c r="V28" s="7"/>
      <c r="W28" s="7"/>
      <c r="X28" s="7"/>
      <c r="Y28" s="7"/>
      <c r="Z28" s="7"/>
      <c r="AA28" s="7"/>
      <c r="AB28" s="7"/>
      <c r="AC28" s="7"/>
    </row>
    <row r="29" ht="17.25" customHeight="1">
      <c r="A29" s="44" t="s">
        <v>36</v>
      </c>
      <c r="B29" s="44" t="s">
        <v>37</v>
      </c>
      <c r="C29" s="45"/>
      <c r="D29" s="100" t="s">
        <v>2477</v>
      </c>
      <c r="E29" s="47" t="s">
        <v>32</v>
      </c>
      <c r="F29" s="44" t="s">
        <v>146</v>
      </c>
      <c r="G29" s="231" t="s">
        <v>2478</v>
      </c>
      <c r="H29" s="304" t="s">
        <v>2479</v>
      </c>
      <c r="I29" s="48" t="s">
        <v>2480</v>
      </c>
      <c r="J29" s="44" t="s">
        <v>32</v>
      </c>
      <c r="K29" s="51"/>
      <c r="L29" s="52">
        <v>350.0</v>
      </c>
      <c r="M29" s="63"/>
      <c r="N29" s="64"/>
      <c r="O29" s="53"/>
      <c r="P29" s="238"/>
      <c r="Q29" s="234"/>
      <c r="R29" s="54"/>
      <c r="S29" s="65"/>
      <c r="T29" s="57">
        <v>50.0</v>
      </c>
      <c r="U29" s="7"/>
      <c r="V29" s="7"/>
      <c r="W29" s="7"/>
      <c r="X29" s="7"/>
      <c r="Y29" s="7"/>
      <c r="Z29" s="7"/>
      <c r="AA29" s="7"/>
      <c r="AB29" s="7"/>
      <c r="AC29" s="7"/>
    </row>
    <row r="30">
      <c r="A30" s="44" t="s">
        <v>36</v>
      </c>
      <c r="B30" s="44" t="s">
        <v>37</v>
      </c>
      <c r="C30" s="101"/>
      <c r="D30" s="100" t="s">
        <v>2481</v>
      </c>
      <c r="E30" s="47" t="s">
        <v>90</v>
      </c>
      <c r="F30" s="44" t="s">
        <v>140</v>
      </c>
      <c r="G30" s="246" t="s">
        <v>2482</v>
      </c>
      <c r="H30" s="60" t="s">
        <v>2483</v>
      </c>
      <c r="I30" s="48" t="s">
        <v>2484</v>
      </c>
      <c r="J30" s="44" t="s">
        <v>44</v>
      </c>
      <c r="K30" s="51"/>
      <c r="L30" s="52"/>
      <c r="M30" s="37"/>
      <c r="N30" s="38"/>
      <c r="O30" s="53">
        <v>250.0</v>
      </c>
      <c r="P30" s="233"/>
      <c r="Q30" s="234"/>
      <c r="R30" s="54"/>
      <c r="S30" s="56"/>
      <c r="T30" s="57">
        <v>50.0</v>
      </c>
      <c r="U30" s="7"/>
      <c r="V30" s="7"/>
      <c r="W30" s="7"/>
      <c r="X30" s="7"/>
      <c r="Y30" s="7"/>
      <c r="Z30" s="7"/>
      <c r="AA30" s="7"/>
      <c r="AB30" s="7"/>
      <c r="AC30" s="7"/>
    </row>
    <row r="31">
      <c r="A31" s="44" t="s">
        <v>36</v>
      </c>
      <c r="B31" s="44" t="s">
        <v>37</v>
      </c>
      <c r="C31" s="108"/>
      <c r="D31" s="46"/>
      <c r="E31" s="47" t="s">
        <v>90</v>
      </c>
      <c r="F31" s="44" t="s">
        <v>40</v>
      </c>
      <c r="G31" s="246" t="s">
        <v>2485</v>
      </c>
      <c r="H31" s="60" t="s">
        <v>2486</v>
      </c>
      <c r="I31" s="297">
        <v>9.891050729E9</v>
      </c>
      <c r="J31" s="44" t="s">
        <v>44</v>
      </c>
      <c r="K31" s="51"/>
      <c r="L31" s="104"/>
      <c r="M31" s="63"/>
      <c r="N31" s="64"/>
      <c r="O31" s="53"/>
      <c r="P31" s="233"/>
      <c r="Q31" s="234"/>
      <c r="R31" s="87">
        <v>294.0</v>
      </c>
      <c r="S31" s="65"/>
      <c r="T31" s="47">
        <v>50.0</v>
      </c>
      <c r="U31" s="90" t="s">
        <v>23</v>
      </c>
      <c r="V31" s="107">
        <f>SUM(V11,V18,V24)</f>
        <v>23382</v>
      </c>
      <c r="W31" s="7"/>
      <c r="X31" s="7"/>
      <c r="Y31" s="7"/>
      <c r="Z31" s="7"/>
      <c r="AA31" s="7"/>
      <c r="AB31" s="7"/>
      <c r="AC31" s="7"/>
    </row>
    <row r="32">
      <c r="A32" s="44" t="s">
        <v>36</v>
      </c>
      <c r="B32" s="44" t="s">
        <v>37</v>
      </c>
      <c r="C32" s="45"/>
      <c r="D32" s="109"/>
      <c r="E32" s="47" t="s">
        <v>78</v>
      </c>
      <c r="F32" s="44" t="s">
        <v>40</v>
      </c>
      <c r="G32" s="246" t="s">
        <v>2487</v>
      </c>
      <c r="H32" s="60"/>
      <c r="I32" s="48" t="s">
        <v>2488</v>
      </c>
      <c r="J32" s="44" t="s">
        <v>44</v>
      </c>
      <c r="K32" s="51"/>
      <c r="L32" s="84"/>
      <c r="M32" s="85"/>
      <c r="N32" s="64">
        <v>350.0</v>
      </c>
      <c r="O32" s="53"/>
      <c r="P32" s="233"/>
      <c r="Q32" s="234"/>
      <c r="R32" s="87"/>
      <c r="S32" s="89"/>
      <c r="T32" s="47">
        <v>50.0</v>
      </c>
      <c r="W32" s="7"/>
      <c r="X32" s="7"/>
      <c r="Y32" s="7"/>
      <c r="Z32" s="7"/>
      <c r="AA32" s="7"/>
      <c r="AB32" s="7"/>
      <c r="AC32" s="7"/>
    </row>
    <row r="33">
      <c r="A33" s="44" t="s">
        <v>36</v>
      </c>
      <c r="B33" s="44" t="s">
        <v>37</v>
      </c>
      <c r="C33" s="45"/>
      <c r="D33" s="110"/>
      <c r="E33" s="59"/>
      <c r="F33" s="44" t="s">
        <v>40</v>
      </c>
      <c r="G33" s="48" t="s">
        <v>2489</v>
      </c>
      <c r="H33" s="60"/>
      <c r="I33" s="60" t="s">
        <v>2490</v>
      </c>
      <c r="J33" s="78"/>
      <c r="K33" s="51"/>
      <c r="L33" s="72"/>
      <c r="M33" s="37"/>
      <c r="N33" s="38"/>
      <c r="O33" s="53"/>
      <c r="P33" s="233"/>
      <c r="Q33" s="234"/>
      <c r="R33" s="54">
        <v>294.0</v>
      </c>
      <c r="S33" s="56"/>
      <c r="T33" s="47">
        <v>50.0</v>
      </c>
      <c r="W33" s="7"/>
      <c r="X33" s="7"/>
      <c r="Y33" s="7"/>
      <c r="Z33" s="7"/>
      <c r="AA33" s="7"/>
      <c r="AB33" s="7"/>
      <c r="AC33" s="7"/>
    </row>
    <row r="34">
      <c r="A34" s="44" t="s">
        <v>36</v>
      </c>
      <c r="B34" s="44" t="s">
        <v>37</v>
      </c>
      <c r="C34" s="70"/>
      <c r="D34" s="122" t="s">
        <v>2491</v>
      </c>
      <c r="E34" s="47" t="s">
        <v>178</v>
      </c>
      <c r="F34" s="44" t="s">
        <v>40</v>
      </c>
      <c r="G34" s="253" t="s">
        <v>2492</v>
      </c>
      <c r="H34" s="60" t="s">
        <v>2493</v>
      </c>
      <c r="I34" s="60" t="s">
        <v>2494</v>
      </c>
      <c r="J34" s="44" t="s">
        <v>56</v>
      </c>
      <c r="K34" s="62"/>
      <c r="L34" s="52"/>
      <c r="M34" s="63"/>
      <c r="N34" s="64"/>
      <c r="O34" s="53"/>
      <c r="P34" s="233"/>
      <c r="Q34" s="234"/>
      <c r="R34" s="54">
        <v>750.0</v>
      </c>
      <c r="S34" s="65"/>
      <c r="T34" s="47">
        <v>375.0</v>
      </c>
      <c r="W34" s="7"/>
      <c r="X34" s="7"/>
      <c r="Y34" s="7"/>
      <c r="Z34" s="7"/>
      <c r="AA34" s="7"/>
      <c r="AB34" s="7"/>
      <c r="AC34" s="7"/>
    </row>
    <row r="35">
      <c r="A35" s="44" t="s">
        <v>36</v>
      </c>
      <c r="B35" s="44" t="s">
        <v>37</v>
      </c>
      <c r="C35" s="70"/>
      <c r="D35" s="100" t="s">
        <v>2495</v>
      </c>
      <c r="E35" s="47" t="s">
        <v>78</v>
      </c>
      <c r="F35" s="44" t="s">
        <v>40</v>
      </c>
      <c r="G35" s="324" t="s">
        <v>2496</v>
      </c>
      <c r="H35" s="49" t="s">
        <v>2497</v>
      </c>
      <c r="I35" s="60" t="s">
        <v>2498</v>
      </c>
      <c r="J35" s="44" t="s">
        <v>44</v>
      </c>
      <c r="K35" s="62"/>
      <c r="L35" s="52">
        <v>588.0</v>
      </c>
      <c r="M35" s="63"/>
      <c r="N35" s="64"/>
      <c r="O35" s="53"/>
      <c r="P35" s="238"/>
      <c r="Q35" s="234"/>
      <c r="R35" s="54"/>
      <c r="S35" s="65"/>
      <c r="T35" s="47">
        <v>50.0</v>
      </c>
      <c r="W35" s="7"/>
      <c r="X35" s="7"/>
      <c r="Y35" s="7"/>
      <c r="Z35" s="7"/>
      <c r="AA35" s="7"/>
      <c r="AB35" s="7"/>
      <c r="AC35" s="7"/>
    </row>
    <row r="36">
      <c r="A36" s="44" t="s">
        <v>36</v>
      </c>
      <c r="B36" s="44" t="s">
        <v>37</v>
      </c>
      <c r="C36" s="70"/>
      <c r="D36" s="71"/>
      <c r="E36" s="47" t="s">
        <v>78</v>
      </c>
      <c r="F36" s="44" t="s">
        <v>40</v>
      </c>
      <c r="G36" s="289" t="s">
        <v>2499</v>
      </c>
      <c r="H36" s="114"/>
      <c r="I36" s="48" t="s">
        <v>2500</v>
      </c>
      <c r="J36" s="44" t="s">
        <v>44</v>
      </c>
      <c r="K36" s="51"/>
      <c r="L36" s="52"/>
      <c r="M36" s="85"/>
      <c r="N36" s="64">
        <v>350.0</v>
      </c>
      <c r="O36" s="53"/>
      <c r="P36" s="233"/>
      <c r="Q36" s="234"/>
      <c r="R36" s="54"/>
      <c r="S36" s="89"/>
      <c r="T36" s="47">
        <v>50.0</v>
      </c>
      <c r="U36" s="7"/>
      <c r="V36" s="7"/>
      <c r="W36" s="7"/>
      <c r="X36" s="7"/>
      <c r="Y36" s="7"/>
      <c r="Z36" s="7"/>
      <c r="AA36" s="7"/>
      <c r="AB36" s="7"/>
      <c r="AC36" s="7"/>
    </row>
    <row r="37">
      <c r="A37" s="44" t="s">
        <v>36</v>
      </c>
      <c r="B37" s="44" t="s">
        <v>37</v>
      </c>
      <c r="C37" s="45"/>
      <c r="D37" s="100" t="s">
        <v>2501</v>
      </c>
      <c r="E37" s="47" t="s">
        <v>135</v>
      </c>
      <c r="F37" s="44" t="s">
        <v>40</v>
      </c>
      <c r="G37" s="231" t="s">
        <v>2502</v>
      </c>
      <c r="H37" s="60" t="s">
        <v>2503</v>
      </c>
      <c r="I37" s="48" t="s">
        <v>2504</v>
      </c>
      <c r="J37" s="44" t="s">
        <v>32</v>
      </c>
      <c r="K37" s="51"/>
      <c r="L37" s="52"/>
      <c r="M37" s="115"/>
      <c r="N37" s="38">
        <v>350.0</v>
      </c>
      <c r="O37" s="53"/>
      <c r="P37" s="233"/>
      <c r="Q37" s="234"/>
      <c r="R37" s="54"/>
      <c r="S37" s="117"/>
      <c r="T37" s="47">
        <v>50.0</v>
      </c>
      <c r="U37" s="7"/>
      <c r="V37" s="7"/>
      <c r="W37" s="7"/>
      <c r="X37" s="7"/>
      <c r="Y37" s="7"/>
      <c r="Z37" s="7"/>
      <c r="AA37" s="7"/>
      <c r="AB37" s="7"/>
      <c r="AC37" s="7"/>
    </row>
    <row r="38">
      <c r="A38" s="44" t="s">
        <v>36</v>
      </c>
      <c r="B38" s="44" t="s">
        <v>37</v>
      </c>
      <c r="C38" s="45"/>
      <c r="D38" s="336" t="s">
        <v>2505</v>
      </c>
      <c r="E38" s="47" t="s">
        <v>78</v>
      </c>
      <c r="F38" s="44" t="s">
        <v>40</v>
      </c>
      <c r="G38" s="231" t="s">
        <v>2506</v>
      </c>
      <c r="H38" s="60" t="s">
        <v>2507</v>
      </c>
      <c r="I38" s="47" t="s">
        <v>2508</v>
      </c>
      <c r="J38" s="44" t="s">
        <v>44</v>
      </c>
      <c r="K38" s="99"/>
      <c r="L38" s="52"/>
      <c r="M38" s="63"/>
      <c r="N38" s="64"/>
      <c r="O38" s="53">
        <v>147.0</v>
      </c>
      <c r="P38" s="254"/>
      <c r="Q38" s="234"/>
      <c r="R38" s="54"/>
      <c r="S38" s="65"/>
      <c r="T38" s="47">
        <v>50.0</v>
      </c>
      <c r="U38" s="7"/>
      <c r="V38" s="7"/>
      <c r="W38" s="7"/>
      <c r="X38" s="7"/>
      <c r="Y38" s="7"/>
      <c r="Z38" s="7"/>
      <c r="AA38" s="7"/>
      <c r="AB38" s="7"/>
      <c r="AC38" s="7"/>
    </row>
    <row r="39">
      <c r="A39" s="44" t="s">
        <v>36</v>
      </c>
      <c r="B39" s="44" t="s">
        <v>37</v>
      </c>
      <c r="C39" s="45"/>
      <c r="D39" s="46" t="s">
        <v>2509</v>
      </c>
      <c r="E39" s="47" t="s">
        <v>65</v>
      </c>
      <c r="F39" s="44" t="s">
        <v>2510</v>
      </c>
      <c r="G39" s="231" t="s">
        <v>2511</v>
      </c>
      <c r="H39" s="60" t="s">
        <v>2511</v>
      </c>
      <c r="I39" s="48" t="s">
        <v>2512</v>
      </c>
      <c r="J39" s="44" t="s">
        <v>32</v>
      </c>
      <c r="K39" s="51"/>
      <c r="L39" s="52">
        <v>320.0</v>
      </c>
      <c r="M39" s="63"/>
      <c r="N39" s="64"/>
      <c r="O39" s="53"/>
      <c r="P39" s="256"/>
      <c r="Q39" s="234"/>
      <c r="R39" s="73"/>
      <c r="S39" s="65"/>
      <c r="T39" s="295">
        <v>320.0</v>
      </c>
      <c r="U39" s="7"/>
      <c r="V39" s="7"/>
      <c r="W39" s="7"/>
      <c r="X39" s="7"/>
      <c r="Y39" s="7"/>
      <c r="Z39" s="7"/>
      <c r="AA39" s="7"/>
      <c r="AB39" s="7"/>
      <c r="AC39" s="7"/>
    </row>
    <row r="40">
      <c r="A40" s="44" t="s">
        <v>36</v>
      </c>
      <c r="B40" s="44" t="s">
        <v>37</v>
      </c>
      <c r="C40" s="45"/>
      <c r="D40" s="100" t="s">
        <v>2513</v>
      </c>
      <c r="E40" s="47" t="s">
        <v>135</v>
      </c>
      <c r="F40" s="44" t="s">
        <v>60</v>
      </c>
      <c r="G40" s="231" t="s">
        <v>2514</v>
      </c>
      <c r="H40" s="372" t="s">
        <v>2515</v>
      </c>
      <c r="I40" s="297">
        <v>1.1982542927E10</v>
      </c>
      <c r="J40" s="44" t="s">
        <v>32</v>
      </c>
      <c r="K40" s="51"/>
      <c r="L40" s="52"/>
      <c r="M40" s="63"/>
      <c r="N40" s="64"/>
      <c r="O40" s="53"/>
      <c r="P40" s="254"/>
      <c r="Q40" s="234"/>
      <c r="R40" s="54">
        <v>147.0</v>
      </c>
      <c r="S40" s="65"/>
      <c r="T40" s="47">
        <v>50.0</v>
      </c>
      <c r="U40" s="7"/>
      <c r="V40" s="7"/>
      <c r="W40" s="7"/>
      <c r="X40" s="7"/>
      <c r="Y40" s="7"/>
      <c r="Z40" s="7"/>
      <c r="AA40" s="7"/>
      <c r="AB40" s="7"/>
      <c r="AC40" s="7"/>
    </row>
    <row r="41">
      <c r="A41" s="44" t="s">
        <v>36</v>
      </c>
      <c r="B41" s="44" t="s">
        <v>37</v>
      </c>
      <c r="C41" s="70"/>
      <c r="D41" s="291" t="s">
        <v>2516</v>
      </c>
      <c r="E41" s="47" t="s">
        <v>32</v>
      </c>
      <c r="F41" s="44" t="s">
        <v>146</v>
      </c>
      <c r="G41" s="292" t="s">
        <v>2517</v>
      </c>
      <c r="H41" s="120" t="s">
        <v>2518</v>
      </c>
      <c r="I41" s="114" t="s">
        <v>2519</v>
      </c>
      <c r="J41" s="44" t="s">
        <v>32</v>
      </c>
      <c r="K41" s="121"/>
      <c r="L41" s="52">
        <v>300.0</v>
      </c>
      <c r="M41" s="63"/>
      <c r="N41" s="64"/>
      <c r="O41" s="53"/>
      <c r="P41" s="258"/>
      <c r="Q41" s="234"/>
      <c r="R41" s="54"/>
      <c r="S41" s="65"/>
      <c r="T41" s="47">
        <v>50.0</v>
      </c>
      <c r="U41" s="7"/>
      <c r="V41" s="7"/>
      <c r="W41" s="7"/>
      <c r="X41" s="7"/>
      <c r="Y41" s="7"/>
      <c r="Z41" s="7"/>
      <c r="AA41" s="7"/>
      <c r="AB41" s="7"/>
      <c r="AC41" s="7"/>
    </row>
    <row r="42">
      <c r="A42" s="44" t="s">
        <v>36</v>
      </c>
      <c r="B42" s="44" t="s">
        <v>37</v>
      </c>
      <c r="C42" s="70"/>
      <c r="D42" s="46" t="s">
        <v>2520</v>
      </c>
      <c r="E42" s="47" t="s">
        <v>70</v>
      </c>
      <c r="F42" s="44" t="s">
        <v>40</v>
      </c>
      <c r="G42" s="231" t="s">
        <v>2521</v>
      </c>
      <c r="H42" s="60" t="s">
        <v>2522</v>
      </c>
      <c r="I42" s="48" t="s">
        <v>2523</v>
      </c>
      <c r="J42" s="44" t="s">
        <v>32</v>
      </c>
      <c r="K42" s="51"/>
      <c r="L42" s="52"/>
      <c r="M42" s="63"/>
      <c r="N42" s="64">
        <v>250.0</v>
      </c>
      <c r="O42" s="53"/>
      <c r="P42" s="254"/>
      <c r="Q42" s="234"/>
      <c r="R42" s="54"/>
      <c r="S42" s="65"/>
      <c r="T42" s="47">
        <v>50.0</v>
      </c>
      <c r="U42" s="7"/>
      <c r="V42" s="7"/>
      <c r="W42" s="7"/>
      <c r="X42" s="7"/>
      <c r="Y42" s="7"/>
      <c r="Z42" s="7"/>
      <c r="AA42" s="7"/>
      <c r="AB42" s="7"/>
      <c r="AC42" s="7"/>
    </row>
    <row r="43">
      <c r="A43" s="44" t="s">
        <v>36</v>
      </c>
      <c r="B43" s="44" t="s">
        <v>37</v>
      </c>
      <c r="C43" s="45"/>
      <c r="D43" s="46" t="s">
        <v>2524</v>
      </c>
      <c r="E43" s="47" t="s">
        <v>70</v>
      </c>
      <c r="F43" s="44" t="s">
        <v>40</v>
      </c>
      <c r="G43" s="231" t="s">
        <v>2525</v>
      </c>
      <c r="H43" s="60" t="s">
        <v>2526</v>
      </c>
      <c r="I43" s="48" t="s">
        <v>2527</v>
      </c>
      <c r="J43" s="44" t="s">
        <v>32</v>
      </c>
      <c r="K43" s="62"/>
      <c r="L43" s="52"/>
      <c r="M43" s="63"/>
      <c r="N43" s="64"/>
      <c r="O43" s="53">
        <v>500.0</v>
      </c>
      <c r="P43" s="254"/>
      <c r="Q43" s="234"/>
      <c r="R43" s="54"/>
      <c r="S43" s="65"/>
      <c r="T43" s="47">
        <v>100.0</v>
      </c>
      <c r="U43" s="7"/>
      <c r="V43" s="7"/>
      <c r="W43" s="7"/>
      <c r="X43" s="7"/>
      <c r="Y43" s="7"/>
      <c r="Z43" s="7"/>
      <c r="AA43" s="7"/>
      <c r="AB43" s="7"/>
      <c r="AC43" s="7"/>
    </row>
    <row r="44">
      <c r="A44" s="44" t="s">
        <v>36</v>
      </c>
      <c r="B44" s="44" t="s">
        <v>37</v>
      </c>
      <c r="C44" s="45"/>
      <c r="D44" s="122" t="s">
        <v>2528</v>
      </c>
      <c r="E44" s="47" t="s">
        <v>59</v>
      </c>
      <c r="F44" s="44" t="s">
        <v>60</v>
      </c>
      <c r="G44" s="231" t="s">
        <v>2529</v>
      </c>
      <c r="H44" s="60"/>
      <c r="I44" s="297" t="s">
        <v>2530</v>
      </c>
      <c r="J44" s="44" t="s">
        <v>56</v>
      </c>
      <c r="K44" s="51"/>
      <c r="L44" s="52">
        <v>294.0</v>
      </c>
      <c r="M44" s="63"/>
      <c r="N44" s="64"/>
      <c r="O44" s="53"/>
      <c r="P44" s="254"/>
      <c r="Q44" s="234"/>
      <c r="R44" s="54"/>
      <c r="S44" s="65"/>
      <c r="T44" s="47">
        <v>50.0</v>
      </c>
      <c r="U44" s="7"/>
      <c r="V44" s="7"/>
      <c r="W44" s="7"/>
      <c r="X44" s="7"/>
      <c r="Y44" s="7"/>
      <c r="Z44" s="7"/>
      <c r="AA44" s="7"/>
      <c r="AB44" s="7"/>
      <c r="AC44" s="7"/>
    </row>
    <row r="45">
      <c r="A45" s="44" t="s">
        <v>36</v>
      </c>
      <c r="B45" s="44" t="s">
        <v>37</v>
      </c>
      <c r="C45" s="45"/>
      <c r="D45" s="100" t="s">
        <v>2531</v>
      </c>
      <c r="E45" s="47" t="s">
        <v>70</v>
      </c>
      <c r="F45" s="44" t="s">
        <v>40</v>
      </c>
      <c r="G45" s="293" t="s">
        <v>2532</v>
      </c>
      <c r="H45" s="124" t="s">
        <v>2533</v>
      </c>
      <c r="I45" s="297">
        <v>2.196713408E10</v>
      </c>
      <c r="J45" s="44" t="s">
        <v>32</v>
      </c>
      <c r="K45" s="51"/>
      <c r="L45" s="104"/>
      <c r="M45" s="85"/>
      <c r="N45" s="86"/>
      <c r="O45" s="53"/>
      <c r="P45" s="254"/>
      <c r="Q45" s="234"/>
      <c r="R45" s="87">
        <v>344.0</v>
      </c>
      <c r="S45" s="89"/>
      <c r="T45" s="47">
        <v>50.0</v>
      </c>
      <c r="U45" s="7"/>
      <c r="V45" s="7"/>
      <c r="W45" s="7"/>
      <c r="X45" s="7"/>
      <c r="Y45" s="7"/>
      <c r="Z45" s="7"/>
      <c r="AA45" s="7"/>
      <c r="AB45" s="7"/>
      <c r="AC45" s="7"/>
    </row>
    <row r="46">
      <c r="A46" s="44" t="s">
        <v>36</v>
      </c>
      <c r="B46" s="44" t="s">
        <v>37</v>
      </c>
      <c r="C46" s="70"/>
      <c r="D46" s="100" t="s">
        <v>2534</v>
      </c>
      <c r="E46" s="59"/>
      <c r="F46" s="44" t="s">
        <v>40</v>
      </c>
      <c r="G46" s="48" t="s">
        <v>2535</v>
      </c>
      <c r="H46" s="60" t="s">
        <v>2536</v>
      </c>
      <c r="I46" s="60" t="s">
        <v>2537</v>
      </c>
      <c r="J46" s="78"/>
      <c r="K46" s="51"/>
      <c r="L46" s="125"/>
      <c r="M46" s="63"/>
      <c r="N46" s="64"/>
      <c r="O46" s="53">
        <v>300.0</v>
      </c>
      <c r="P46" s="254"/>
      <c r="Q46" s="234"/>
      <c r="R46" s="126"/>
      <c r="S46" s="65"/>
      <c r="T46" s="47">
        <v>50.0</v>
      </c>
      <c r="U46" s="7"/>
      <c r="V46" s="7"/>
      <c r="W46" s="7"/>
      <c r="X46" s="7"/>
      <c r="Y46" s="7"/>
      <c r="Z46" s="7"/>
      <c r="AA46" s="7"/>
      <c r="AB46" s="7"/>
      <c r="AC46" s="7"/>
    </row>
    <row r="47">
      <c r="A47" s="44" t="s">
        <v>36</v>
      </c>
      <c r="B47" s="44" t="s">
        <v>37</v>
      </c>
      <c r="C47" s="45"/>
      <c r="D47" s="71"/>
      <c r="E47" s="47" t="s">
        <v>145</v>
      </c>
      <c r="F47" s="44" t="s">
        <v>146</v>
      </c>
      <c r="G47" s="231" t="s">
        <v>2538</v>
      </c>
      <c r="H47" s="60" t="s">
        <v>2539</v>
      </c>
      <c r="I47" s="60" t="s">
        <v>2540</v>
      </c>
      <c r="J47" s="44" t="s">
        <v>56</v>
      </c>
      <c r="K47" s="51"/>
      <c r="L47" s="125">
        <v>588.0</v>
      </c>
      <c r="M47" s="37"/>
      <c r="N47" s="38"/>
      <c r="O47" s="53"/>
      <c r="P47" s="254"/>
      <c r="Q47" s="234"/>
      <c r="R47" s="126"/>
      <c r="S47" s="56"/>
      <c r="T47" s="47">
        <v>50.0</v>
      </c>
      <c r="U47" s="7"/>
      <c r="V47" s="7"/>
      <c r="W47" s="7"/>
      <c r="X47" s="7"/>
      <c r="Y47" s="7"/>
      <c r="Z47" s="7"/>
      <c r="AA47" s="7"/>
      <c r="AB47" s="7"/>
      <c r="AC47" s="7"/>
    </row>
    <row r="48">
      <c r="A48" s="44" t="s">
        <v>36</v>
      </c>
      <c r="B48" s="44" t="s">
        <v>37</v>
      </c>
      <c r="C48" s="45"/>
      <c r="D48" s="122" t="s">
        <v>2541</v>
      </c>
      <c r="E48" s="47" t="s">
        <v>90</v>
      </c>
      <c r="F48" s="44" t="s">
        <v>40</v>
      </c>
      <c r="G48" s="231" t="s">
        <v>2542</v>
      </c>
      <c r="H48" s="60" t="s">
        <v>2542</v>
      </c>
      <c r="I48" s="128" t="s">
        <v>2543</v>
      </c>
      <c r="J48" s="44" t="s">
        <v>44</v>
      </c>
      <c r="K48" s="62"/>
      <c r="L48" s="125"/>
      <c r="M48" s="85"/>
      <c r="N48" s="86"/>
      <c r="O48" s="53">
        <v>300.0</v>
      </c>
      <c r="P48" s="254"/>
      <c r="Q48" s="234"/>
      <c r="R48" s="126"/>
      <c r="S48" s="89"/>
      <c r="T48" s="47">
        <v>50.0</v>
      </c>
      <c r="U48" s="7"/>
      <c r="V48" s="7"/>
      <c r="W48" s="7"/>
      <c r="X48" s="7"/>
      <c r="Y48" s="7"/>
      <c r="Z48" s="7"/>
      <c r="AA48" s="7"/>
      <c r="AB48" s="7"/>
      <c r="AC48" s="7"/>
    </row>
    <row r="49">
      <c r="A49" s="44" t="s">
        <v>36</v>
      </c>
      <c r="B49" s="44" t="s">
        <v>37</v>
      </c>
      <c r="C49" s="45"/>
      <c r="D49" s="294" t="s">
        <v>2544</v>
      </c>
      <c r="E49" s="47" t="s">
        <v>70</v>
      </c>
      <c r="F49" s="44" t="s">
        <v>40</v>
      </c>
      <c r="G49" s="231" t="s">
        <v>2545</v>
      </c>
      <c r="H49" s="60" t="s">
        <v>2546</v>
      </c>
      <c r="I49" s="48" t="s">
        <v>2547</v>
      </c>
      <c r="J49" s="44" t="s">
        <v>32</v>
      </c>
      <c r="K49" s="62"/>
      <c r="L49" s="130"/>
      <c r="M49" s="85"/>
      <c r="N49" s="64">
        <v>300.0</v>
      </c>
      <c r="O49" s="53"/>
      <c r="P49" s="258"/>
      <c r="Q49" s="234"/>
      <c r="R49" s="131"/>
      <c r="S49" s="89"/>
      <c r="T49" s="47">
        <v>50.0</v>
      </c>
      <c r="U49" s="7"/>
      <c r="V49" s="7"/>
      <c r="W49" s="7"/>
      <c r="X49" s="7"/>
      <c r="Y49" s="7"/>
      <c r="Z49" s="7"/>
      <c r="AA49" s="7"/>
      <c r="AB49" s="7"/>
      <c r="AC49" s="7"/>
    </row>
    <row r="50">
      <c r="A50" s="44" t="s">
        <v>36</v>
      </c>
      <c r="B50" s="44" t="s">
        <v>37</v>
      </c>
      <c r="C50" s="45"/>
      <c r="D50" s="101" t="s">
        <v>2548</v>
      </c>
      <c r="E50" s="47" t="s">
        <v>78</v>
      </c>
      <c r="F50" s="44" t="s">
        <v>40</v>
      </c>
      <c r="G50" s="231" t="s">
        <v>2549</v>
      </c>
      <c r="H50" s="60" t="s">
        <v>2550</v>
      </c>
      <c r="I50" s="48" t="s">
        <v>2551</v>
      </c>
      <c r="J50" s="44" t="s">
        <v>44</v>
      </c>
      <c r="K50" s="51"/>
      <c r="L50" s="125"/>
      <c r="M50" s="63"/>
      <c r="N50" s="64">
        <v>350.0</v>
      </c>
      <c r="O50" s="53"/>
      <c r="P50" s="254"/>
      <c r="Q50" s="234"/>
      <c r="R50" s="126"/>
      <c r="S50" s="65"/>
      <c r="T50" s="47">
        <v>50.0</v>
      </c>
      <c r="U50" s="7"/>
      <c r="V50" s="7"/>
      <c r="W50" s="7"/>
      <c r="X50" s="7"/>
      <c r="Y50" s="7"/>
      <c r="Z50" s="7"/>
      <c r="AA50" s="7"/>
      <c r="AB50" s="7"/>
      <c r="AC50" s="7"/>
    </row>
    <row r="51">
      <c r="A51" s="44" t="s">
        <v>36</v>
      </c>
      <c r="B51" s="44" t="s">
        <v>37</v>
      </c>
      <c r="C51" s="45"/>
      <c r="D51" s="101" t="s">
        <v>2552</v>
      </c>
      <c r="E51" s="47" t="s">
        <v>78</v>
      </c>
      <c r="F51" s="44" t="s">
        <v>40</v>
      </c>
      <c r="G51" s="253" t="s">
        <v>2553</v>
      </c>
      <c r="H51" s="49" t="s">
        <v>2554</v>
      </c>
      <c r="I51" s="48" t="s">
        <v>2555</v>
      </c>
      <c r="J51" s="44" t="s">
        <v>44</v>
      </c>
      <c r="K51" s="121"/>
      <c r="L51" s="125"/>
      <c r="M51" s="85"/>
      <c r="N51" s="64">
        <v>300.0</v>
      </c>
      <c r="O51" s="53"/>
      <c r="P51" s="258"/>
      <c r="Q51" s="234"/>
      <c r="R51" s="126"/>
      <c r="S51" s="89"/>
      <c r="T51" s="47">
        <v>50.0</v>
      </c>
      <c r="U51" s="7"/>
      <c r="V51" s="7"/>
      <c r="W51" s="7"/>
      <c r="X51" s="7"/>
      <c r="Y51" s="7"/>
      <c r="Z51" s="7"/>
      <c r="AA51" s="7"/>
      <c r="AB51" s="7"/>
      <c r="AC51" s="7"/>
    </row>
    <row r="52">
      <c r="A52" s="44" t="s">
        <v>36</v>
      </c>
      <c r="B52" s="44" t="s">
        <v>37</v>
      </c>
      <c r="C52" s="45"/>
      <c r="D52" s="101" t="s">
        <v>2556</v>
      </c>
      <c r="E52" s="134" t="s">
        <v>90</v>
      </c>
      <c r="F52" s="44" t="s">
        <v>40</v>
      </c>
      <c r="G52" s="231" t="s">
        <v>2557</v>
      </c>
      <c r="H52" s="60"/>
      <c r="I52" s="48" t="s">
        <v>2558</v>
      </c>
      <c r="J52" s="44" t="s">
        <v>44</v>
      </c>
      <c r="K52" s="51"/>
      <c r="L52" s="125"/>
      <c r="M52" s="63"/>
      <c r="N52" s="64"/>
      <c r="O52" s="53">
        <v>294.0</v>
      </c>
      <c r="P52" s="262"/>
      <c r="Q52" s="234"/>
      <c r="R52" s="126"/>
      <c r="S52" s="65"/>
      <c r="T52" s="57">
        <v>100.0</v>
      </c>
      <c r="U52" s="7"/>
      <c r="V52" s="7"/>
      <c r="W52" s="7"/>
      <c r="X52" s="7"/>
      <c r="Y52" s="7"/>
      <c r="Z52" s="7"/>
      <c r="AA52" s="7"/>
      <c r="AB52" s="7"/>
      <c r="AC52" s="7"/>
    </row>
    <row r="53">
      <c r="A53" s="44" t="s">
        <v>36</v>
      </c>
      <c r="B53" s="44" t="s">
        <v>37</v>
      </c>
      <c r="C53" s="45"/>
      <c r="D53" s="101" t="s">
        <v>2559</v>
      </c>
      <c r="E53" s="134" t="s">
        <v>78</v>
      </c>
      <c r="F53" s="44" t="s">
        <v>40</v>
      </c>
      <c r="G53" s="299" t="s">
        <v>2560</v>
      </c>
      <c r="H53" s="136" t="s">
        <v>348</v>
      </c>
      <c r="I53" s="48">
        <v>1.1987654334E10</v>
      </c>
      <c r="J53" s="44" t="s">
        <v>44</v>
      </c>
      <c r="K53" s="51"/>
      <c r="L53" s="125"/>
      <c r="M53" s="63"/>
      <c r="N53" s="64"/>
      <c r="O53" s="53"/>
      <c r="P53" s="254">
        <v>588.0</v>
      </c>
      <c r="Q53" s="234"/>
      <c r="R53" s="126"/>
      <c r="S53" s="65"/>
      <c r="T53" s="47">
        <v>100.0</v>
      </c>
      <c r="U53" s="7"/>
      <c r="V53" s="7"/>
      <c r="W53" s="7"/>
      <c r="X53" s="7"/>
      <c r="Y53" s="7"/>
      <c r="Z53" s="7"/>
      <c r="AA53" s="7"/>
      <c r="AB53" s="7"/>
      <c r="AC53" s="7"/>
    </row>
    <row r="54">
      <c r="A54" s="44" t="s">
        <v>1595</v>
      </c>
      <c r="B54" s="44" t="s">
        <v>37</v>
      </c>
      <c r="C54" s="45"/>
      <c r="D54" s="101" t="s">
        <v>46</v>
      </c>
      <c r="E54" s="23"/>
      <c r="F54" s="44" t="s">
        <v>60</v>
      </c>
      <c r="G54" s="231" t="s">
        <v>2561</v>
      </c>
      <c r="H54" s="60" t="s">
        <v>2562</v>
      </c>
      <c r="I54" s="297">
        <v>1.1988588888E10</v>
      </c>
      <c r="J54" s="44" t="s">
        <v>1599</v>
      </c>
      <c r="K54" s="137"/>
      <c r="L54" s="125"/>
      <c r="M54" s="115"/>
      <c r="N54" s="116"/>
      <c r="O54" s="53"/>
      <c r="P54" s="258"/>
      <c r="Q54" s="234">
        <v>100.0</v>
      </c>
      <c r="R54" s="126"/>
      <c r="S54" s="117"/>
      <c r="T54" s="295">
        <v>100.0</v>
      </c>
      <c r="U54" s="7"/>
      <c r="V54" s="7"/>
      <c r="W54" s="7"/>
      <c r="X54" s="7"/>
      <c r="Y54" s="7"/>
      <c r="Z54" s="7"/>
      <c r="AA54" s="7"/>
      <c r="AB54" s="7"/>
      <c r="AC54" s="7"/>
    </row>
    <row r="55">
      <c r="A55" s="44" t="s">
        <v>1595</v>
      </c>
      <c r="B55" s="44" t="s">
        <v>37</v>
      </c>
      <c r="C55" s="45"/>
      <c r="D55" s="101" t="s">
        <v>46</v>
      </c>
      <c r="E55" s="23"/>
      <c r="F55" s="44" t="s">
        <v>60</v>
      </c>
      <c r="G55" s="231" t="s">
        <v>2563</v>
      </c>
      <c r="H55" s="60" t="s">
        <v>2562</v>
      </c>
      <c r="I55" s="297">
        <v>1.1988588888E10</v>
      </c>
      <c r="J55" s="44" t="s">
        <v>1599</v>
      </c>
      <c r="K55" s="138"/>
      <c r="L55" s="125"/>
      <c r="M55" s="115"/>
      <c r="N55" s="116"/>
      <c r="O55" s="53"/>
      <c r="P55" s="258"/>
      <c r="Q55" s="234">
        <v>100.0</v>
      </c>
      <c r="R55" s="126"/>
      <c r="S55" s="117"/>
      <c r="T55" s="301">
        <v>100.0</v>
      </c>
      <c r="U55" s="7"/>
      <c r="V55" s="7"/>
      <c r="W55" s="7"/>
      <c r="X55" s="7"/>
      <c r="Y55" s="7"/>
      <c r="Z55" s="7"/>
      <c r="AA55" s="7"/>
      <c r="AB55" s="7"/>
      <c r="AC55" s="7"/>
    </row>
    <row r="56">
      <c r="A56" s="44" t="s">
        <v>36</v>
      </c>
      <c r="B56" s="44" t="s">
        <v>37</v>
      </c>
      <c r="C56" s="45"/>
      <c r="D56" s="101" t="s">
        <v>2564</v>
      </c>
      <c r="E56" s="134" t="s">
        <v>135</v>
      </c>
      <c r="F56" s="44" t="s">
        <v>60</v>
      </c>
      <c r="G56" s="231" t="s">
        <v>2565</v>
      </c>
      <c r="H56" s="60" t="s">
        <v>2565</v>
      </c>
      <c r="I56" s="48" t="s">
        <v>2566</v>
      </c>
      <c r="J56" s="44" t="s">
        <v>32</v>
      </c>
      <c r="K56" s="137"/>
      <c r="L56" s="139">
        <v>147.0</v>
      </c>
      <c r="M56" s="63"/>
      <c r="N56" s="64"/>
      <c r="O56" s="53"/>
      <c r="P56" s="262"/>
      <c r="Q56" s="234"/>
      <c r="R56" s="140"/>
      <c r="S56" s="65"/>
      <c r="T56" s="47">
        <v>50.0</v>
      </c>
      <c r="U56" s="7"/>
      <c r="V56" s="7"/>
      <c r="W56" s="7"/>
      <c r="X56" s="7"/>
      <c r="Y56" s="7"/>
      <c r="Z56" s="7"/>
      <c r="AA56" s="7"/>
      <c r="AB56" s="7"/>
      <c r="AC56" s="7"/>
    </row>
    <row r="57">
      <c r="A57" s="44" t="s">
        <v>36</v>
      </c>
      <c r="B57" s="44" t="s">
        <v>37</v>
      </c>
      <c r="C57" s="45"/>
      <c r="D57" s="101"/>
      <c r="E57" s="134" t="s">
        <v>135</v>
      </c>
      <c r="F57" s="44" t="s">
        <v>40</v>
      </c>
      <c r="G57" s="246" t="s">
        <v>2567</v>
      </c>
      <c r="H57" s="60" t="s">
        <v>2328</v>
      </c>
      <c r="I57" s="48" t="s">
        <v>2568</v>
      </c>
      <c r="J57" s="44" t="s">
        <v>32</v>
      </c>
      <c r="K57" s="137"/>
      <c r="L57" s="125"/>
      <c r="M57" s="85"/>
      <c r="N57" s="64">
        <v>350.0</v>
      </c>
      <c r="O57" s="53"/>
      <c r="P57" s="254"/>
      <c r="Q57" s="234"/>
      <c r="R57" s="126"/>
      <c r="S57" s="89"/>
      <c r="T57" s="47">
        <v>50.0</v>
      </c>
      <c r="U57" s="7"/>
      <c r="V57" s="7"/>
      <c r="W57" s="7"/>
      <c r="X57" s="7"/>
      <c r="Y57" s="7"/>
      <c r="Z57" s="7"/>
      <c r="AA57" s="7"/>
      <c r="AB57" s="7"/>
      <c r="AC57" s="7"/>
    </row>
    <row r="58">
      <c r="A58" s="44" t="s">
        <v>36</v>
      </c>
      <c r="B58" s="44" t="s">
        <v>37</v>
      </c>
      <c r="C58" s="70"/>
      <c r="D58" s="101" t="s">
        <v>2569</v>
      </c>
      <c r="E58" s="134" t="s">
        <v>178</v>
      </c>
      <c r="F58" s="44" t="s">
        <v>60</v>
      </c>
      <c r="G58" s="231" t="s">
        <v>2570</v>
      </c>
      <c r="H58" s="60" t="s">
        <v>2570</v>
      </c>
      <c r="I58" s="48" t="s">
        <v>2571</v>
      </c>
      <c r="J58" s="44" t="s">
        <v>56</v>
      </c>
      <c r="K58" s="137"/>
      <c r="L58" s="125">
        <v>147.0</v>
      </c>
      <c r="M58" s="85"/>
      <c r="N58" s="86"/>
      <c r="O58" s="53"/>
      <c r="P58" s="256"/>
      <c r="Q58" s="234"/>
      <c r="R58" s="126"/>
      <c r="S58" s="89"/>
      <c r="T58" s="47">
        <v>50.0</v>
      </c>
      <c r="U58" s="7"/>
      <c r="V58" s="7"/>
      <c r="W58" s="7"/>
      <c r="X58" s="7"/>
      <c r="Y58" s="7"/>
      <c r="Z58" s="7"/>
      <c r="AA58" s="7"/>
      <c r="AB58" s="7"/>
      <c r="AC58" s="7"/>
    </row>
    <row r="59">
      <c r="A59" s="44" t="s">
        <v>36</v>
      </c>
      <c r="B59" s="44" t="s">
        <v>37</v>
      </c>
      <c r="C59" s="45"/>
      <c r="D59" s="101" t="s">
        <v>2572</v>
      </c>
      <c r="E59" s="23"/>
      <c r="F59" s="44" t="s">
        <v>2573</v>
      </c>
      <c r="G59" s="231" t="s">
        <v>2574</v>
      </c>
      <c r="H59" s="60" t="s">
        <v>2574</v>
      </c>
      <c r="I59" s="48"/>
      <c r="J59" s="78"/>
      <c r="K59" s="137"/>
      <c r="L59" s="125">
        <v>100.0</v>
      </c>
      <c r="M59" s="85"/>
      <c r="N59" s="86"/>
      <c r="O59" s="53"/>
      <c r="P59" s="256"/>
      <c r="Q59" s="234"/>
      <c r="R59" s="126"/>
      <c r="S59" s="89"/>
      <c r="T59" s="47">
        <v>100.0</v>
      </c>
      <c r="U59" s="7"/>
      <c r="V59" s="7"/>
      <c r="W59" s="7"/>
      <c r="X59" s="7"/>
      <c r="Y59" s="7"/>
      <c r="Z59" s="7"/>
      <c r="AA59" s="7"/>
      <c r="AB59" s="7"/>
      <c r="AC59" s="7"/>
    </row>
    <row r="60">
      <c r="A60" s="44" t="s">
        <v>36</v>
      </c>
      <c r="B60" s="44" t="s">
        <v>37</v>
      </c>
      <c r="C60" s="45"/>
      <c r="D60" s="101" t="s">
        <v>2575</v>
      </c>
      <c r="E60" s="134" t="s">
        <v>39</v>
      </c>
      <c r="F60" s="44" t="s">
        <v>40</v>
      </c>
      <c r="G60" s="231" t="s">
        <v>2576</v>
      </c>
      <c r="H60" s="60" t="s">
        <v>2577</v>
      </c>
      <c r="I60" s="48" t="s">
        <v>2578</v>
      </c>
      <c r="J60" s="44" t="s">
        <v>56</v>
      </c>
      <c r="K60" s="137"/>
      <c r="L60" s="125"/>
      <c r="M60" s="63">
        <v>588.0</v>
      </c>
      <c r="N60" s="86"/>
      <c r="O60" s="53"/>
      <c r="P60" s="256"/>
      <c r="Q60" s="234"/>
      <c r="R60" s="126"/>
      <c r="S60" s="89"/>
      <c r="T60" s="47">
        <v>150.0</v>
      </c>
      <c r="U60" s="7"/>
      <c r="V60" s="7"/>
      <c r="W60" s="7"/>
      <c r="X60" s="7"/>
      <c r="Y60" s="7"/>
      <c r="Z60" s="7"/>
      <c r="AA60" s="7"/>
      <c r="AB60" s="7"/>
      <c r="AC60" s="7"/>
    </row>
    <row r="61">
      <c r="A61" s="44" t="s">
        <v>36</v>
      </c>
      <c r="B61" s="44" t="s">
        <v>37</v>
      </c>
      <c r="C61" s="45"/>
      <c r="D61" s="286" t="s">
        <v>2579</v>
      </c>
      <c r="E61" s="134" t="s">
        <v>70</v>
      </c>
      <c r="F61" s="44" t="s">
        <v>40</v>
      </c>
      <c r="G61" s="231" t="s">
        <v>2580</v>
      </c>
      <c r="H61" s="60"/>
      <c r="I61" s="48" t="s">
        <v>2581</v>
      </c>
      <c r="J61" s="44" t="s">
        <v>32</v>
      </c>
      <c r="K61" s="137"/>
      <c r="L61" s="130"/>
      <c r="M61" s="63"/>
      <c r="N61" s="64"/>
      <c r="O61" s="53">
        <v>294.0</v>
      </c>
      <c r="P61" s="256"/>
      <c r="Q61" s="234"/>
      <c r="R61" s="131"/>
      <c r="S61" s="65"/>
      <c r="T61" s="47">
        <v>50.0</v>
      </c>
      <c r="U61" s="7"/>
      <c r="V61" s="7"/>
      <c r="W61" s="7"/>
      <c r="X61" s="7"/>
      <c r="Y61" s="7"/>
      <c r="Z61" s="7"/>
      <c r="AA61" s="7"/>
      <c r="AB61" s="7"/>
      <c r="AC61" s="7"/>
    </row>
    <row r="62">
      <c r="A62" s="44" t="s">
        <v>36</v>
      </c>
      <c r="B62" s="44" t="s">
        <v>37</v>
      </c>
      <c r="C62" s="45"/>
      <c r="D62" s="101" t="s">
        <v>2582</v>
      </c>
      <c r="E62" s="134" t="s">
        <v>90</v>
      </c>
      <c r="F62" s="44" t="s">
        <v>40</v>
      </c>
      <c r="G62" s="231" t="s">
        <v>2583</v>
      </c>
      <c r="H62" s="60" t="s">
        <v>2584</v>
      </c>
      <c r="I62" s="48" t="s">
        <v>2585</v>
      </c>
      <c r="J62" s="44" t="s">
        <v>56</v>
      </c>
      <c r="K62" s="137"/>
      <c r="L62" s="125">
        <v>350.0</v>
      </c>
      <c r="M62" s="85"/>
      <c r="N62" s="86"/>
      <c r="O62" s="53"/>
      <c r="P62" s="258"/>
      <c r="Q62" s="265"/>
      <c r="R62" s="131"/>
      <c r="S62" s="89"/>
      <c r="T62" s="142">
        <v>50.0</v>
      </c>
      <c r="U62" s="7"/>
      <c r="V62" s="7"/>
      <c r="W62" s="7"/>
      <c r="X62" s="7"/>
      <c r="Y62" s="7"/>
      <c r="Z62" s="7"/>
      <c r="AA62" s="7"/>
      <c r="AB62" s="7"/>
      <c r="AC62" s="7"/>
    </row>
    <row r="63">
      <c r="A63" s="44" t="s">
        <v>36</v>
      </c>
      <c r="B63" s="44" t="s">
        <v>37</v>
      </c>
      <c r="C63" s="45"/>
      <c r="D63" s="101" t="s">
        <v>2586</v>
      </c>
      <c r="E63" s="134" t="s">
        <v>65</v>
      </c>
      <c r="F63" s="44" t="s">
        <v>1442</v>
      </c>
      <c r="G63" s="231" t="s">
        <v>2587</v>
      </c>
      <c r="H63" s="60" t="s">
        <v>2587</v>
      </c>
      <c r="I63" s="48" t="s">
        <v>2588</v>
      </c>
      <c r="J63" s="44" t="s">
        <v>56</v>
      </c>
      <c r="K63" s="138"/>
      <c r="L63" s="125">
        <v>300.0</v>
      </c>
      <c r="M63" s="63"/>
      <c r="N63" s="64"/>
      <c r="O63" s="53"/>
      <c r="P63" s="262"/>
      <c r="Q63" s="234"/>
      <c r="R63" s="126"/>
      <c r="S63" s="65"/>
      <c r="T63" s="47">
        <v>50.0</v>
      </c>
      <c r="U63" s="7"/>
      <c r="V63" s="7"/>
      <c r="W63" s="7"/>
      <c r="X63" s="7"/>
      <c r="Y63" s="7"/>
      <c r="Z63" s="7"/>
      <c r="AA63" s="7"/>
      <c r="AB63" s="7"/>
      <c r="AC63" s="7"/>
    </row>
    <row r="64">
      <c r="A64" s="44" t="s">
        <v>36</v>
      </c>
      <c r="B64" s="44" t="s">
        <v>37</v>
      </c>
      <c r="C64" s="45"/>
      <c r="D64" s="101" t="s">
        <v>2589</v>
      </c>
      <c r="E64" s="134" t="s">
        <v>135</v>
      </c>
      <c r="F64" s="44" t="s">
        <v>60</v>
      </c>
      <c r="G64" s="231" t="s">
        <v>2590</v>
      </c>
      <c r="H64" s="60" t="s">
        <v>2590</v>
      </c>
      <c r="I64" s="48" t="s">
        <v>2591</v>
      </c>
      <c r="J64" s="44" t="s">
        <v>32</v>
      </c>
      <c r="K64" s="138"/>
      <c r="L64" s="125">
        <v>160.0</v>
      </c>
      <c r="M64" s="85"/>
      <c r="N64" s="86"/>
      <c r="O64" s="53"/>
      <c r="P64" s="254"/>
      <c r="Q64" s="234"/>
      <c r="R64" s="131"/>
      <c r="S64" s="89"/>
      <c r="T64" s="47">
        <v>50.0</v>
      </c>
      <c r="U64" s="7"/>
      <c r="V64" s="7"/>
      <c r="W64" s="7"/>
      <c r="X64" s="7"/>
      <c r="Y64" s="7"/>
      <c r="Z64" s="7"/>
      <c r="AA64" s="7"/>
      <c r="AB64" s="7"/>
      <c r="AC64" s="7"/>
    </row>
    <row r="65">
      <c r="A65" s="44" t="s">
        <v>36</v>
      </c>
      <c r="B65" s="44" t="s">
        <v>45</v>
      </c>
      <c r="C65" s="45"/>
      <c r="D65" s="101" t="s">
        <v>46</v>
      </c>
      <c r="E65" s="23"/>
      <c r="F65" s="44"/>
      <c r="G65" s="231" t="s">
        <v>2592</v>
      </c>
      <c r="H65" s="60" t="s">
        <v>1789</v>
      </c>
      <c r="I65" s="48" t="s">
        <v>1611</v>
      </c>
      <c r="J65" s="44" t="s">
        <v>56</v>
      </c>
      <c r="K65" s="137"/>
      <c r="L65" s="125" t="s">
        <v>639</v>
      </c>
      <c r="M65" s="85"/>
      <c r="N65" s="86"/>
      <c r="O65" s="53"/>
      <c r="P65" s="258"/>
      <c r="Q65" s="234"/>
      <c r="R65" s="131"/>
      <c r="S65" s="89"/>
      <c r="T65" s="4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44" t="s">
        <v>36</v>
      </c>
      <c r="B66" s="44" t="s">
        <v>37</v>
      </c>
      <c r="C66" s="45"/>
      <c r="D66" s="101" t="s">
        <v>2593</v>
      </c>
      <c r="E66" s="351" t="s">
        <v>39</v>
      </c>
      <c r="F66" s="44" t="s">
        <v>40</v>
      </c>
      <c r="G66" s="231" t="s">
        <v>2594</v>
      </c>
      <c r="H66" s="60" t="s">
        <v>2595</v>
      </c>
      <c r="I66" s="48" t="s">
        <v>2596</v>
      </c>
      <c r="J66" s="44" t="s">
        <v>56</v>
      </c>
      <c r="K66" s="144"/>
      <c r="L66" s="125"/>
      <c r="M66" s="63"/>
      <c r="N66" s="64">
        <v>300.0</v>
      </c>
      <c r="O66" s="53"/>
      <c r="P66" s="258"/>
      <c r="Q66" s="234"/>
      <c r="R66" s="126"/>
      <c r="S66" s="65"/>
      <c r="T66" s="47">
        <v>50.0</v>
      </c>
      <c r="U66" s="7"/>
      <c r="V66" s="7"/>
      <c r="W66" s="7"/>
      <c r="X66" s="7"/>
      <c r="Y66" s="7"/>
      <c r="Z66" s="7"/>
      <c r="AA66" s="7"/>
      <c r="AB66" s="7"/>
      <c r="AC66" s="7"/>
    </row>
    <row r="67">
      <c r="A67" s="44" t="s">
        <v>36</v>
      </c>
      <c r="B67" s="44" t="s">
        <v>37</v>
      </c>
      <c r="C67" s="45"/>
      <c r="D67" s="45"/>
      <c r="E67" s="351" t="s">
        <v>39</v>
      </c>
      <c r="F67" s="44" t="s">
        <v>40</v>
      </c>
      <c r="G67" s="246" t="s">
        <v>2597</v>
      </c>
      <c r="H67" s="60" t="s">
        <v>2598</v>
      </c>
      <c r="I67" s="48" t="s">
        <v>2599</v>
      </c>
      <c r="J67" s="44" t="s">
        <v>56</v>
      </c>
      <c r="K67" s="145"/>
      <c r="L67" s="130"/>
      <c r="M67" s="85"/>
      <c r="N67" s="64">
        <v>300.0</v>
      </c>
      <c r="O67" s="53"/>
      <c r="P67" s="258"/>
      <c r="Q67" s="234"/>
      <c r="R67" s="131"/>
      <c r="S67" s="89"/>
      <c r="T67" s="47">
        <v>50.0</v>
      </c>
      <c r="U67" s="7"/>
      <c r="V67" s="7"/>
      <c r="W67" s="7"/>
      <c r="X67" s="7"/>
      <c r="Y67" s="7"/>
      <c r="Z67" s="7"/>
      <c r="AA67" s="7"/>
      <c r="AB67" s="7"/>
      <c r="AC67" s="7"/>
    </row>
    <row r="68">
      <c r="A68" s="44" t="s">
        <v>36</v>
      </c>
      <c r="B68" s="44" t="s">
        <v>37</v>
      </c>
      <c r="C68" s="45"/>
      <c r="D68" s="286" t="s">
        <v>2600</v>
      </c>
      <c r="E68" s="351" t="s">
        <v>78</v>
      </c>
      <c r="F68" s="44" t="s">
        <v>40</v>
      </c>
      <c r="G68" s="231" t="s">
        <v>2601</v>
      </c>
      <c r="H68" s="60" t="s">
        <v>2602</v>
      </c>
      <c r="I68" s="48" t="s">
        <v>2603</v>
      </c>
      <c r="J68" s="44" t="s">
        <v>44</v>
      </c>
      <c r="K68" s="137"/>
      <c r="L68" s="139">
        <v>344.0</v>
      </c>
      <c r="M68" s="85"/>
      <c r="N68" s="86"/>
      <c r="O68" s="53"/>
      <c r="P68" s="258"/>
      <c r="Q68" s="234"/>
      <c r="R68" s="147"/>
      <c r="S68" s="89"/>
      <c r="T68" s="57">
        <v>50.0</v>
      </c>
      <c r="U68" s="7"/>
      <c r="V68" s="7"/>
      <c r="W68" s="7"/>
      <c r="X68" s="7"/>
      <c r="Y68" s="7"/>
      <c r="Z68" s="7"/>
      <c r="AA68" s="7"/>
      <c r="AB68" s="7"/>
      <c r="AC68" s="7"/>
    </row>
    <row r="69">
      <c r="A69" s="44" t="s">
        <v>36</v>
      </c>
      <c r="B69" s="44" t="s">
        <v>37</v>
      </c>
      <c r="C69" s="45"/>
      <c r="D69" s="101" t="s">
        <v>2604</v>
      </c>
      <c r="E69" s="351" t="s">
        <v>78</v>
      </c>
      <c r="F69" s="44" t="s">
        <v>40</v>
      </c>
      <c r="G69" s="231" t="s">
        <v>2605</v>
      </c>
      <c r="H69" s="60" t="s">
        <v>2606</v>
      </c>
      <c r="I69" s="297">
        <v>2.1983849817E10</v>
      </c>
      <c r="J69" s="44" t="s">
        <v>44</v>
      </c>
      <c r="K69" s="144"/>
      <c r="L69" s="130"/>
      <c r="M69" s="85"/>
      <c r="N69" s="86"/>
      <c r="O69" s="53"/>
      <c r="P69" s="266"/>
      <c r="Q69" s="234"/>
      <c r="R69" s="126">
        <v>294.0</v>
      </c>
      <c r="S69" s="89"/>
      <c r="T69" s="47">
        <v>50.0</v>
      </c>
      <c r="U69" s="7"/>
      <c r="V69" s="7"/>
      <c r="W69" s="7"/>
      <c r="X69" s="7"/>
      <c r="Y69" s="7"/>
      <c r="Z69" s="7"/>
      <c r="AA69" s="7"/>
      <c r="AB69" s="7"/>
      <c r="AC69" s="7"/>
    </row>
    <row r="70">
      <c r="A70" s="44" t="s">
        <v>36</v>
      </c>
      <c r="B70" s="44" t="s">
        <v>37</v>
      </c>
      <c r="C70" s="149"/>
      <c r="D70" s="150"/>
      <c r="E70" s="143"/>
      <c r="F70" s="44" t="s">
        <v>146</v>
      </c>
      <c r="G70" s="48" t="s">
        <v>2607</v>
      </c>
      <c r="H70" s="60" t="s">
        <v>2607</v>
      </c>
      <c r="I70" s="48" t="s">
        <v>2608</v>
      </c>
      <c r="J70" s="78"/>
      <c r="K70" s="151"/>
      <c r="L70" s="156">
        <v>350.0</v>
      </c>
      <c r="M70" s="85"/>
      <c r="N70" s="86"/>
      <c r="O70" s="53"/>
      <c r="P70" s="266"/>
      <c r="Q70" s="234"/>
      <c r="R70" s="153"/>
      <c r="S70" s="89"/>
      <c r="T70" s="47">
        <v>50.0</v>
      </c>
      <c r="U70" s="7"/>
      <c r="V70" s="7"/>
      <c r="W70" s="7"/>
      <c r="X70" s="7"/>
      <c r="Y70" s="7"/>
      <c r="Z70" s="7"/>
      <c r="AA70" s="7"/>
      <c r="AB70" s="7"/>
      <c r="AC70" s="7"/>
    </row>
    <row r="71">
      <c r="A71" s="44" t="s">
        <v>36</v>
      </c>
      <c r="B71" s="44" t="s">
        <v>37</v>
      </c>
      <c r="C71" s="149"/>
      <c r="D71" s="45"/>
      <c r="E71" s="351" t="s">
        <v>178</v>
      </c>
      <c r="F71" s="44" t="s">
        <v>40</v>
      </c>
      <c r="G71" s="246" t="s">
        <v>2609</v>
      </c>
      <c r="H71" s="60" t="s">
        <v>2610</v>
      </c>
      <c r="I71" s="48" t="s">
        <v>2611</v>
      </c>
      <c r="J71" s="44" t="s">
        <v>56</v>
      </c>
      <c r="K71" s="155"/>
      <c r="L71" s="152"/>
      <c r="M71" s="115"/>
      <c r="N71" s="38">
        <v>350.0</v>
      </c>
      <c r="O71" s="53"/>
      <c r="P71" s="266"/>
      <c r="Q71" s="265"/>
      <c r="R71" s="153"/>
      <c r="S71" s="117"/>
      <c r="T71" s="142">
        <v>50.0</v>
      </c>
      <c r="U71" s="7"/>
      <c r="V71" s="7"/>
      <c r="W71" s="7"/>
      <c r="X71" s="7"/>
      <c r="Y71" s="7"/>
      <c r="Z71" s="7"/>
      <c r="AA71" s="7"/>
      <c r="AB71" s="7"/>
      <c r="AC71" s="7"/>
    </row>
    <row r="72">
      <c r="A72" s="44" t="s">
        <v>1595</v>
      </c>
      <c r="B72" s="44" t="s">
        <v>37</v>
      </c>
      <c r="C72" s="149"/>
      <c r="D72" s="46" t="s">
        <v>46</v>
      </c>
      <c r="E72" s="143"/>
      <c r="F72" s="44" t="s">
        <v>60</v>
      </c>
      <c r="G72" s="363" t="s">
        <v>2612</v>
      </c>
      <c r="H72" s="60" t="s">
        <v>2613</v>
      </c>
      <c r="I72" s="297">
        <v>7.39966772E9</v>
      </c>
      <c r="J72" s="44" t="s">
        <v>1599</v>
      </c>
      <c r="K72" s="151"/>
      <c r="L72" s="156"/>
      <c r="M72" s="85"/>
      <c r="N72" s="86"/>
      <c r="O72" s="53"/>
      <c r="P72" s="266"/>
      <c r="Q72" s="265">
        <v>99.0</v>
      </c>
      <c r="R72" s="157"/>
      <c r="S72" s="89"/>
      <c r="T72" s="142">
        <v>49.5</v>
      </c>
      <c r="U72" s="7"/>
      <c r="V72" s="7"/>
      <c r="W72" s="7"/>
      <c r="X72" s="7"/>
      <c r="Y72" s="7"/>
      <c r="Z72" s="7"/>
      <c r="AA72" s="7"/>
      <c r="AB72" s="7"/>
      <c r="AC72" s="7"/>
    </row>
    <row r="73">
      <c r="A73" s="44" t="s">
        <v>1595</v>
      </c>
      <c r="B73" s="44" t="s">
        <v>37</v>
      </c>
      <c r="C73" s="149"/>
      <c r="D73" s="101" t="s">
        <v>46</v>
      </c>
      <c r="E73" s="143"/>
      <c r="F73" s="44" t="s">
        <v>60</v>
      </c>
      <c r="G73" s="363" t="s">
        <v>2614</v>
      </c>
      <c r="H73" s="60" t="s">
        <v>2613</v>
      </c>
      <c r="I73" s="297">
        <v>7.39966772E9</v>
      </c>
      <c r="J73" s="44" t="s">
        <v>1599</v>
      </c>
      <c r="K73" s="151"/>
      <c r="L73" s="152"/>
      <c r="M73" s="85"/>
      <c r="N73" s="86"/>
      <c r="O73" s="53"/>
      <c r="P73" s="266"/>
      <c r="Q73" s="265">
        <v>99.0</v>
      </c>
      <c r="R73" s="153"/>
      <c r="S73" s="89"/>
      <c r="T73" s="142">
        <v>49.5</v>
      </c>
      <c r="U73" s="7"/>
      <c r="V73" s="7"/>
      <c r="W73" s="7"/>
      <c r="X73" s="7"/>
      <c r="Y73" s="7"/>
      <c r="Z73" s="7"/>
      <c r="AA73" s="7"/>
      <c r="AB73" s="7"/>
      <c r="AC73" s="7"/>
    </row>
    <row r="74">
      <c r="A74" s="44" t="s">
        <v>36</v>
      </c>
      <c r="B74" s="44" t="s">
        <v>37</v>
      </c>
      <c r="C74" s="149"/>
      <c r="D74" s="101" t="s">
        <v>2615</v>
      </c>
      <c r="E74" s="351" t="s">
        <v>178</v>
      </c>
      <c r="F74" s="44" t="s">
        <v>40</v>
      </c>
      <c r="G74" s="246" t="s">
        <v>2616</v>
      </c>
      <c r="H74" s="60" t="s">
        <v>2617</v>
      </c>
      <c r="I74" s="60" t="s">
        <v>2618</v>
      </c>
      <c r="J74" s="44" t="s">
        <v>56</v>
      </c>
      <c r="K74" s="155"/>
      <c r="L74" s="156"/>
      <c r="M74" s="85"/>
      <c r="N74" s="86"/>
      <c r="O74" s="53">
        <v>300.0</v>
      </c>
      <c r="P74" s="266"/>
      <c r="Q74" s="265"/>
      <c r="R74" s="153"/>
      <c r="S74" s="89"/>
      <c r="T74" s="47">
        <v>50.0</v>
      </c>
      <c r="U74" s="7"/>
      <c r="V74" s="7"/>
      <c r="W74" s="7"/>
      <c r="X74" s="7"/>
      <c r="Y74" s="7"/>
      <c r="Z74" s="7"/>
      <c r="AA74" s="7"/>
      <c r="AB74" s="7"/>
      <c r="AC74" s="7"/>
    </row>
    <row r="75">
      <c r="A75" s="44" t="s">
        <v>36</v>
      </c>
      <c r="B75" s="44" t="s">
        <v>37</v>
      </c>
      <c r="C75" s="149"/>
      <c r="D75" s="101" t="s">
        <v>2619</v>
      </c>
      <c r="E75" s="134" t="s">
        <v>135</v>
      </c>
      <c r="F75" s="44" t="s">
        <v>40</v>
      </c>
      <c r="G75" s="231" t="s">
        <v>2620</v>
      </c>
      <c r="H75" s="60" t="s">
        <v>2621</v>
      </c>
      <c r="I75" s="60" t="s">
        <v>2622</v>
      </c>
      <c r="J75" s="44" t="s">
        <v>32</v>
      </c>
      <c r="K75" s="155"/>
      <c r="L75" s="156">
        <v>588.0</v>
      </c>
      <c r="M75" s="85"/>
      <c r="N75" s="86"/>
      <c r="O75" s="53"/>
      <c r="P75" s="266"/>
      <c r="Q75" s="265"/>
      <c r="R75" s="153"/>
      <c r="S75" s="89"/>
      <c r="T75" s="159">
        <v>100.0</v>
      </c>
      <c r="U75" s="7"/>
      <c r="V75" s="7"/>
      <c r="W75" s="7"/>
      <c r="X75" s="7"/>
      <c r="Y75" s="7"/>
      <c r="Z75" s="7"/>
      <c r="AA75" s="7"/>
      <c r="AB75" s="7"/>
      <c r="AC75" s="7"/>
    </row>
    <row r="76">
      <c r="A76" s="44" t="s">
        <v>36</v>
      </c>
      <c r="B76" s="44" t="s">
        <v>37</v>
      </c>
      <c r="C76" s="149"/>
      <c r="D76" s="101" t="s">
        <v>2623</v>
      </c>
      <c r="E76" s="134" t="s">
        <v>145</v>
      </c>
      <c r="F76" s="44" t="s">
        <v>146</v>
      </c>
      <c r="G76" s="231" t="s">
        <v>2624</v>
      </c>
      <c r="H76" s="60" t="s">
        <v>2621</v>
      </c>
      <c r="I76" s="60" t="s">
        <v>2622</v>
      </c>
      <c r="J76" s="44" t="s">
        <v>32</v>
      </c>
      <c r="K76" s="155"/>
      <c r="L76" s="156">
        <v>600.0</v>
      </c>
      <c r="M76" s="85"/>
      <c r="N76" s="86"/>
      <c r="O76" s="53"/>
      <c r="P76" s="266"/>
      <c r="Q76" s="265"/>
      <c r="R76" s="153"/>
      <c r="S76" s="89"/>
      <c r="T76" s="142">
        <v>100.0</v>
      </c>
      <c r="U76" s="7"/>
      <c r="V76" s="7"/>
      <c r="W76" s="7"/>
      <c r="X76" s="7"/>
      <c r="Y76" s="7"/>
      <c r="Z76" s="7"/>
      <c r="AA76" s="7"/>
      <c r="AB76" s="7"/>
      <c r="AC76" s="7"/>
    </row>
    <row r="77">
      <c r="A77" s="44" t="s">
        <v>36</v>
      </c>
      <c r="B77" s="44" t="s">
        <v>37</v>
      </c>
      <c r="C77" s="149"/>
      <c r="D77" s="45"/>
      <c r="E77" s="134"/>
      <c r="F77" s="44" t="s">
        <v>1605</v>
      </c>
      <c r="G77" s="251" t="s">
        <v>2625</v>
      </c>
      <c r="H77" s="60" t="s">
        <v>669</v>
      </c>
      <c r="I77" s="60">
        <v>1.195233531E10</v>
      </c>
      <c r="J77" s="44"/>
      <c r="K77" s="151"/>
      <c r="L77" s="152"/>
      <c r="M77" s="63">
        <v>200.0</v>
      </c>
      <c r="N77" s="86"/>
      <c r="O77" s="53"/>
      <c r="P77" s="266"/>
      <c r="Q77" s="268"/>
      <c r="R77" s="153"/>
      <c r="S77" s="89"/>
      <c r="T77" s="142">
        <v>50.0</v>
      </c>
      <c r="U77" s="7"/>
      <c r="V77" s="7"/>
      <c r="W77" s="7"/>
      <c r="X77" s="7"/>
      <c r="Y77" s="7"/>
      <c r="Z77" s="7"/>
      <c r="AA77" s="7"/>
      <c r="AB77" s="7"/>
      <c r="AC77" s="7"/>
    </row>
    <row r="78">
      <c r="A78" s="44" t="s">
        <v>36</v>
      </c>
      <c r="B78" s="44" t="s">
        <v>37</v>
      </c>
      <c r="C78" s="149"/>
      <c r="D78" s="101" t="s">
        <v>2626</v>
      </c>
      <c r="E78" s="134" t="s">
        <v>78</v>
      </c>
      <c r="F78" s="44" t="s">
        <v>40</v>
      </c>
      <c r="G78" s="231" t="s">
        <v>2627</v>
      </c>
      <c r="H78" s="60" t="s">
        <v>2628</v>
      </c>
      <c r="I78" s="60" t="s">
        <v>2629</v>
      </c>
      <c r="J78" s="44" t="s">
        <v>32</v>
      </c>
      <c r="K78" s="151"/>
      <c r="L78" s="152"/>
      <c r="M78" s="63">
        <v>400.0</v>
      </c>
      <c r="N78" s="86"/>
      <c r="O78" s="53"/>
      <c r="P78" s="266"/>
      <c r="Q78" s="268"/>
      <c r="R78" s="153"/>
      <c r="S78" s="89"/>
      <c r="T78" s="159">
        <v>200.0</v>
      </c>
      <c r="U78" s="7"/>
      <c r="V78" s="7"/>
      <c r="W78" s="7"/>
      <c r="X78" s="7"/>
      <c r="Y78" s="7"/>
      <c r="Z78" s="7"/>
      <c r="AA78" s="7"/>
      <c r="AB78" s="7"/>
      <c r="AC78" s="7"/>
    </row>
    <row r="79">
      <c r="A79" s="44" t="s">
        <v>36</v>
      </c>
      <c r="B79" s="44" t="s">
        <v>37</v>
      </c>
      <c r="C79" s="149"/>
      <c r="D79" s="45"/>
      <c r="E79" s="134" t="s">
        <v>85</v>
      </c>
      <c r="F79" s="44" t="s">
        <v>40</v>
      </c>
      <c r="G79" s="231" t="s">
        <v>2630</v>
      </c>
      <c r="H79" s="60" t="s">
        <v>2631</v>
      </c>
      <c r="I79" s="60" t="s">
        <v>2632</v>
      </c>
      <c r="J79" s="44" t="s">
        <v>32</v>
      </c>
      <c r="K79" s="151"/>
      <c r="L79" s="152"/>
      <c r="M79" s="63">
        <v>300.0</v>
      </c>
      <c r="N79" s="86"/>
      <c r="O79" s="53"/>
      <c r="P79" s="269"/>
      <c r="Q79" s="268"/>
      <c r="R79" s="153"/>
      <c r="S79" s="89"/>
      <c r="T79" s="159">
        <v>50.0</v>
      </c>
      <c r="U79" s="7"/>
      <c r="V79" s="7"/>
      <c r="W79" s="7"/>
      <c r="X79" s="7"/>
      <c r="Y79" s="7"/>
      <c r="Z79" s="7"/>
      <c r="AA79" s="7"/>
      <c r="AB79" s="7"/>
      <c r="AC79" s="7"/>
    </row>
    <row r="80">
      <c r="A80" s="44" t="s">
        <v>36</v>
      </c>
      <c r="B80" s="44" t="s">
        <v>37</v>
      </c>
      <c r="C80" s="149"/>
      <c r="D80" s="101" t="s">
        <v>2633</v>
      </c>
      <c r="E80" s="134" t="s">
        <v>70</v>
      </c>
      <c r="F80" s="44" t="s">
        <v>40</v>
      </c>
      <c r="G80" s="231" t="s">
        <v>2634</v>
      </c>
      <c r="H80" s="60" t="s">
        <v>2635</v>
      </c>
      <c r="I80" s="60" t="s">
        <v>2636</v>
      </c>
      <c r="J80" s="44" t="s">
        <v>32</v>
      </c>
      <c r="K80" s="164"/>
      <c r="L80" s="165"/>
      <c r="M80" s="166"/>
      <c r="N80" s="167"/>
      <c r="O80" s="53">
        <v>500.0</v>
      </c>
      <c r="P80" s="269"/>
      <c r="Q80" s="268"/>
      <c r="R80" s="168"/>
      <c r="S80" s="170"/>
      <c r="T80" s="159">
        <v>100.0</v>
      </c>
      <c r="U80" s="7"/>
      <c r="V80" s="7"/>
      <c r="W80" s="7"/>
      <c r="X80" s="7"/>
      <c r="Y80" s="7"/>
      <c r="Z80" s="7"/>
      <c r="AA80" s="7"/>
      <c r="AB80" s="7"/>
      <c r="AC80" s="7"/>
    </row>
    <row r="81">
      <c r="A81" s="44" t="s">
        <v>36</v>
      </c>
      <c r="B81" s="44" t="s">
        <v>45</v>
      </c>
      <c r="C81" s="149"/>
      <c r="D81" s="101" t="s">
        <v>46</v>
      </c>
      <c r="E81" s="134" t="s">
        <v>65</v>
      </c>
      <c r="F81" s="44" t="s">
        <v>1442</v>
      </c>
      <c r="G81" s="231" t="s">
        <v>2637</v>
      </c>
      <c r="H81" s="161"/>
      <c r="I81" s="61" t="s">
        <v>2448</v>
      </c>
      <c r="J81" s="44" t="s">
        <v>56</v>
      </c>
      <c r="K81" s="164"/>
      <c r="L81" s="165"/>
      <c r="M81" s="166"/>
      <c r="N81" s="167"/>
      <c r="O81" s="53"/>
      <c r="P81" s="269"/>
      <c r="Q81" s="268"/>
      <c r="R81" s="157" t="s">
        <v>764</v>
      </c>
      <c r="S81" s="170"/>
      <c r="T81" s="159" t="s">
        <v>46</v>
      </c>
      <c r="U81" s="7"/>
      <c r="V81" s="7"/>
      <c r="W81" s="7"/>
      <c r="X81" s="7"/>
      <c r="Y81" s="7"/>
      <c r="Z81" s="7"/>
      <c r="AA81" s="7"/>
      <c r="AB81" s="7"/>
      <c r="AC81" s="7"/>
    </row>
    <row r="82">
      <c r="A82" s="44" t="s">
        <v>36</v>
      </c>
      <c r="B82" s="44" t="s">
        <v>45</v>
      </c>
      <c r="C82" s="149"/>
      <c r="D82" s="101" t="s">
        <v>46</v>
      </c>
      <c r="E82" s="23"/>
      <c r="F82" s="44" t="s">
        <v>1442</v>
      </c>
      <c r="G82" s="231" t="s">
        <v>2638</v>
      </c>
      <c r="H82" s="161"/>
      <c r="I82" s="61" t="s">
        <v>2448</v>
      </c>
      <c r="J82" s="78"/>
      <c r="K82" s="164"/>
      <c r="L82" s="165"/>
      <c r="M82" s="166"/>
      <c r="N82" s="167"/>
      <c r="O82" s="53"/>
      <c r="P82" s="271"/>
      <c r="Q82" s="268"/>
      <c r="R82" s="157" t="s">
        <v>764</v>
      </c>
      <c r="S82" s="170"/>
      <c r="T82" s="159" t="s">
        <v>46</v>
      </c>
      <c r="U82" s="7"/>
      <c r="V82" s="7"/>
      <c r="W82" s="7"/>
      <c r="X82" s="7"/>
      <c r="Y82" s="7"/>
      <c r="Z82" s="7"/>
      <c r="AA82" s="7"/>
      <c r="AB82" s="7"/>
      <c r="AC82" s="7"/>
    </row>
    <row r="83">
      <c r="A83" s="44" t="s">
        <v>36</v>
      </c>
      <c r="B83" s="44" t="s">
        <v>45</v>
      </c>
      <c r="C83" s="149"/>
      <c r="D83" s="101" t="s">
        <v>46</v>
      </c>
      <c r="E83" s="23"/>
      <c r="F83" s="44" t="s">
        <v>1442</v>
      </c>
      <c r="G83" s="231" t="s">
        <v>2639</v>
      </c>
      <c r="H83" s="161"/>
      <c r="I83" s="61" t="s">
        <v>2448</v>
      </c>
      <c r="J83" s="78"/>
      <c r="K83" s="171"/>
      <c r="L83" s="172"/>
      <c r="M83" s="173"/>
      <c r="N83" s="174"/>
      <c r="O83" s="53"/>
      <c r="P83" s="273"/>
      <c r="Q83" s="274"/>
      <c r="R83" s="373" t="s">
        <v>764</v>
      </c>
      <c r="S83" s="177"/>
      <c r="T83" s="159" t="s">
        <v>46</v>
      </c>
      <c r="U83" s="7"/>
      <c r="V83" s="7"/>
      <c r="W83" s="7"/>
      <c r="X83" s="7"/>
      <c r="Y83" s="7"/>
      <c r="Z83" s="7"/>
      <c r="AA83" s="7"/>
      <c r="AB83" s="7"/>
      <c r="AC83" s="7"/>
    </row>
    <row r="84">
      <c r="A84" s="78"/>
      <c r="B84" s="44"/>
      <c r="C84" s="149"/>
      <c r="D84" s="45"/>
      <c r="E84" s="143"/>
      <c r="F84" s="44"/>
      <c r="G84" s="160"/>
      <c r="H84" s="161"/>
      <c r="I84" s="161"/>
      <c r="J84" s="78"/>
      <c r="K84" s="164"/>
      <c r="L84" s="165"/>
      <c r="M84" s="178"/>
      <c r="N84" s="179"/>
      <c r="O84" s="53"/>
      <c r="P84" s="273"/>
      <c r="Q84" s="275"/>
      <c r="R84" s="168"/>
      <c r="S84" s="180"/>
      <c r="T84" s="163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3"/>
      <c r="Q85" s="275"/>
      <c r="R85" s="168"/>
      <c r="S85" s="180"/>
      <c r="T85" s="163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3"/>
      <c r="Q86" s="275"/>
      <c r="R86" s="168"/>
      <c r="S86" s="180"/>
      <c r="T86" s="163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3"/>
      <c r="Q87" s="275"/>
      <c r="R87" s="168"/>
      <c r="S87" s="180"/>
      <c r="T87" s="163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3"/>
      <c r="Q88" s="275"/>
      <c r="R88" s="168"/>
      <c r="S88" s="180"/>
      <c r="T88" s="163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3"/>
      <c r="Q89" s="275"/>
      <c r="R89" s="168"/>
      <c r="S89" s="180"/>
      <c r="T89" s="163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3"/>
      <c r="Q90" s="275"/>
      <c r="R90" s="168"/>
      <c r="S90" s="180"/>
      <c r="T90" s="163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3"/>
      <c r="Q91" s="275"/>
      <c r="R91" s="168"/>
      <c r="S91" s="180"/>
      <c r="T91" s="163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4"/>
      <c r="B92" s="4"/>
      <c r="C92" s="3"/>
      <c r="D92" s="181"/>
      <c r="E92" s="182"/>
      <c r="F92" s="4"/>
      <c r="G92" s="183"/>
      <c r="H92" s="184"/>
      <c r="I92" s="185"/>
      <c r="J92" s="4"/>
      <c r="K92" s="186"/>
      <c r="L92" s="186"/>
      <c r="M92" s="186"/>
      <c r="N92" s="186"/>
      <c r="O92" s="187"/>
      <c r="P92" s="187"/>
      <c r="Q92" s="187"/>
      <c r="R92" s="187"/>
      <c r="S92" s="188"/>
      <c r="T92" s="189">
        <f>SUM(T7:T91)</f>
        <v>6494</v>
      </c>
      <c r="U92" s="7"/>
      <c r="V92" s="7"/>
      <c r="W92" s="7"/>
      <c r="X92" s="7"/>
      <c r="Y92" s="7"/>
      <c r="Z92" s="7"/>
      <c r="AA92" s="7"/>
      <c r="AB92" s="7"/>
      <c r="AC92" s="7"/>
    </row>
    <row r="93">
      <c r="A93" s="4"/>
      <c r="B93" s="4"/>
      <c r="C93" s="3"/>
      <c r="D93" s="190"/>
      <c r="E93" s="191"/>
      <c r="F93" s="2"/>
      <c r="G93" s="192"/>
      <c r="H93" s="193"/>
      <c r="I93" s="194"/>
      <c r="J93" s="2"/>
      <c r="K93" s="35" t="s">
        <v>9</v>
      </c>
      <c r="L93" s="195"/>
      <c r="M93" s="195"/>
      <c r="N93" s="195"/>
      <c r="O93" s="196"/>
      <c r="P93" s="196"/>
      <c r="Q93" s="196"/>
      <c r="R93" s="196"/>
      <c r="S93" s="19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4"/>
      <c r="B94" s="4"/>
      <c r="C94" s="198"/>
      <c r="D94" s="16"/>
      <c r="E94" s="199"/>
      <c r="F94" s="200"/>
      <c r="G94" s="183"/>
      <c r="H94" s="5"/>
      <c r="I94" s="5"/>
      <c r="J94" s="2"/>
      <c r="K94" s="150">
        <f>SUM(K7:K91)</f>
        <v>0</v>
      </c>
      <c r="L94" s="201" t="s">
        <v>24</v>
      </c>
      <c r="O94" s="202" t="s">
        <v>25</v>
      </c>
      <c r="R94" s="202"/>
      <c r="S94" s="203" t="s">
        <v>26</v>
      </c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2"/>
      <c r="B95" s="2"/>
      <c r="C95" s="3"/>
      <c r="D95" s="16"/>
      <c r="E95" s="2"/>
      <c r="F95" s="2"/>
      <c r="G95" s="183"/>
      <c r="H95" s="5"/>
      <c r="I95" s="5"/>
      <c r="J95" s="2"/>
      <c r="K95" s="150">
        <f>SUM(K94*1%)</f>
        <v>0</v>
      </c>
      <c r="L95" s="36" t="s">
        <v>10</v>
      </c>
      <c r="M95" s="204"/>
      <c r="N95" s="204"/>
      <c r="O95" s="205"/>
      <c r="P95" s="206"/>
      <c r="Q95" s="206"/>
      <c r="R95" s="206"/>
      <c r="S95" s="20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8"/>
      <c r="L96" s="209">
        <f>SUM(L6:L90)</f>
        <v>6076</v>
      </c>
      <c r="M96" s="37" t="s">
        <v>11</v>
      </c>
      <c r="N96" s="204"/>
      <c r="O96" s="205"/>
      <c r="P96" s="205"/>
      <c r="Q96" s="205"/>
      <c r="R96" s="205"/>
      <c r="S96" s="20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"/>
      <c r="B97" s="2"/>
      <c r="C97" s="3"/>
      <c r="D97" s="16"/>
      <c r="E97" s="2"/>
      <c r="F97" s="2"/>
      <c r="G97" s="210" t="s">
        <v>27</v>
      </c>
      <c r="H97" s="211">
        <f>SUM(K94,L96,M97,N98)</f>
        <v>14644</v>
      </c>
      <c r="I97" s="5"/>
      <c r="J97" s="2"/>
      <c r="K97" s="7"/>
      <c r="L97" s="58">
        <f>SUM(L96*3%)</f>
        <v>182.28</v>
      </c>
      <c r="M97" s="16">
        <f>SUM(M6:M90)</f>
        <v>2738</v>
      </c>
      <c r="N97" s="38" t="s">
        <v>12</v>
      </c>
      <c r="O97" s="205"/>
      <c r="P97" s="205"/>
      <c r="Q97" s="205"/>
      <c r="R97" s="205"/>
      <c r="S97" s="188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"/>
      <c r="B98" s="2"/>
      <c r="C98" s="3"/>
      <c r="D98" s="16"/>
      <c r="E98" s="2"/>
      <c r="F98" s="212"/>
      <c r="G98" s="213" t="s">
        <v>28</v>
      </c>
      <c r="H98" s="211">
        <f>SUM(O99,,P101,R103)</f>
        <v>8340</v>
      </c>
      <c r="I98" s="5"/>
      <c r="J98" s="2"/>
      <c r="K98" s="7"/>
      <c r="L98" s="17"/>
      <c r="M98" s="58">
        <f>SUM(M97*2%)</f>
        <v>54.76</v>
      </c>
      <c r="N98" s="16">
        <f>SUM(N6:N91)</f>
        <v>5830</v>
      </c>
      <c r="O98" s="39" t="s">
        <v>13</v>
      </c>
      <c r="P98" s="205"/>
      <c r="Q98" s="205"/>
      <c r="R98" s="205"/>
      <c r="S98" s="214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"/>
      <c r="B99" s="2"/>
      <c r="C99" s="3"/>
      <c r="D99" s="16"/>
      <c r="E99" s="2"/>
      <c r="F99" s="212"/>
      <c r="G99" s="215" t="s">
        <v>29</v>
      </c>
      <c r="H99" s="211">
        <f>SUM(Q102,S104)</f>
        <v>398</v>
      </c>
      <c r="I99" s="5"/>
      <c r="J99" s="2"/>
      <c r="K99" s="7"/>
      <c r="L99" s="2"/>
      <c r="M99" s="2"/>
      <c r="N99" s="58">
        <f>SUM(N98*3%)</f>
        <v>174.9</v>
      </c>
      <c r="O99" s="16">
        <f>SUM(O6:O92)</f>
        <v>3185</v>
      </c>
      <c r="P99" s="205"/>
      <c r="Q99" s="205"/>
      <c r="R99" s="205"/>
      <c r="S99" s="214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"/>
      <c r="B100" s="2"/>
      <c r="C100" s="3"/>
      <c r="D100" s="16"/>
      <c r="E100" s="2"/>
      <c r="F100" s="2"/>
      <c r="G100" s="43"/>
      <c r="H100" s="216"/>
      <c r="I100" s="5"/>
      <c r="J100" s="2"/>
      <c r="K100" s="7"/>
      <c r="L100" s="2"/>
      <c r="M100" s="2"/>
      <c r="N100" s="2"/>
      <c r="O100" s="58">
        <f>SUM(O99*2%)</f>
        <v>63.7</v>
      </c>
      <c r="P100" s="230" t="s">
        <v>35</v>
      </c>
      <c r="Q100" s="205"/>
      <c r="R100" s="205"/>
      <c r="S100" s="214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2"/>
      <c r="P101" s="16">
        <f>SUM(P6:P94)</f>
        <v>1638</v>
      </c>
      <c r="Q101" s="41" t="s">
        <v>15</v>
      </c>
      <c r="R101" s="205"/>
      <c r="S101" s="214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"/>
      <c r="B102" s="2"/>
      <c r="C102" s="3"/>
      <c r="D102" s="16"/>
      <c r="E102" s="2"/>
      <c r="F102" s="2"/>
      <c r="G102" s="217" t="s">
        <v>30</v>
      </c>
      <c r="H102" s="218"/>
      <c r="I102" s="219"/>
      <c r="J102" s="2"/>
      <c r="K102" s="7"/>
      <c r="L102" s="2"/>
      <c r="M102" s="2"/>
      <c r="N102" s="2"/>
      <c r="O102" s="2"/>
      <c r="P102" s="58">
        <f>SUM(P101*1%)</f>
        <v>16.38</v>
      </c>
      <c r="Q102" s="16">
        <f>SUM(Q6:Q90)</f>
        <v>398</v>
      </c>
      <c r="R102" s="40" t="s">
        <v>14</v>
      </c>
      <c r="S102" s="214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"/>
      <c r="B103" s="2"/>
      <c r="C103" s="3"/>
      <c r="D103" s="16"/>
      <c r="E103" s="2"/>
      <c r="F103" s="2"/>
      <c r="G103" s="220" t="s">
        <v>31</v>
      </c>
      <c r="H103" s="277">
        <f>SUM(N7,N8,L13,R18,N19,R20,P24,R34,L44,L47,L58,M60,L62,L63,N66,N71,O74,P23,P25)</f>
        <v>7291</v>
      </c>
      <c r="I103" s="278">
        <f>SUM(N19,L47,N67,N71,O74)</f>
        <v>1768</v>
      </c>
      <c r="J103" s="2"/>
      <c r="K103" s="7"/>
      <c r="L103" s="2"/>
      <c r="M103" s="2"/>
      <c r="N103" s="2"/>
      <c r="O103" s="2"/>
      <c r="P103" s="2"/>
      <c r="Q103" s="58">
        <f>SUM(Q102*1%)</f>
        <v>3.98</v>
      </c>
      <c r="R103" s="16">
        <f>SUM(R6:R90)</f>
        <v>3517</v>
      </c>
      <c r="S103" s="222" t="s">
        <v>16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"/>
      <c r="B104" s="2"/>
      <c r="C104" s="3"/>
      <c r="D104" s="16"/>
      <c r="E104" s="2"/>
      <c r="F104" s="2"/>
      <c r="G104" s="223" t="s">
        <v>32</v>
      </c>
      <c r="H104" s="221"/>
      <c r="I104" s="219"/>
      <c r="J104" s="2"/>
      <c r="K104" s="7"/>
      <c r="L104" s="2"/>
      <c r="M104" s="2"/>
      <c r="N104" s="2"/>
      <c r="O104" s="2"/>
      <c r="P104" s="2"/>
      <c r="Q104" s="2"/>
      <c r="R104" s="58">
        <f>SUM(R103*2%)</f>
        <v>70.34</v>
      </c>
      <c r="S104" s="150">
        <f>SUM(S7:S92)</f>
        <v>0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"/>
      <c r="B105" s="2"/>
      <c r="C105" s="108"/>
      <c r="D105" s="16"/>
      <c r="E105" s="2"/>
      <c r="F105" s="2"/>
      <c r="G105" s="4"/>
      <c r="H105" s="5"/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150">
        <f>SUM(S104*2%)</f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"/>
      <c r="B106" s="2"/>
      <c r="C106" s="108"/>
      <c r="D106" s="16"/>
      <c r="E106" s="2"/>
      <c r="F106" s="2"/>
      <c r="G106" s="224" t="s">
        <v>33</v>
      </c>
      <c r="H106" s="281">
        <f>SUM(M16,N19,N22,O30,N32,R31,O38,L47,N57,N67,N71,O74,M77)</f>
        <v>4009</v>
      </c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16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"/>
      <c r="B107" s="2"/>
      <c r="C107" s="108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"/>
      <c r="B225" s="2"/>
      <c r="C225" s="226"/>
      <c r="D225" s="22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W990" s="7"/>
      <c r="X990" s="7"/>
      <c r="Y990" s="7"/>
      <c r="Z990" s="7"/>
      <c r="AA990" s="7"/>
      <c r="AB990" s="7"/>
      <c r="AC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W991" s="7"/>
      <c r="X991" s="7"/>
      <c r="Y991" s="7"/>
      <c r="Z991" s="7"/>
      <c r="AA991" s="7"/>
      <c r="AB991" s="7"/>
      <c r="AC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7"/>
      <c r="W992" s="7"/>
      <c r="X992" s="7"/>
      <c r="Y992" s="7"/>
      <c r="Z992" s="7"/>
      <c r="AA992" s="7"/>
      <c r="AB992" s="7"/>
      <c r="AC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7"/>
      <c r="W993" s="7"/>
      <c r="X993" s="7"/>
      <c r="Y993" s="7"/>
      <c r="Z993" s="7"/>
      <c r="AA993" s="7"/>
      <c r="AB993" s="7"/>
      <c r="AC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7"/>
      <c r="W994" s="7"/>
      <c r="X994" s="7"/>
      <c r="Y994" s="7"/>
      <c r="Z994" s="7"/>
      <c r="AA994" s="7"/>
      <c r="AB994" s="7"/>
      <c r="AC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7"/>
      <c r="W995" s="7"/>
      <c r="X995" s="7"/>
      <c r="Y995" s="7"/>
      <c r="Z995" s="7"/>
      <c r="AA995" s="7"/>
      <c r="AB995" s="7"/>
      <c r="AC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7"/>
      <c r="W996" s="7"/>
      <c r="X996" s="7"/>
      <c r="Y996" s="7"/>
      <c r="Z996" s="7"/>
      <c r="AA996" s="7"/>
      <c r="AB996" s="7"/>
      <c r="AC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7"/>
      <c r="W997" s="7"/>
      <c r="X997" s="7"/>
      <c r="Y997" s="7"/>
      <c r="Z997" s="7"/>
      <c r="AA997" s="7"/>
      <c r="AB997" s="7"/>
      <c r="AC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7"/>
      <c r="W998" s="7"/>
      <c r="X998" s="7"/>
      <c r="Y998" s="7"/>
      <c r="Z998" s="7"/>
      <c r="AA998" s="7"/>
      <c r="AB998" s="7"/>
      <c r="AC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7"/>
      <c r="W999" s="7"/>
      <c r="Z999" s="7"/>
      <c r="AA999" s="7"/>
      <c r="AB999" s="7"/>
      <c r="AC999" s="7"/>
    </row>
    <row r="1000">
      <c r="G1000" s="227"/>
      <c r="L1000" s="227"/>
      <c r="M1000" s="227"/>
      <c r="N1000" s="227"/>
      <c r="O1000" s="227"/>
      <c r="P1000" s="227"/>
      <c r="Q1000" s="227"/>
      <c r="R1000" s="227"/>
      <c r="S1000" s="227"/>
    </row>
  </sheetData>
  <mergeCells count="5">
    <mergeCell ref="A2:J2"/>
    <mergeCell ref="A3:J3"/>
    <mergeCell ref="K3:S3"/>
    <mergeCell ref="L94:N94"/>
    <mergeCell ref="O94:Q94"/>
  </mergeCells>
  <dataValidations>
    <dataValidation type="list" allowBlank="1" showErrorMessage="1" sqref="B7:B91">
      <formula1>"Pix,Cartão,Pacote ,Pago "</formula1>
    </dataValidation>
    <dataValidation type="list" allowBlank="1" showErrorMessage="1" sqref="E7:E91 E208:F999">
      <formula1>"Vinicius,Kaua,Caio,Julia,Thiago,Jhonatas,Diogo,Caio Ferreira,Pamelah,Caio Alves,Camila,Wiliam ,Gabriel ,Fernanda,Kaua novo,Marco "</formula1>
    </dataValidation>
    <dataValidation type="list" allowBlank="1" showErrorMessage="1" sqref="J7:J91">
      <formula1>"Mel,Drieli,Fernanda,Carla"</formula1>
    </dataValidation>
    <dataValidation type="list" allowBlank="1" showErrorMessage="1" sqref="A7:A91">
      <formula1>"Nobre,Publicidade,Rei dos Vídeos"</formula1>
    </dataValidation>
    <dataValidation type="list" allowBlank="1" showErrorMessage="1" sqref="F7:F91">
      <formula1>"White board,Cartoon ,3D ,3D personalizado,3D Premium,VSL,Logo,Post,Influencer Laura,Influencer Natalia,Influencer Nayara,3D Estatico ,3D Realista,Edição audio,Pov,Flow,Dia dos Pais VSL,Dia dos Pais 3D,Dia dos Pais Influencer,Mascote,Influencer Mel,locução"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9" max="19" width="15.38"/>
    <col customWidth="1" min="21" max="21" width="22.63"/>
    <col customWidth="1" min="22" max="22" width="14.13"/>
    <col customWidth="1" min="23" max="23" width="3.0"/>
    <col customWidth="1" min="24" max="24" width="17.0"/>
    <col customWidth="1" min="25" max="25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4"/>
      <c r="S1" s="6"/>
      <c r="T1" s="5"/>
      <c r="U1" s="5"/>
      <c r="V1" s="7"/>
      <c r="W1" s="7"/>
      <c r="X1" s="7"/>
      <c r="Y1" s="7"/>
      <c r="Z1" s="7"/>
      <c r="AA1" s="7"/>
      <c r="AB1" s="7"/>
      <c r="AC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2"/>
      <c r="U2" s="5"/>
      <c r="V2" s="7"/>
      <c r="W2" s="7"/>
      <c r="X2" s="7"/>
      <c r="Y2" s="7"/>
      <c r="Z2" s="7"/>
      <c r="AA2" s="7"/>
      <c r="AB2" s="7"/>
      <c r="AC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T3" s="15"/>
      <c r="U3" s="5"/>
      <c r="V3" s="7"/>
      <c r="W3" s="7"/>
      <c r="X3" s="7"/>
      <c r="Y3" s="7"/>
      <c r="Z3" s="7"/>
      <c r="AA3" s="7"/>
      <c r="AB3" s="7"/>
      <c r="AC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4"/>
      <c r="T4" s="20"/>
      <c r="U4" s="21"/>
      <c r="V4" s="22"/>
      <c r="W4" s="7"/>
      <c r="X4" s="7"/>
      <c r="Y4" s="7"/>
      <c r="Z4" s="7"/>
      <c r="AA4" s="7"/>
      <c r="AB4" s="7"/>
      <c r="AC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8"/>
      <c r="S5" s="24"/>
      <c r="T5" s="30"/>
      <c r="U5" s="7"/>
      <c r="V5" s="7"/>
      <c r="W5" s="7"/>
      <c r="X5" s="7"/>
      <c r="Y5" s="7"/>
      <c r="Z5" s="7"/>
      <c r="AA5" s="7"/>
      <c r="AB5" s="7"/>
      <c r="AC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230" t="s">
        <v>35</v>
      </c>
      <c r="Q6" s="41" t="s">
        <v>15</v>
      </c>
      <c r="R6" s="40" t="s">
        <v>14</v>
      </c>
      <c r="S6" s="42" t="s">
        <v>16</v>
      </c>
      <c r="T6" s="36" t="s">
        <v>17</v>
      </c>
      <c r="U6" s="7"/>
      <c r="V6" s="7"/>
      <c r="W6" s="43"/>
      <c r="Z6" s="7"/>
      <c r="AA6" s="7"/>
      <c r="AB6" s="7"/>
      <c r="AC6" s="7"/>
    </row>
    <row r="7">
      <c r="A7" s="44" t="s">
        <v>36</v>
      </c>
      <c r="B7" s="44" t="s">
        <v>37</v>
      </c>
      <c r="C7" s="45"/>
      <c r="D7" s="46" t="s">
        <v>2640</v>
      </c>
      <c r="E7" s="47" t="s">
        <v>70</v>
      </c>
      <c r="F7" s="44" t="s">
        <v>40</v>
      </c>
      <c r="G7" s="231" t="s">
        <v>2641</v>
      </c>
      <c r="H7" s="49" t="s">
        <v>2642</v>
      </c>
      <c r="I7" s="50" t="s">
        <v>2643</v>
      </c>
      <c r="J7" s="44" t="s">
        <v>32</v>
      </c>
      <c r="K7" s="51"/>
      <c r="L7" s="52"/>
      <c r="M7" s="37"/>
      <c r="N7" s="38">
        <v>294.0</v>
      </c>
      <c r="O7" s="53"/>
      <c r="P7" s="233"/>
      <c r="Q7" s="234"/>
      <c r="R7" s="54"/>
      <c r="S7" s="56"/>
      <c r="T7" s="57">
        <v>50.0</v>
      </c>
      <c r="U7" s="7"/>
      <c r="V7" s="7"/>
      <c r="W7" s="7"/>
      <c r="Z7" s="7"/>
      <c r="AA7" s="7"/>
      <c r="AB7" s="7"/>
      <c r="AC7" s="7"/>
    </row>
    <row r="8">
      <c r="A8" s="44" t="s">
        <v>1595</v>
      </c>
      <c r="B8" s="44" t="s">
        <v>37</v>
      </c>
      <c r="C8" s="45"/>
      <c r="D8" s="46" t="s">
        <v>46</v>
      </c>
      <c r="E8" s="47" t="s">
        <v>135</v>
      </c>
      <c r="F8" s="44" t="s">
        <v>60</v>
      </c>
      <c r="G8" s="231" t="s">
        <v>2644</v>
      </c>
      <c r="H8" s="60" t="s">
        <v>2645</v>
      </c>
      <c r="I8" s="61" t="s">
        <v>2646</v>
      </c>
      <c r="J8" s="44" t="s">
        <v>1599</v>
      </c>
      <c r="K8" s="62"/>
      <c r="L8" s="52"/>
      <c r="M8" s="63"/>
      <c r="N8" s="64"/>
      <c r="O8" s="53"/>
      <c r="P8" s="233"/>
      <c r="Q8" s="234">
        <v>100.0</v>
      </c>
      <c r="R8" s="54"/>
      <c r="S8" s="65"/>
      <c r="T8" s="57">
        <v>50.0</v>
      </c>
      <c r="U8" s="66" t="s">
        <v>10</v>
      </c>
      <c r="V8" s="67">
        <f>SUM(L95)</f>
        <v>4140</v>
      </c>
      <c r="W8" s="7"/>
      <c r="Z8" s="7"/>
      <c r="AA8" s="7"/>
      <c r="AB8" s="7"/>
      <c r="AC8" s="7"/>
    </row>
    <row r="9">
      <c r="A9" s="44" t="s">
        <v>36</v>
      </c>
      <c r="B9" s="44" t="s">
        <v>37</v>
      </c>
      <c r="C9" s="68"/>
      <c r="D9" s="46" t="s">
        <v>2647</v>
      </c>
      <c r="E9" s="47" t="s">
        <v>145</v>
      </c>
      <c r="F9" s="44" t="s">
        <v>146</v>
      </c>
      <c r="G9" s="231" t="s">
        <v>2648</v>
      </c>
      <c r="H9" s="60" t="s">
        <v>2649</v>
      </c>
      <c r="I9" s="69">
        <v>9.493051243E9</v>
      </c>
      <c r="J9" s="44" t="s">
        <v>56</v>
      </c>
      <c r="K9" s="62"/>
      <c r="L9" s="52"/>
      <c r="M9" s="63">
        <v>320.0</v>
      </c>
      <c r="N9" s="64"/>
      <c r="O9" s="53"/>
      <c r="P9" s="233"/>
      <c r="Q9" s="234"/>
      <c r="R9" s="54"/>
      <c r="S9" s="65"/>
      <c r="T9" s="57">
        <v>50.0</v>
      </c>
      <c r="U9" s="66" t="s">
        <v>11</v>
      </c>
      <c r="V9" s="67">
        <f>SUM(M96)</f>
        <v>1811</v>
      </c>
      <c r="W9" s="7"/>
      <c r="Z9" s="7"/>
      <c r="AA9" s="7"/>
      <c r="AB9" s="7"/>
      <c r="AC9" s="7"/>
    </row>
    <row r="10" ht="16.5" customHeight="1">
      <c r="A10" s="44" t="s">
        <v>36</v>
      </c>
      <c r="B10" s="44" t="s">
        <v>37</v>
      </c>
      <c r="C10" s="70"/>
      <c r="D10" s="100" t="s">
        <v>2650</v>
      </c>
      <c r="E10" s="47" t="s">
        <v>178</v>
      </c>
      <c r="F10" s="44" t="s">
        <v>40</v>
      </c>
      <c r="G10" s="231" t="s">
        <v>2651</v>
      </c>
      <c r="H10" s="49" t="s">
        <v>2652</v>
      </c>
      <c r="I10" s="297">
        <v>8.699918585E9</v>
      </c>
      <c r="J10" s="44" t="s">
        <v>56</v>
      </c>
      <c r="K10" s="51"/>
      <c r="L10" s="72"/>
      <c r="M10" s="37"/>
      <c r="N10" s="38"/>
      <c r="O10" s="53"/>
      <c r="P10" s="233"/>
      <c r="Q10" s="234"/>
      <c r="R10" s="54">
        <v>294.0</v>
      </c>
      <c r="S10" s="56"/>
      <c r="T10" s="57">
        <v>50.0</v>
      </c>
      <c r="U10" s="75" t="s">
        <v>12</v>
      </c>
      <c r="V10" s="67">
        <f>SUM(N97)</f>
        <v>5102</v>
      </c>
      <c r="W10" s="7"/>
      <c r="X10" s="7"/>
      <c r="Y10" s="7"/>
      <c r="Z10" s="7"/>
      <c r="AA10" s="7"/>
      <c r="AB10" s="7"/>
      <c r="AC10" s="7"/>
    </row>
    <row r="11">
      <c r="A11" s="44" t="s">
        <v>36</v>
      </c>
      <c r="B11" s="44" t="s">
        <v>37</v>
      </c>
      <c r="C11" s="45"/>
      <c r="D11" s="46" t="s">
        <v>2653</v>
      </c>
      <c r="E11" s="47" t="s">
        <v>59</v>
      </c>
      <c r="F11" s="44" t="s">
        <v>40</v>
      </c>
      <c r="G11" s="231" t="s">
        <v>2654</v>
      </c>
      <c r="H11" s="49"/>
      <c r="I11" s="61" t="s">
        <v>2655</v>
      </c>
      <c r="J11" s="44" t="s">
        <v>56</v>
      </c>
      <c r="K11" s="51"/>
      <c r="L11" s="52"/>
      <c r="M11" s="37"/>
      <c r="N11" s="38">
        <v>300.0</v>
      </c>
      <c r="O11" s="53"/>
      <c r="P11" s="233"/>
      <c r="Q11" s="234"/>
      <c r="R11" s="54"/>
      <c r="S11" s="56"/>
      <c r="T11" s="57">
        <v>50.0</v>
      </c>
      <c r="U11" s="76" t="s">
        <v>18</v>
      </c>
      <c r="V11" s="77">
        <f>SUM(V8:V10)</f>
        <v>11053</v>
      </c>
      <c r="W11" s="7"/>
      <c r="Z11" s="7"/>
      <c r="AA11" s="7"/>
      <c r="AB11" s="7"/>
      <c r="AC11" s="7"/>
    </row>
    <row r="12">
      <c r="A12" s="44" t="s">
        <v>36</v>
      </c>
      <c r="B12" s="44" t="s">
        <v>37</v>
      </c>
      <c r="C12" s="45"/>
      <c r="D12" s="46" t="s">
        <v>2656</v>
      </c>
      <c r="E12" s="47" t="s">
        <v>145</v>
      </c>
      <c r="F12" s="44" t="s">
        <v>146</v>
      </c>
      <c r="G12" s="231" t="s">
        <v>2657</v>
      </c>
      <c r="H12" s="49" t="s">
        <v>2658</v>
      </c>
      <c r="I12" s="69" t="s">
        <v>2659</v>
      </c>
      <c r="J12" s="44" t="s">
        <v>56</v>
      </c>
      <c r="K12" s="51"/>
      <c r="L12" s="52"/>
      <c r="M12" s="63"/>
      <c r="N12" s="64"/>
      <c r="O12" s="53"/>
      <c r="P12" s="233"/>
      <c r="Q12" s="234"/>
      <c r="R12" s="54">
        <v>300.0</v>
      </c>
      <c r="S12" s="65"/>
      <c r="T12" s="283">
        <v>300.0</v>
      </c>
      <c r="W12" s="7"/>
      <c r="X12" s="7"/>
      <c r="Y12" s="7"/>
      <c r="Z12" s="7"/>
      <c r="AA12" s="7"/>
      <c r="AB12" s="7"/>
      <c r="AC12" s="7"/>
    </row>
    <row r="13">
      <c r="A13" s="44" t="s">
        <v>36</v>
      </c>
      <c r="B13" s="44" t="s">
        <v>37</v>
      </c>
      <c r="C13" s="45"/>
      <c r="D13" s="46"/>
      <c r="E13" s="47" t="s">
        <v>59</v>
      </c>
      <c r="F13" s="44" t="s">
        <v>40</v>
      </c>
      <c r="G13" s="231" t="s">
        <v>2660</v>
      </c>
      <c r="H13" s="60" t="s">
        <v>2661</v>
      </c>
      <c r="I13" s="50" t="s">
        <v>2662</v>
      </c>
      <c r="J13" s="44" t="s">
        <v>56</v>
      </c>
      <c r="K13" s="51"/>
      <c r="L13" s="52"/>
      <c r="M13" s="63"/>
      <c r="N13" s="64">
        <v>250.0</v>
      </c>
      <c r="O13" s="53"/>
      <c r="P13" s="238"/>
      <c r="Q13" s="234"/>
      <c r="R13" s="54"/>
      <c r="S13" s="65"/>
      <c r="T13" s="57">
        <v>50.0</v>
      </c>
      <c r="W13" s="7"/>
      <c r="X13" s="7"/>
      <c r="Y13" s="7"/>
      <c r="Z13" s="7"/>
      <c r="AA13" s="7"/>
      <c r="AB13" s="7"/>
      <c r="AC13" s="7"/>
    </row>
    <row r="14">
      <c r="A14" s="44" t="s">
        <v>36</v>
      </c>
      <c r="B14" s="44" t="s">
        <v>57</v>
      </c>
      <c r="C14" s="70"/>
      <c r="D14" s="46" t="s">
        <v>2663</v>
      </c>
      <c r="E14" s="47" t="s">
        <v>90</v>
      </c>
      <c r="F14" s="44" t="s">
        <v>267</v>
      </c>
      <c r="G14" s="231" t="s">
        <v>2664</v>
      </c>
      <c r="H14" s="60" t="s">
        <v>2665</v>
      </c>
      <c r="I14" s="50" t="s">
        <v>2666</v>
      </c>
      <c r="J14" s="44" t="s">
        <v>56</v>
      </c>
      <c r="K14" s="51"/>
      <c r="L14" s="52"/>
      <c r="M14" s="37"/>
      <c r="N14" s="38"/>
      <c r="O14" s="53"/>
      <c r="P14" s="233"/>
      <c r="Q14" s="234"/>
      <c r="R14" s="54">
        <v>500.0</v>
      </c>
      <c r="S14" s="56"/>
      <c r="T14" s="283">
        <v>500.0</v>
      </c>
      <c r="W14" s="7"/>
      <c r="X14" s="7"/>
      <c r="Y14" s="7"/>
      <c r="Z14" s="7"/>
      <c r="AA14" s="7"/>
      <c r="AB14" s="7"/>
      <c r="AC14" s="7"/>
    </row>
    <row r="15">
      <c r="A15" s="44" t="s">
        <v>36</v>
      </c>
      <c r="B15" s="44" t="s">
        <v>37</v>
      </c>
      <c r="C15" s="70"/>
      <c r="D15" s="46" t="s">
        <v>2667</v>
      </c>
      <c r="E15" s="47" t="s">
        <v>39</v>
      </c>
      <c r="F15" s="44" t="s">
        <v>40</v>
      </c>
      <c r="G15" s="241" t="s">
        <v>2668</v>
      </c>
      <c r="H15" s="323" t="s">
        <v>2668</v>
      </c>
      <c r="I15" s="61" t="s">
        <v>2669</v>
      </c>
      <c r="J15" s="44" t="s">
        <v>56</v>
      </c>
      <c r="K15" s="51"/>
      <c r="L15" s="52">
        <v>350.0</v>
      </c>
      <c r="M15" s="63"/>
      <c r="N15" s="64"/>
      <c r="O15" s="53"/>
      <c r="P15" s="233"/>
      <c r="Q15" s="234"/>
      <c r="R15" s="54"/>
      <c r="S15" s="65"/>
      <c r="T15" s="57">
        <v>50.0</v>
      </c>
      <c r="U15" s="80" t="s">
        <v>13</v>
      </c>
      <c r="V15" s="46">
        <f>SUM(O98)</f>
        <v>3191</v>
      </c>
      <c r="W15" s="7"/>
      <c r="X15" s="7"/>
      <c r="Y15" s="7"/>
      <c r="Z15" s="7"/>
      <c r="AA15" s="7"/>
      <c r="AB15" s="7"/>
      <c r="AC15" s="7"/>
    </row>
    <row r="16">
      <c r="A16" s="44" t="s">
        <v>36</v>
      </c>
      <c r="B16" s="44" t="s">
        <v>37</v>
      </c>
      <c r="C16" s="45"/>
      <c r="D16" s="46" t="s">
        <v>2670</v>
      </c>
      <c r="E16" s="47" t="s">
        <v>90</v>
      </c>
      <c r="F16" s="44" t="s">
        <v>40</v>
      </c>
      <c r="G16" s="241" t="s">
        <v>2671</v>
      </c>
      <c r="H16" s="79" t="s">
        <v>2672</v>
      </c>
      <c r="I16" s="61" t="s">
        <v>2673</v>
      </c>
      <c r="J16" s="44" t="s">
        <v>44</v>
      </c>
      <c r="K16" s="51"/>
      <c r="L16" s="52"/>
      <c r="M16" s="63"/>
      <c r="N16" s="64">
        <v>588.0</v>
      </c>
      <c r="O16" s="53"/>
      <c r="P16" s="233"/>
      <c r="Q16" s="234"/>
      <c r="R16" s="54"/>
      <c r="S16" s="65"/>
      <c r="T16" s="57">
        <v>100.0</v>
      </c>
      <c r="U16" s="81" t="s">
        <v>35</v>
      </c>
      <c r="V16" s="82">
        <f>SUM(P7:P90)</f>
        <v>0</v>
      </c>
      <c r="W16" s="7"/>
      <c r="X16" s="7"/>
      <c r="Y16" s="83"/>
      <c r="Z16" s="7"/>
      <c r="AA16" s="7"/>
      <c r="AB16" s="7"/>
      <c r="AC16" s="7"/>
    </row>
    <row r="17" ht="15.75" customHeight="1">
      <c r="A17" s="44" t="s">
        <v>36</v>
      </c>
      <c r="B17" s="44" t="s">
        <v>37</v>
      </c>
      <c r="C17" s="45"/>
      <c r="D17" s="46" t="s">
        <v>2579</v>
      </c>
      <c r="E17" s="47" t="s">
        <v>78</v>
      </c>
      <c r="F17" s="44" t="s">
        <v>40</v>
      </c>
      <c r="G17" s="231" t="s">
        <v>2674</v>
      </c>
      <c r="H17" s="60" t="s">
        <v>2675</v>
      </c>
      <c r="I17" s="69" t="s">
        <v>2676</v>
      </c>
      <c r="J17" s="44" t="s">
        <v>44</v>
      </c>
      <c r="K17" s="51"/>
      <c r="L17" s="84"/>
      <c r="M17" s="85"/>
      <c r="N17" s="86"/>
      <c r="O17" s="53">
        <v>294.0</v>
      </c>
      <c r="P17" s="233"/>
      <c r="Q17" s="234"/>
      <c r="R17" s="87"/>
      <c r="S17" s="89"/>
      <c r="T17" s="57">
        <v>50.0</v>
      </c>
      <c r="U17" s="81" t="s">
        <v>14</v>
      </c>
      <c r="V17" s="46">
        <f>SUM(R102)</f>
        <v>1194</v>
      </c>
      <c r="W17" s="7"/>
      <c r="X17" s="7"/>
      <c r="Y17" s="7"/>
      <c r="Z17" s="7"/>
      <c r="AA17" s="7"/>
      <c r="AB17" s="7"/>
      <c r="AC17" s="7"/>
    </row>
    <row r="18" ht="17.25" customHeight="1">
      <c r="A18" s="44" t="s">
        <v>36</v>
      </c>
      <c r="B18" s="44" t="s">
        <v>37</v>
      </c>
      <c r="C18" s="45"/>
      <c r="D18" s="46" t="s">
        <v>2677</v>
      </c>
      <c r="E18" s="47" t="s">
        <v>70</v>
      </c>
      <c r="F18" s="44" t="s">
        <v>40</v>
      </c>
      <c r="G18" s="241" t="s">
        <v>2678</v>
      </c>
      <c r="H18" s="79" t="s">
        <v>2679</v>
      </c>
      <c r="I18" s="61">
        <v>2.1990161218E10</v>
      </c>
      <c r="J18" s="44" t="s">
        <v>32</v>
      </c>
      <c r="K18" s="51"/>
      <c r="L18" s="84"/>
      <c r="M18" s="63">
        <v>350.0</v>
      </c>
      <c r="N18" s="64"/>
      <c r="O18" s="53"/>
      <c r="P18" s="244"/>
      <c r="Q18" s="234"/>
      <c r="R18" s="87"/>
      <c r="S18" s="65"/>
      <c r="T18" s="57">
        <v>50.0</v>
      </c>
      <c r="U18" s="90" t="s">
        <v>19</v>
      </c>
      <c r="V18" s="91">
        <f>SUM(V15:V17)</f>
        <v>4385</v>
      </c>
      <c r="W18" s="7"/>
      <c r="X18" s="7"/>
      <c r="Y18" s="7"/>
      <c r="Z18" s="7"/>
      <c r="AA18" s="7"/>
      <c r="AB18" s="7"/>
      <c r="AC18" s="7"/>
    </row>
    <row r="19">
      <c r="A19" s="44" t="s">
        <v>36</v>
      </c>
      <c r="B19" s="44" t="s">
        <v>37</v>
      </c>
      <c r="C19" s="45"/>
      <c r="D19" s="46" t="s">
        <v>2680</v>
      </c>
      <c r="E19" s="47" t="s">
        <v>135</v>
      </c>
      <c r="F19" s="44" t="s">
        <v>60</v>
      </c>
      <c r="G19" s="231" t="s">
        <v>2681</v>
      </c>
      <c r="H19" s="60" t="s">
        <v>2682</v>
      </c>
      <c r="I19" s="50">
        <v>6.199180411E9</v>
      </c>
      <c r="J19" s="44" t="s">
        <v>32</v>
      </c>
      <c r="K19" s="51"/>
      <c r="L19" s="52"/>
      <c r="M19" s="63">
        <v>147.0</v>
      </c>
      <c r="N19" s="64"/>
      <c r="O19" s="53"/>
      <c r="P19" s="244"/>
      <c r="Q19" s="234"/>
      <c r="R19" s="54"/>
      <c r="S19" s="65"/>
      <c r="T19" s="57">
        <v>50.0</v>
      </c>
      <c r="W19" s="7"/>
      <c r="X19" s="7"/>
      <c r="Y19" s="7"/>
      <c r="Z19" s="7"/>
      <c r="AA19" s="7"/>
      <c r="AB19" s="7"/>
      <c r="AC19" s="7"/>
    </row>
    <row r="20">
      <c r="A20" s="44" t="s">
        <v>36</v>
      </c>
      <c r="B20" s="44" t="s">
        <v>37</v>
      </c>
      <c r="C20" s="45"/>
      <c r="D20" s="46" t="s">
        <v>2683</v>
      </c>
      <c r="E20" s="47" t="s">
        <v>85</v>
      </c>
      <c r="F20" s="44" t="s">
        <v>40</v>
      </c>
      <c r="G20" s="231" t="s">
        <v>2684</v>
      </c>
      <c r="H20" s="60" t="s">
        <v>1430</v>
      </c>
      <c r="I20" s="69" t="s">
        <v>2685</v>
      </c>
      <c r="J20" s="44" t="s">
        <v>32</v>
      </c>
      <c r="K20" s="51"/>
      <c r="L20" s="52"/>
      <c r="M20" s="63"/>
      <c r="N20" s="64"/>
      <c r="O20" s="53"/>
      <c r="P20" s="238"/>
      <c r="Q20" s="234"/>
      <c r="R20" s="54"/>
      <c r="S20" s="65">
        <v>350.0</v>
      </c>
      <c r="T20" s="283">
        <v>350.0</v>
      </c>
      <c r="W20" s="7"/>
      <c r="X20" s="7"/>
      <c r="Y20" s="7"/>
      <c r="Z20" s="7"/>
      <c r="AA20" s="7"/>
      <c r="AB20" s="7"/>
      <c r="AC20" s="7"/>
    </row>
    <row r="21">
      <c r="A21" s="44" t="s">
        <v>36</v>
      </c>
      <c r="B21" s="44" t="s">
        <v>37</v>
      </c>
      <c r="C21" s="45"/>
      <c r="D21" s="46" t="s">
        <v>2686</v>
      </c>
      <c r="E21" s="47" t="s">
        <v>70</v>
      </c>
      <c r="F21" s="44" t="s">
        <v>40</v>
      </c>
      <c r="G21" s="231" t="s">
        <v>2687</v>
      </c>
      <c r="H21" s="60" t="s">
        <v>2688</v>
      </c>
      <c r="I21" s="69" t="s">
        <v>2689</v>
      </c>
      <c r="J21" s="44" t="s">
        <v>32</v>
      </c>
      <c r="K21" s="51"/>
      <c r="L21" s="52"/>
      <c r="M21" s="63"/>
      <c r="N21" s="64"/>
      <c r="O21" s="53">
        <v>294.0</v>
      </c>
      <c r="P21" s="233"/>
      <c r="Q21" s="234"/>
      <c r="R21" s="54"/>
      <c r="S21" s="65"/>
      <c r="T21" s="57">
        <v>50.0</v>
      </c>
      <c r="U21" s="92"/>
      <c r="V21" s="93"/>
      <c r="W21" s="7"/>
      <c r="X21" s="7"/>
      <c r="Y21" s="7"/>
      <c r="Z21" s="7"/>
      <c r="AA21" s="7"/>
      <c r="AB21" s="7"/>
      <c r="AC21" s="7"/>
    </row>
    <row r="22">
      <c r="A22" s="44" t="s">
        <v>36</v>
      </c>
      <c r="B22" s="44" t="s">
        <v>37</v>
      </c>
      <c r="C22" s="45"/>
      <c r="D22" s="46" t="s">
        <v>2690</v>
      </c>
      <c r="E22" s="47" t="s">
        <v>70</v>
      </c>
      <c r="F22" s="44" t="s">
        <v>40</v>
      </c>
      <c r="G22" s="231" t="s">
        <v>2691</v>
      </c>
      <c r="H22" s="60" t="s">
        <v>2688</v>
      </c>
      <c r="I22" s="69" t="s">
        <v>2689</v>
      </c>
      <c r="J22" s="44" t="s">
        <v>32</v>
      </c>
      <c r="K22" s="51"/>
      <c r="L22" s="52"/>
      <c r="M22" s="63"/>
      <c r="N22" s="64"/>
      <c r="O22" s="53">
        <v>294.0</v>
      </c>
      <c r="P22" s="238"/>
      <c r="Q22" s="234"/>
      <c r="R22" s="54"/>
      <c r="S22" s="65"/>
      <c r="T22" s="57">
        <v>50.0</v>
      </c>
      <c r="U22" s="92"/>
      <c r="V22" s="93"/>
      <c r="W22" s="7"/>
      <c r="X22" s="7"/>
      <c r="Y22" s="7"/>
      <c r="Z22" s="7"/>
      <c r="AA22" s="7"/>
      <c r="AB22" s="7"/>
      <c r="AC22" s="7"/>
    </row>
    <row r="23" ht="17.25" customHeight="1">
      <c r="A23" s="44" t="s">
        <v>36</v>
      </c>
      <c r="B23" s="44" t="s">
        <v>37</v>
      </c>
      <c r="C23" s="45"/>
      <c r="D23" s="101" t="s">
        <v>2692</v>
      </c>
      <c r="E23" s="47" t="s">
        <v>85</v>
      </c>
      <c r="F23" s="44" t="s">
        <v>40</v>
      </c>
      <c r="G23" s="231" t="s">
        <v>2693</v>
      </c>
      <c r="H23" s="60" t="s">
        <v>2694</v>
      </c>
      <c r="I23" s="69">
        <v>4.896155885E9</v>
      </c>
      <c r="J23" s="44" t="s">
        <v>32</v>
      </c>
      <c r="K23" s="95"/>
      <c r="L23" s="52"/>
      <c r="M23" s="63">
        <v>350.0</v>
      </c>
      <c r="N23" s="64"/>
      <c r="O23" s="53"/>
      <c r="P23" s="238"/>
      <c r="Q23" s="234"/>
      <c r="R23" s="54"/>
      <c r="S23" s="65"/>
      <c r="T23" s="57">
        <v>50.0</v>
      </c>
      <c r="U23" s="371" t="s">
        <v>20</v>
      </c>
      <c r="V23" s="46">
        <f>SUM(Q7:Q90)</f>
        <v>1749</v>
      </c>
      <c r="W23" s="7"/>
      <c r="X23" s="7"/>
      <c r="Y23" s="7"/>
      <c r="Z23" s="7"/>
      <c r="AA23" s="7"/>
      <c r="AB23" s="7"/>
      <c r="AC23" s="7"/>
    </row>
    <row r="24" ht="15.75" customHeight="1">
      <c r="A24" s="44" t="s">
        <v>36</v>
      </c>
      <c r="B24" s="44" t="s">
        <v>37</v>
      </c>
      <c r="C24" s="45"/>
      <c r="D24" s="101" t="s">
        <v>2695</v>
      </c>
      <c r="E24" s="47" t="s">
        <v>85</v>
      </c>
      <c r="F24" s="44" t="s">
        <v>40</v>
      </c>
      <c r="G24" s="231" t="s">
        <v>2696</v>
      </c>
      <c r="H24" s="60"/>
      <c r="I24" s="60" t="s">
        <v>2697</v>
      </c>
      <c r="J24" s="44" t="s">
        <v>32</v>
      </c>
      <c r="K24" s="51"/>
      <c r="L24" s="72"/>
      <c r="M24" s="63"/>
      <c r="N24" s="64"/>
      <c r="O24" s="53">
        <v>350.0</v>
      </c>
      <c r="P24" s="238"/>
      <c r="Q24" s="234"/>
      <c r="R24" s="73"/>
      <c r="S24" s="65"/>
      <c r="T24" s="57">
        <v>50.0</v>
      </c>
      <c r="U24" s="90" t="s">
        <v>1562</v>
      </c>
      <c r="V24" s="347">
        <f>SUM(V23)</f>
        <v>1749</v>
      </c>
      <c r="W24" s="7"/>
      <c r="X24" s="7"/>
      <c r="Y24" s="7"/>
      <c r="Z24" s="7"/>
      <c r="AA24" s="7"/>
      <c r="AB24" s="7"/>
      <c r="AC24" s="7"/>
    </row>
    <row r="25">
      <c r="A25" s="44" t="s">
        <v>36</v>
      </c>
      <c r="B25" s="44" t="s">
        <v>37</v>
      </c>
      <c r="C25" s="70"/>
      <c r="D25" s="58"/>
      <c r="E25" s="47" t="s">
        <v>90</v>
      </c>
      <c r="F25" s="44" t="s">
        <v>40</v>
      </c>
      <c r="G25" s="246" t="s">
        <v>2698</v>
      </c>
      <c r="H25" s="60" t="s">
        <v>2699</v>
      </c>
      <c r="I25" s="48" t="s">
        <v>2700</v>
      </c>
      <c r="J25" s="44" t="s">
        <v>44</v>
      </c>
      <c r="K25" s="62"/>
      <c r="L25" s="52"/>
      <c r="M25" s="63"/>
      <c r="N25" s="64">
        <v>300.0</v>
      </c>
      <c r="O25" s="53"/>
      <c r="P25" s="233"/>
      <c r="Q25" s="234"/>
      <c r="R25" s="97"/>
      <c r="S25" s="89"/>
      <c r="T25" s="57">
        <v>50.0</v>
      </c>
      <c r="W25" s="7"/>
      <c r="X25" s="7"/>
      <c r="Y25" s="7"/>
      <c r="Z25" s="7"/>
      <c r="AA25" s="7"/>
      <c r="AB25" s="7"/>
      <c r="AC25" s="7"/>
    </row>
    <row r="26">
      <c r="A26" s="44" t="s">
        <v>36</v>
      </c>
      <c r="B26" s="44" t="s">
        <v>37</v>
      </c>
      <c r="C26" s="70"/>
      <c r="D26" s="46" t="s">
        <v>2701</v>
      </c>
      <c r="E26" s="47" t="s">
        <v>59</v>
      </c>
      <c r="F26" s="44" t="s">
        <v>40</v>
      </c>
      <c r="G26" s="231" t="s">
        <v>2702</v>
      </c>
      <c r="H26" s="60"/>
      <c r="I26" s="48" t="s">
        <v>2703</v>
      </c>
      <c r="J26" s="44" t="s">
        <v>56</v>
      </c>
      <c r="K26" s="99"/>
      <c r="L26" s="84"/>
      <c r="M26" s="63"/>
      <c r="N26" s="64">
        <v>350.0</v>
      </c>
      <c r="O26" s="53"/>
      <c r="P26" s="244"/>
      <c r="Q26" s="234"/>
      <c r="R26" s="87"/>
      <c r="S26" s="65"/>
      <c r="T26" s="57">
        <v>50.0</v>
      </c>
      <c r="W26" s="7"/>
      <c r="X26" s="7"/>
      <c r="Y26" s="7"/>
      <c r="Z26" s="7"/>
      <c r="AA26" s="7"/>
      <c r="AB26" s="7"/>
      <c r="AC26" s="7"/>
    </row>
    <row r="27">
      <c r="A27" s="44" t="s">
        <v>36</v>
      </c>
      <c r="B27" s="44" t="s">
        <v>37</v>
      </c>
      <c r="C27" s="70"/>
      <c r="D27" s="46" t="s">
        <v>2704</v>
      </c>
      <c r="E27" s="47" t="s">
        <v>178</v>
      </c>
      <c r="F27" s="44" t="s">
        <v>40</v>
      </c>
      <c r="G27" s="231" t="s">
        <v>2705</v>
      </c>
      <c r="H27" s="60" t="s">
        <v>2706</v>
      </c>
      <c r="I27" s="61" t="s">
        <v>2707</v>
      </c>
      <c r="J27" s="44" t="s">
        <v>56</v>
      </c>
      <c r="K27" s="99"/>
      <c r="L27" s="52"/>
      <c r="M27" s="63"/>
      <c r="N27" s="64"/>
      <c r="O27" s="53">
        <v>294.0</v>
      </c>
      <c r="P27" s="233"/>
      <c r="Q27" s="234"/>
      <c r="R27" s="54"/>
      <c r="S27" s="65"/>
      <c r="T27" s="57">
        <v>50.0</v>
      </c>
      <c r="U27" s="7"/>
      <c r="V27" s="7"/>
      <c r="W27" s="7"/>
      <c r="X27" s="7"/>
      <c r="Y27" s="7"/>
      <c r="Z27" s="7"/>
      <c r="AA27" s="7"/>
      <c r="AB27" s="7"/>
      <c r="AC27" s="7"/>
    </row>
    <row r="28">
      <c r="A28" s="44" t="s">
        <v>36</v>
      </c>
      <c r="B28" s="44" t="s">
        <v>37</v>
      </c>
      <c r="C28" s="70"/>
      <c r="D28" s="100" t="s">
        <v>2704</v>
      </c>
      <c r="E28" s="47" t="s">
        <v>59</v>
      </c>
      <c r="F28" s="44" t="s">
        <v>60</v>
      </c>
      <c r="G28" s="231" t="s">
        <v>2708</v>
      </c>
      <c r="H28" s="60" t="s">
        <v>2709</v>
      </c>
      <c r="I28" s="61" t="s">
        <v>2710</v>
      </c>
      <c r="J28" s="44" t="s">
        <v>56</v>
      </c>
      <c r="K28" s="51"/>
      <c r="L28" s="52"/>
      <c r="M28" s="63"/>
      <c r="N28" s="64"/>
      <c r="O28" s="53">
        <v>127.0</v>
      </c>
      <c r="P28" s="233"/>
      <c r="Q28" s="234"/>
      <c r="R28" s="54"/>
      <c r="S28" s="65"/>
      <c r="T28" s="57">
        <v>50.0</v>
      </c>
      <c r="U28" s="7"/>
      <c r="V28" s="7"/>
      <c r="W28" s="7"/>
      <c r="X28" s="7"/>
      <c r="Y28" s="7"/>
      <c r="Z28" s="7"/>
      <c r="AA28" s="7"/>
      <c r="AB28" s="7"/>
      <c r="AC28" s="7"/>
    </row>
    <row r="29">
      <c r="A29" s="44" t="s">
        <v>36</v>
      </c>
      <c r="B29" s="44" t="s">
        <v>37</v>
      </c>
      <c r="C29" s="45"/>
      <c r="D29" s="100" t="s">
        <v>2711</v>
      </c>
      <c r="E29" s="47" t="s">
        <v>178</v>
      </c>
      <c r="F29" s="44" t="s">
        <v>140</v>
      </c>
      <c r="G29" s="231" t="s">
        <v>2712</v>
      </c>
      <c r="H29" s="60" t="s">
        <v>2713</v>
      </c>
      <c r="I29" s="48" t="s">
        <v>2714</v>
      </c>
      <c r="J29" s="44" t="s">
        <v>56</v>
      </c>
      <c r="K29" s="51"/>
      <c r="L29" s="52"/>
      <c r="M29" s="63"/>
      <c r="N29" s="64"/>
      <c r="O29" s="53"/>
      <c r="P29" s="238"/>
      <c r="Q29" s="234">
        <v>250.0</v>
      </c>
      <c r="R29" s="54"/>
      <c r="S29" s="65"/>
      <c r="T29" s="283">
        <v>250.0</v>
      </c>
      <c r="U29" s="7"/>
      <c r="V29" s="7"/>
      <c r="W29" s="7"/>
      <c r="X29" s="7"/>
      <c r="Y29" s="7"/>
      <c r="Z29" s="7"/>
      <c r="AA29" s="7"/>
      <c r="AB29" s="7"/>
      <c r="AC29" s="7"/>
    </row>
    <row r="30">
      <c r="A30" s="44" t="s">
        <v>1595</v>
      </c>
      <c r="B30" s="44" t="s">
        <v>57</v>
      </c>
      <c r="C30" s="101"/>
      <c r="D30" s="100" t="s">
        <v>46</v>
      </c>
      <c r="E30" s="47"/>
      <c r="F30" s="44" t="s">
        <v>60</v>
      </c>
      <c r="G30" s="231" t="s">
        <v>2715</v>
      </c>
      <c r="H30" s="60" t="s">
        <v>2097</v>
      </c>
      <c r="I30" s="48" t="s">
        <v>2716</v>
      </c>
      <c r="J30" s="44" t="s">
        <v>1599</v>
      </c>
      <c r="K30" s="51"/>
      <c r="L30" s="52"/>
      <c r="M30" s="37"/>
      <c r="N30" s="38"/>
      <c r="O30" s="53"/>
      <c r="P30" s="233"/>
      <c r="Q30" s="234">
        <v>199.0</v>
      </c>
      <c r="R30" s="54"/>
      <c r="S30" s="56"/>
      <c r="T30" s="57">
        <v>199.0</v>
      </c>
      <c r="U30" s="7"/>
      <c r="V30" s="7"/>
      <c r="W30" s="7"/>
      <c r="X30" s="7"/>
      <c r="Y30" s="7"/>
      <c r="Z30" s="7"/>
      <c r="AA30" s="7"/>
      <c r="AB30" s="7"/>
      <c r="AC30" s="7"/>
    </row>
    <row r="31">
      <c r="A31" s="44" t="s">
        <v>36</v>
      </c>
      <c r="B31" s="44" t="s">
        <v>37</v>
      </c>
      <c r="C31" s="45"/>
      <c r="D31" s="100" t="s">
        <v>2717</v>
      </c>
      <c r="E31" s="47" t="s">
        <v>65</v>
      </c>
      <c r="F31" s="44" t="s">
        <v>2573</v>
      </c>
      <c r="G31" s="252" t="s">
        <v>2718</v>
      </c>
      <c r="H31" s="103"/>
      <c r="I31" s="48" t="s">
        <v>464</v>
      </c>
      <c r="J31" s="44" t="s">
        <v>56</v>
      </c>
      <c r="K31" s="51"/>
      <c r="L31" s="104"/>
      <c r="M31" s="63"/>
      <c r="N31" s="64"/>
      <c r="O31" s="53"/>
      <c r="P31" s="233"/>
      <c r="Q31" s="234"/>
      <c r="R31" s="87">
        <v>100.0</v>
      </c>
      <c r="S31" s="65"/>
      <c r="T31" s="283">
        <v>100.0</v>
      </c>
      <c r="U31" s="7"/>
      <c r="V31" s="7"/>
      <c r="W31" s="7"/>
      <c r="X31" s="7"/>
      <c r="Y31" s="7"/>
      <c r="Z31" s="7"/>
      <c r="AA31" s="7"/>
      <c r="AB31" s="7"/>
      <c r="AC31" s="7"/>
    </row>
    <row r="32">
      <c r="A32" s="44" t="s">
        <v>36</v>
      </c>
      <c r="B32" s="44" t="s">
        <v>37</v>
      </c>
      <c r="C32" s="108"/>
      <c r="D32" s="46"/>
      <c r="E32" s="47" t="s">
        <v>78</v>
      </c>
      <c r="F32" s="44" t="s">
        <v>40</v>
      </c>
      <c r="G32" s="246" t="s">
        <v>2719</v>
      </c>
      <c r="H32" s="60"/>
      <c r="I32" s="48" t="s">
        <v>2720</v>
      </c>
      <c r="J32" s="44" t="s">
        <v>44</v>
      </c>
      <c r="K32" s="51"/>
      <c r="L32" s="104"/>
      <c r="M32" s="63"/>
      <c r="N32" s="64">
        <v>350.0</v>
      </c>
      <c r="O32" s="53"/>
      <c r="P32" s="233"/>
      <c r="Q32" s="234"/>
      <c r="R32" s="105"/>
      <c r="S32" s="65"/>
      <c r="T32" s="47">
        <v>50.0</v>
      </c>
      <c r="U32" s="90" t="s">
        <v>23</v>
      </c>
      <c r="V32" s="107">
        <f>SUM(V11,V18,V24)</f>
        <v>17187</v>
      </c>
      <c r="W32" s="7"/>
      <c r="X32" s="7"/>
      <c r="Y32" s="7"/>
      <c r="Z32" s="7"/>
      <c r="AA32" s="7"/>
      <c r="AB32" s="7"/>
      <c r="AC32" s="7"/>
    </row>
    <row r="33">
      <c r="A33" s="44" t="s">
        <v>36</v>
      </c>
      <c r="B33" s="44" t="s">
        <v>37</v>
      </c>
      <c r="C33" s="45"/>
      <c r="D33" s="122" t="s">
        <v>2721</v>
      </c>
      <c r="E33" s="47" t="s">
        <v>90</v>
      </c>
      <c r="F33" s="44" t="s">
        <v>40</v>
      </c>
      <c r="G33" s="231" t="s">
        <v>2722</v>
      </c>
      <c r="H33" s="60"/>
      <c r="I33" s="48" t="s">
        <v>2723</v>
      </c>
      <c r="J33" s="44" t="s">
        <v>44</v>
      </c>
      <c r="K33" s="51"/>
      <c r="L33" s="84"/>
      <c r="M33" s="85"/>
      <c r="N33" s="64">
        <v>300.0</v>
      </c>
      <c r="O33" s="53"/>
      <c r="P33" s="233"/>
      <c r="Q33" s="234"/>
      <c r="R33" s="87"/>
      <c r="S33" s="89"/>
      <c r="T33" s="47">
        <v>50.0</v>
      </c>
      <c r="W33" s="7"/>
      <c r="X33" s="7"/>
      <c r="Y33" s="7"/>
      <c r="Z33" s="7"/>
      <c r="AA33" s="7"/>
      <c r="AB33" s="7"/>
      <c r="AC33" s="7"/>
    </row>
    <row r="34">
      <c r="A34" s="44" t="s">
        <v>36</v>
      </c>
      <c r="B34" s="44" t="s">
        <v>37</v>
      </c>
      <c r="C34" s="45"/>
      <c r="D34" s="122" t="s">
        <v>2724</v>
      </c>
      <c r="E34" s="47" t="s">
        <v>178</v>
      </c>
      <c r="F34" s="44" t="s">
        <v>40</v>
      </c>
      <c r="G34" s="231" t="s">
        <v>2725</v>
      </c>
      <c r="H34" s="60"/>
      <c r="I34" s="60" t="s">
        <v>2726</v>
      </c>
      <c r="J34" s="44" t="s">
        <v>56</v>
      </c>
      <c r="K34" s="51"/>
      <c r="L34" s="72"/>
      <c r="M34" s="37"/>
      <c r="N34" s="38">
        <v>350.0</v>
      </c>
      <c r="O34" s="53"/>
      <c r="P34" s="233"/>
      <c r="Q34" s="234"/>
      <c r="R34" s="73"/>
      <c r="S34" s="56"/>
      <c r="T34" s="47">
        <v>50.0</v>
      </c>
      <c r="W34" s="7"/>
      <c r="X34" s="7"/>
      <c r="Y34" s="7"/>
      <c r="Z34" s="7"/>
      <c r="AA34" s="7"/>
      <c r="AB34" s="7"/>
      <c r="AC34" s="7"/>
    </row>
    <row r="35">
      <c r="A35" s="44" t="s">
        <v>36</v>
      </c>
      <c r="B35" s="44" t="s">
        <v>37</v>
      </c>
      <c r="C35" s="70"/>
      <c r="D35" s="110"/>
      <c r="E35" s="47" t="s">
        <v>39</v>
      </c>
      <c r="F35" s="44" t="s">
        <v>40</v>
      </c>
      <c r="G35" s="246" t="s">
        <v>2727</v>
      </c>
      <c r="H35" s="60" t="s">
        <v>2728</v>
      </c>
      <c r="I35" s="60" t="s">
        <v>2729</v>
      </c>
      <c r="J35" s="44" t="s">
        <v>56</v>
      </c>
      <c r="K35" s="62"/>
      <c r="L35" s="52"/>
      <c r="M35" s="63"/>
      <c r="N35" s="64">
        <v>320.0</v>
      </c>
      <c r="O35" s="53"/>
      <c r="P35" s="233"/>
      <c r="Q35" s="234"/>
      <c r="R35" s="54"/>
      <c r="S35" s="65"/>
      <c r="T35" s="47">
        <v>50.0</v>
      </c>
      <c r="W35" s="7"/>
      <c r="X35" s="7"/>
      <c r="Y35" s="7"/>
      <c r="Z35" s="7"/>
      <c r="AA35" s="7"/>
      <c r="AB35" s="7"/>
      <c r="AC35" s="7"/>
    </row>
    <row r="36">
      <c r="A36" s="44" t="s">
        <v>36</v>
      </c>
      <c r="B36" s="44" t="s">
        <v>37</v>
      </c>
      <c r="C36" s="70"/>
      <c r="D36" s="71"/>
      <c r="E36" s="47" t="s">
        <v>39</v>
      </c>
      <c r="F36" s="44" t="s">
        <v>40</v>
      </c>
      <c r="G36" s="349" t="s">
        <v>2730</v>
      </c>
      <c r="H36" s="49" t="s">
        <v>2731</v>
      </c>
      <c r="I36" s="60" t="s">
        <v>2732</v>
      </c>
      <c r="J36" s="44" t="s">
        <v>56</v>
      </c>
      <c r="K36" s="62"/>
      <c r="L36" s="52"/>
      <c r="M36" s="63"/>
      <c r="N36" s="64">
        <v>350.0</v>
      </c>
      <c r="O36" s="53"/>
      <c r="P36" s="238"/>
      <c r="Q36" s="234"/>
      <c r="R36" s="54"/>
      <c r="S36" s="65"/>
      <c r="T36" s="47">
        <v>50.0</v>
      </c>
      <c r="W36" s="7"/>
      <c r="X36" s="7"/>
      <c r="Y36" s="7"/>
      <c r="Z36" s="7"/>
      <c r="AA36" s="7"/>
      <c r="AB36" s="7"/>
      <c r="AC36" s="7"/>
    </row>
    <row r="37">
      <c r="A37" s="44" t="s">
        <v>36</v>
      </c>
      <c r="B37" s="44" t="s">
        <v>37</v>
      </c>
      <c r="C37" s="70"/>
      <c r="D37" s="100" t="s">
        <v>2134</v>
      </c>
      <c r="E37" s="47" t="s">
        <v>78</v>
      </c>
      <c r="F37" s="44" t="s">
        <v>40</v>
      </c>
      <c r="G37" s="289" t="s">
        <v>2733</v>
      </c>
      <c r="H37" s="114" t="s">
        <v>2734</v>
      </c>
      <c r="I37" s="48" t="s">
        <v>2735</v>
      </c>
      <c r="J37" s="44" t="s">
        <v>32</v>
      </c>
      <c r="K37" s="51"/>
      <c r="L37" s="52"/>
      <c r="M37" s="85"/>
      <c r="N37" s="86"/>
      <c r="O37" s="53">
        <v>550.0</v>
      </c>
      <c r="P37" s="233"/>
      <c r="Q37" s="234"/>
      <c r="R37" s="54"/>
      <c r="S37" s="89"/>
      <c r="T37" s="47">
        <v>50.0</v>
      </c>
      <c r="U37" s="7"/>
      <c r="V37" s="7"/>
      <c r="W37" s="7"/>
      <c r="X37" s="7"/>
      <c r="Y37" s="7"/>
      <c r="Z37" s="7"/>
      <c r="AA37" s="7"/>
      <c r="AB37" s="7"/>
      <c r="AC37" s="7"/>
    </row>
    <row r="38">
      <c r="A38" s="44" t="s">
        <v>36</v>
      </c>
      <c r="B38" s="44" t="s">
        <v>37</v>
      </c>
      <c r="C38" s="45"/>
      <c r="D38" s="100" t="s">
        <v>2736</v>
      </c>
      <c r="E38" s="47" t="s">
        <v>178</v>
      </c>
      <c r="F38" s="44" t="s">
        <v>40</v>
      </c>
      <c r="G38" s="231" t="s">
        <v>2737</v>
      </c>
      <c r="H38" s="60" t="s">
        <v>2738</v>
      </c>
      <c r="I38" s="48" t="s">
        <v>2739</v>
      </c>
      <c r="J38" s="44" t="s">
        <v>56</v>
      </c>
      <c r="K38" s="51"/>
      <c r="L38" s="52"/>
      <c r="M38" s="115"/>
      <c r="N38" s="116"/>
      <c r="O38" s="53">
        <v>294.0</v>
      </c>
      <c r="P38" s="233"/>
      <c r="Q38" s="234"/>
      <c r="R38" s="54"/>
      <c r="S38" s="117"/>
      <c r="T38" s="47">
        <v>50.0</v>
      </c>
      <c r="U38" s="7"/>
      <c r="V38" s="7"/>
      <c r="W38" s="7"/>
      <c r="X38" s="7"/>
      <c r="Y38" s="7"/>
      <c r="Z38" s="7"/>
      <c r="AA38" s="7"/>
      <c r="AB38" s="7"/>
      <c r="AC38" s="7"/>
    </row>
    <row r="39">
      <c r="A39" s="44" t="s">
        <v>36</v>
      </c>
      <c r="B39" s="44" t="s">
        <v>37</v>
      </c>
      <c r="C39" s="45"/>
      <c r="D39" s="71"/>
      <c r="E39" s="47" t="s">
        <v>522</v>
      </c>
      <c r="F39" s="44" t="s">
        <v>40</v>
      </c>
      <c r="G39" s="231" t="s">
        <v>2740</v>
      </c>
      <c r="H39" s="60" t="s">
        <v>2741</v>
      </c>
      <c r="I39" s="48">
        <v>2.134958209E9</v>
      </c>
      <c r="J39" s="44" t="s">
        <v>32</v>
      </c>
      <c r="K39" s="99"/>
      <c r="L39" s="52"/>
      <c r="M39" s="63">
        <v>147.0</v>
      </c>
      <c r="N39" s="64"/>
      <c r="O39" s="53"/>
      <c r="P39" s="254"/>
      <c r="Q39" s="234"/>
      <c r="R39" s="54"/>
      <c r="S39" s="65"/>
      <c r="T39" s="47">
        <v>50.0</v>
      </c>
      <c r="U39" s="7"/>
      <c r="V39" s="7"/>
      <c r="W39" s="7"/>
      <c r="X39" s="7"/>
      <c r="Y39" s="7"/>
      <c r="Z39" s="7"/>
      <c r="AA39" s="7"/>
      <c r="AB39" s="7"/>
      <c r="AC39" s="7"/>
    </row>
    <row r="40">
      <c r="A40" s="44" t="s">
        <v>36</v>
      </c>
      <c r="B40" s="44" t="s">
        <v>37</v>
      </c>
      <c r="C40" s="45"/>
      <c r="D40" s="46" t="s">
        <v>2742</v>
      </c>
      <c r="E40" s="47" t="s">
        <v>59</v>
      </c>
      <c r="F40" s="44" t="s">
        <v>40</v>
      </c>
      <c r="G40" s="231" t="s">
        <v>2743</v>
      </c>
      <c r="H40" s="60" t="s">
        <v>2743</v>
      </c>
      <c r="I40" s="48"/>
      <c r="J40" s="44" t="s">
        <v>56</v>
      </c>
      <c r="K40" s="51"/>
      <c r="L40" s="52">
        <v>2740.0</v>
      </c>
      <c r="M40" s="63"/>
      <c r="N40" s="64"/>
      <c r="O40" s="53"/>
      <c r="P40" s="256"/>
      <c r="Q40" s="234"/>
      <c r="R40" s="73"/>
      <c r="S40" s="65"/>
      <c r="T40" s="295">
        <v>2740.0</v>
      </c>
      <c r="U40" s="7"/>
      <c r="V40" s="7"/>
      <c r="W40" s="7"/>
      <c r="X40" s="7"/>
      <c r="Y40" s="7"/>
      <c r="Z40" s="7"/>
      <c r="AA40" s="7"/>
      <c r="AB40" s="7"/>
      <c r="AC40" s="7"/>
    </row>
    <row r="41">
      <c r="A41" s="44" t="s">
        <v>36</v>
      </c>
      <c r="B41" s="44" t="s">
        <v>37</v>
      </c>
      <c r="C41" s="45"/>
      <c r="D41" s="71"/>
      <c r="E41" s="47" t="s">
        <v>39</v>
      </c>
      <c r="F41" s="44" t="s">
        <v>40</v>
      </c>
      <c r="G41" s="246" t="s">
        <v>2744</v>
      </c>
      <c r="H41" s="60" t="s">
        <v>2745</v>
      </c>
      <c r="I41" s="48" t="s">
        <v>2746</v>
      </c>
      <c r="J41" s="44" t="s">
        <v>56</v>
      </c>
      <c r="K41" s="51"/>
      <c r="L41" s="52"/>
      <c r="M41" s="63"/>
      <c r="N41" s="64">
        <v>350.0</v>
      </c>
      <c r="O41" s="53"/>
      <c r="P41" s="254"/>
      <c r="Q41" s="234"/>
      <c r="R41" s="54"/>
      <c r="S41" s="65"/>
      <c r="T41" s="47">
        <v>50.0</v>
      </c>
      <c r="U41" s="7"/>
      <c r="V41" s="7"/>
      <c r="W41" s="7"/>
      <c r="X41" s="7"/>
      <c r="Y41" s="7"/>
      <c r="Z41" s="7"/>
      <c r="AA41" s="7"/>
      <c r="AB41" s="7"/>
      <c r="AC41" s="7"/>
    </row>
    <row r="42">
      <c r="A42" s="44" t="s">
        <v>36</v>
      </c>
      <c r="B42" s="44" t="s">
        <v>37</v>
      </c>
      <c r="C42" s="70"/>
      <c r="D42" s="291" t="s">
        <v>2747</v>
      </c>
      <c r="E42" s="47" t="s">
        <v>39</v>
      </c>
      <c r="F42" s="44" t="s">
        <v>40</v>
      </c>
      <c r="G42" s="292" t="s">
        <v>2748</v>
      </c>
      <c r="H42" s="120" t="s">
        <v>137</v>
      </c>
      <c r="I42" s="114" t="s">
        <v>2749</v>
      </c>
      <c r="J42" s="44" t="s">
        <v>56</v>
      </c>
      <c r="K42" s="121"/>
      <c r="L42" s="52"/>
      <c r="M42" s="63"/>
      <c r="N42" s="64">
        <v>300.0</v>
      </c>
      <c r="O42" s="53"/>
      <c r="P42" s="258"/>
      <c r="Q42" s="234"/>
      <c r="R42" s="54"/>
      <c r="S42" s="65"/>
      <c r="T42" s="47">
        <v>50.0</v>
      </c>
      <c r="U42" s="7"/>
      <c r="V42" s="7"/>
      <c r="W42" s="7"/>
      <c r="X42" s="7"/>
      <c r="Y42" s="7"/>
      <c r="Z42" s="7"/>
      <c r="AA42" s="7"/>
      <c r="AB42" s="7"/>
      <c r="AC42" s="7"/>
    </row>
    <row r="43">
      <c r="A43" s="44" t="s">
        <v>36</v>
      </c>
      <c r="B43" s="44" t="s">
        <v>37</v>
      </c>
      <c r="C43" s="70"/>
      <c r="D43" s="46" t="s">
        <v>2750</v>
      </c>
      <c r="E43" s="47" t="s">
        <v>145</v>
      </c>
      <c r="F43" s="44" t="s">
        <v>146</v>
      </c>
      <c r="G43" s="231" t="s">
        <v>2751</v>
      </c>
      <c r="H43" s="60" t="s">
        <v>2752</v>
      </c>
      <c r="I43" s="48" t="s">
        <v>2753</v>
      </c>
      <c r="J43" s="44" t="s">
        <v>56</v>
      </c>
      <c r="K43" s="51"/>
      <c r="L43" s="52">
        <v>350.0</v>
      </c>
      <c r="M43" s="63"/>
      <c r="N43" s="64"/>
      <c r="O43" s="53"/>
      <c r="P43" s="254"/>
      <c r="Q43" s="234"/>
      <c r="R43" s="54"/>
      <c r="S43" s="65"/>
      <c r="T43" s="47">
        <v>50.0</v>
      </c>
      <c r="U43" s="7"/>
      <c r="V43" s="7"/>
      <c r="W43" s="7"/>
      <c r="X43" s="7"/>
      <c r="Y43" s="7"/>
      <c r="Z43" s="7"/>
      <c r="AA43" s="7"/>
      <c r="AB43" s="7"/>
      <c r="AC43" s="7"/>
    </row>
    <row r="44">
      <c r="A44" s="44" t="s">
        <v>36</v>
      </c>
      <c r="B44" s="44" t="s">
        <v>37</v>
      </c>
      <c r="C44" s="45"/>
      <c r="D44" s="46" t="s">
        <v>2754</v>
      </c>
      <c r="E44" s="47" t="s">
        <v>178</v>
      </c>
      <c r="F44" s="44" t="s">
        <v>40</v>
      </c>
      <c r="G44" s="231" t="s">
        <v>2755</v>
      </c>
      <c r="H44" s="60" t="s">
        <v>2756</v>
      </c>
      <c r="I44" s="48" t="s">
        <v>2757</v>
      </c>
      <c r="J44" s="44" t="s">
        <v>56</v>
      </c>
      <c r="K44" s="62"/>
      <c r="L44" s="52"/>
      <c r="M44" s="63"/>
      <c r="N44" s="64">
        <v>350.0</v>
      </c>
      <c r="O44" s="53"/>
      <c r="P44" s="254"/>
      <c r="Q44" s="234"/>
      <c r="R44" s="54"/>
      <c r="S44" s="65"/>
      <c r="T44" s="47">
        <v>50.0</v>
      </c>
      <c r="U44" s="7"/>
      <c r="V44" s="7"/>
      <c r="W44" s="7"/>
      <c r="X44" s="7"/>
      <c r="Y44" s="7"/>
      <c r="Z44" s="7"/>
      <c r="AA44" s="7"/>
      <c r="AB44" s="7"/>
      <c r="AC44" s="7"/>
    </row>
    <row r="45">
      <c r="A45" s="44" t="s">
        <v>36</v>
      </c>
      <c r="B45" s="44" t="s">
        <v>57</v>
      </c>
      <c r="C45" s="45"/>
      <c r="D45" s="122" t="s">
        <v>2758</v>
      </c>
      <c r="E45" s="47" t="s">
        <v>90</v>
      </c>
      <c r="F45" s="44" t="s">
        <v>40</v>
      </c>
      <c r="G45" s="231" t="s">
        <v>2759</v>
      </c>
      <c r="H45" s="60" t="s">
        <v>2759</v>
      </c>
      <c r="I45" s="48" t="s">
        <v>2760</v>
      </c>
      <c r="J45" s="44" t="s">
        <v>44</v>
      </c>
      <c r="K45" s="51"/>
      <c r="L45" s="52"/>
      <c r="M45" s="63"/>
      <c r="N45" s="64">
        <v>350.0</v>
      </c>
      <c r="O45" s="53"/>
      <c r="P45" s="254"/>
      <c r="Q45" s="234"/>
      <c r="R45" s="54"/>
      <c r="S45" s="65"/>
      <c r="T45" s="295">
        <v>350.0</v>
      </c>
      <c r="U45" s="7"/>
      <c r="V45" s="7"/>
      <c r="W45" s="7"/>
      <c r="X45" s="7"/>
      <c r="Y45" s="7"/>
      <c r="Z45" s="7"/>
      <c r="AA45" s="7"/>
      <c r="AB45" s="7"/>
      <c r="AC45" s="7"/>
    </row>
    <row r="46">
      <c r="A46" s="44" t="s">
        <v>1595</v>
      </c>
      <c r="B46" s="44" t="s">
        <v>37</v>
      </c>
      <c r="C46" s="45"/>
      <c r="D46" s="100" t="s">
        <v>46</v>
      </c>
      <c r="E46" s="59"/>
      <c r="F46" s="44" t="s">
        <v>140</v>
      </c>
      <c r="G46" s="293" t="s">
        <v>2761</v>
      </c>
      <c r="H46" s="124" t="s">
        <v>2762</v>
      </c>
      <c r="I46" s="48" t="s">
        <v>2763</v>
      </c>
      <c r="J46" s="44" t="s">
        <v>1599</v>
      </c>
      <c r="K46" s="51"/>
      <c r="L46" s="104"/>
      <c r="M46" s="85"/>
      <c r="N46" s="86"/>
      <c r="O46" s="53"/>
      <c r="P46" s="254"/>
      <c r="Q46" s="234">
        <v>400.0</v>
      </c>
      <c r="R46" s="105"/>
      <c r="S46" s="89"/>
      <c r="T46" s="47">
        <v>200.0</v>
      </c>
      <c r="U46" s="7"/>
      <c r="V46" s="7"/>
      <c r="W46" s="7"/>
      <c r="X46" s="7"/>
      <c r="Y46" s="7"/>
      <c r="Z46" s="7"/>
      <c r="AA46" s="7"/>
      <c r="AB46" s="7"/>
      <c r="AC46" s="7"/>
    </row>
    <row r="47">
      <c r="A47" s="44" t="s">
        <v>1595</v>
      </c>
      <c r="B47" s="44" t="s">
        <v>37</v>
      </c>
      <c r="C47" s="70"/>
      <c r="D47" s="100" t="s">
        <v>46</v>
      </c>
      <c r="E47" s="59"/>
      <c r="F47" s="44" t="s">
        <v>140</v>
      </c>
      <c r="G47" s="231" t="s">
        <v>2764</v>
      </c>
      <c r="H47" s="60" t="s">
        <v>2762</v>
      </c>
      <c r="I47" s="60" t="s">
        <v>2763</v>
      </c>
      <c r="J47" s="44" t="s">
        <v>1599</v>
      </c>
      <c r="K47" s="51"/>
      <c r="L47" s="125"/>
      <c r="M47" s="63"/>
      <c r="N47" s="64"/>
      <c r="O47" s="53"/>
      <c r="P47" s="254"/>
      <c r="Q47" s="234">
        <v>400.0</v>
      </c>
      <c r="R47" s="126"/>
      <c r="S47" s="65"/>
      <c r="T47" s="47">
        <v>200.0</v>
      </c>
      <c r="U47" s="7"/>
      <c r="V47" s="7"/>
      <c r="W47" s="7"/>
      <c r="X47" s="7"/>
      <c r="Y47" s="7"/>
      <c r="Z47" s="7"/>
      <c r="AA47" s="7"/>
      <c r="AB47" s="7"/>
      <c r="AC47" s="7"/>
    </row>
    <row r="48">
      <c r="A48" s="44" t="s">
        <v>1595</v>
      </c>
      <c r="B48" s="44" t="s">
        <v>37</v>
      </c>
      <c r="C48" s="45"/>
      <c r="D48" s="100" t="s">
        <v>46</v>
      </c>
      <c r="E48" s="59"/>
      <c r="F48" s="44" t="s">
        <v>140</v>
      </c>
      <c r="G48" s="231" t="s">
        <v>2765</v>
      </c>
      <c r="H48" s="60" t="s">
        <v>2762</v>
      </c>
      <c r="I48" s="60" t="s">
        <v>2763</v>
      </c>
      <c r="J48" s="44" t="s">
        <v>1599</v>
      </c>
      <c r="K48" s="51"/>
      <c r="L48" s="125"/>
      <c r="M48" s="37"/>
      <c r="N48" s="38"/>
      <c r="O48" s="53"/>
      <c r="P48" s="254"/>
      <c r="Q48" s="234">
        <v>400.0</v>
      </c>
      <c r="R48" s="126"/>
      <c r="S48" s="56"/>
      <c r="T48" s="47">
        <v>200.0</v>
      </c>
      <c r="U48" s="7"/>
      <c r="V48" s="7"/>
      <c r="W48" s="7"/>
      <c r="X48" s="7"/>
      <c r="Y48" s="7"/>
      <c r="Z48" s="7"/>
      <c r="AA48" s="7"/>
      <c r="AB48" s="7"/>
      <c r="AC48" s="7"/>
    </row>
    <row r="49">
      <c r="A49" s="44" t="s">
        <v>36</v>
      </c>
      <c r="B49" s="44" t="s">
        <v>37</v>
      </c>
      <c r="C49" s="45"/>
      <c r="D49" s="122" t="s">
        <v>2766</v>
      </c>
      <c r="E49" s="47" t="s">
        <v>135</v>
      </c>
      <c r="F49" s="44" t="s">
        <v>60</v>
      </c>
      <c r="G49" s="231" t="s">
        <v>2767</v>
      </c>
      <c r="H49" s="60" t="s">
        <v>2768</v>
      </c>
      <c r="I49" s="128">
        <v>4.999196699E9</v>
      </c>
      <c r="J49" s="44" t="s">
        <v>32</v>
      </c>
      <c r="K49" s="62"/>
      <c r="L49" s="125"/>
      <c r="M49" s="63">
        <v>147.0</v>
      </c>
      <c r="N49" s="86"/>
      <c r="O49" s="53"/>
      <c r="P49" s="254"/>
      <c r="Q49" s="234"/>
      <c r="R49" s="126"/>
      <c r="S49" s="89"/>
      <c r="T49" s="47">
        <v>50.0</v>
      </c>
      <c r="U49" s="7"/>
      <c r="V49" s="7"/>
      <c r="W49" s="7"/>
      <c r="X49" s="7"/>
      <c r="Y49" s="7"/>
      <c r="Z49" s="7"/>
      <c r="AA49" s="7"/>
      <c r="AB49" s="7"/>
      <c r="AC49" s="7"/>
    </row>
    <row r="50">
      <c r="A50" s="44" t="s">
        <v>36</v>
      </c>
      <c r="B50" s="44" t="s">
        <v>37</v>
      </c>
      <c r="C50" s="45"/>
      <c r="D50" s="294" t="s">
        <v>2769</v>
      </c>
      <c r="E50" s="47" t="s">
        <v>178</v>
      </c>
      <c r="F50" s="44" t="s">
        <v>40</v>
      </c>
      <c r="G50" s="231" t="s">
        <v>2770</v>
      </c>
      <c r="H50" s="60" t="s">
        <v>2770</v>
      </c>
      <c r="I50" s="48" t="s">
        <v>2771</v>
      </c>
      <c r="J50" s="44" t="s">
        <v>56</v>
      </c>
      <c r="K50" s="62"/>
      <c r="L50" s="125">
        <v>350.0</v>
      </c>
      <c r="M50" s="85"/>
      <c r="N50" s="86"/>
      <c r="O50" s="53"/>
      <c r="P50" s="258"/>
      <c r="Q50" s="234"/>
      <c r="R50" s="131"/>
      <c r="S50" s="89"/>
      <c r="T50" s="47">
        <v>50.0</v>
      </c>
      <c r="U50" s="7"/>
      <c r="V50" s="7"/>
      <c r="W50" s="7"/>
      <c r="X50" s="7"/>
      <c r="Y50" s="7"/>
      <c r="Z50" s="7"/>
      <c r="AA50" s="7"/>
      <c r="AB50" s="7"/>
      <c r="AC50" s="7"/>
    </row>
    <row r="51">
      <c r="A51" s="44" t="s">
        <v>36</v>
      </c>
      <c r="B51" s="44" t="s">
        <v>37</v>
      </c>
      <c r="C51" s="45"/>
      <c r="D51" s="101" t="s">
        <v>2772</v>
      </c>
      <c r="E51" s="47" t="s">
        <v>145</v>
      </c>
      <c r="F51" s="44" t="s">
        <v>146</v>
      </c>
      <c r="G51" s="231" t="s">
        <v>2773</v>
      </c>
      <c r="H51" s="60"/>
      <c r="I51" s="48">
        <v>6.520181559E9</v>
      </c>
      <c r="J51" s="44" t="s">
        <v>56</v>
      </c>
      <c r="K51" s="51"/>
      <c r="L51" s="125"/>
      <c r="M51" s="63"/>
      <c r="N51" s="64"/>
      <c r="O51" s="53">
        <v>400.0</v>
      </c>
      <c r="P51" s="254"/>
      <c r="Q51" s="234"/>
      <c r="R51" s="126"/>
      <c r="S51" s="65"/>
      <c r="T51" s="47">
        <v>200.0</v>
      </c>
      <c r="U51" s="7"/>
      <c r="V51" s="7"/>
      <c r="W51" s="7"/>
      <c r="X51" s="7"/>
      <c r="Y51" s="7"/>
      <c r="Z51" s="7"/>
      <c r="AA51" s="7"/>
      <c r="AB51" s="7"/>
      <c r="AC51" s="7"/>
    </row>
    <row r="52">
      <c r="A52" s="44" t="s">
        <v>36</v>
      </c>
      <c r="B52" s="44" t="s">
        <v>37</v>
      </c>
      <c r="C52" s="45"/>
      <c r="D52" s="101" t="s">
        <v>2774</v>
      </c>
      <c r="E52" s="47" t="s">
        <v>59</v>
      </c>
      <c r="F52" s="44" t="s">
        <v>60</v>
      </c>
      <c r="G52" s="253" t="s">
        <v>2775</v>
      </c>
      <c r="H52" s="49"/>
      <c r="I52" s="48">
        <v>6.520181559E9</v>
      </c>
      <c r="J52" s="44" t="s">
        <v>56</v>
      </c>
      <c r="K52" s="121"/>
      <c r="L52" s="125"/>
      <c r="M52" s="85"/>
      <c r="N52" s="86"/>
      <c r="O52" s="53">
        <v>294.0</v>
      </c>
      <c r="P52" s="258"/>
      <c r="Q52" s="234"/>
      <c r="R52" s="126"/>
      <c r="S52" s="89"/>
      <c r="T52" s="47">
        <v>100.0</v>
      </c>
      <c r="U52" s="7"/>
      <c r="V52" s="7"/>
      <c r="W52" s="7"/>
      <c r="X52" s="7"/>
      <c r="Y52" s="7"/>
      <c r="Z52" s="7"/>
      <c r="AA52" s="7"/>
      <c r="AB52" s="7"/>
      <c r="AC52" s="7"/>
    </row>
    <row r="53">
      <c r="A53" s="44" t="s">
        <v>36</v>
      </c>
      <c r="B53" s="44" t="s">
        <v>37</v>
      </c>
      <c r="C53" s="45"/>
      <c r="D53" s="101" t="s">
        <v>2776</v>
      </c>
      <c r="E53" s="134" t="s">
        <v>135</v>
      </c>
      <c r="F53" s="44" t="s">
        <v>40</v>
      </c>
      <c r="G53" s="299" t="s">
        <v>2777</v>
      </c>
      <c r="H53" s="136" t="s">
        <v>2777</v>
      </c>
      <c r="I53" s="48" t="s">
        <v>2778</v>
      </c>
      <c r="J53" s="44" t="s">
        <v>32</v>
      </c>
      <c r="K53" s="51"/>
      <c r="L53" s="125">
        <v>350.0</v>
      </c>
      <c r="M53" s="63"/>
      <c r="N53" s="64"/>
      <c r="O53" s="53"/>
      <c r="P53" s="254"/>
      <c r="Q53" s="234"/>
      <c r="R53" s="126"/>
      <c r="S53" s="65"/>
      <c r="T53" s="47">
        <v>50.0</v>
      </c>
      <c r="U53" s="7"/>
      <c r="V53" s="7"/>
      <c r="W53" s="7"/>
      <c r="X53" s="7"/>
      <c r="Y53" s="7"/>
      <c r="Z53" s="7"/>
      <c r="AA53" s="7"/>
      <c r="AB53" s="7"/>
      <c r="AC53" s="7"/>
    </row>
    <row r="54">
      <c r="A54" s="44" t="s">
        <v>36</v>
      </c>
      <c r="B54" s="44" t="s">
        <v>37</v>
      </c>
      <c r="C54" s="45"/>
      <c r="D54" s="101" t="s">
        <v>2779</v>
      </c>
      <c r="E54" s="134" t="s">
        <v>78</v>
      </c>
      <c r="F54" s="44" t="s">
        <v>40</v>
      </c>
      <c r="G54" s="231" t="s">
        <v>2780</v>
      </c>
      <c r="H54" s="60" t="s">
        <v>2781</v>
      </c>
      <c r="I54" s="48">
        <v>4.899717007E9</v>
      </c>
      <c r="J54" s="44" t="s">
        <v>32</v>
      </c>
      <c r="K54" s="137"/>
      <c r="L54" s="125"/>
      <c r="M54" s="37">
        <v>350.0</v>
      </c>
      <c r="N54" s="116"/>
      <c r="O54" s="53"/>
      <c r="P54" s="258"/>
      <c r="Q54" s="234"/>
      <c r="R54" s="126"/>
      <c r="S54" s="117"/>
      <c r="T54" s="47">
        <v>50.0</v>
      </c>
      <c r="U54" s="7"/>
      <c r="V54" s="7"/>
      <c r="W54" s="7"/>
      <c r="X54" s="7"/>
      <c r="Y54" s="7"/>
      <c r="Z54" s="7"/>
      <c r="AA54" s="7"/>
      <c r="AB54" s="7"/>
      <c r="AC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39"/>
      <c r="M55" s="63"/>
      <c r="N55" s="64"/>
      <c r="O55" s="53"/>
      <c r="P55" s="262"/>
      <c r="Q55" s="234"/>
      <c r="R55" s="140"/>
      <c r="S55" s="65"/>
      <c r="T55" s="4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44"/>
      <c r="B56" s="44"/>
      <c r="C56" s="45"/>
      <c r="D56" s="101"/>
      <c r="E56" s="23"/>
      <c r="F56" s="44"/>
      <c r="G56" s="48"/>
      <c r="H56" s="60"/>
      <c r="I56" s="48"/>
      <c r="J56" s="78"/>
      <c r="K56" s="137"/>
      <c r="L56" s="125"/>
      <c r="M56" s="85"/>
      <c r="N56" s="86"/>
      <c r="O56" s="53"/>
      <c r="P56" s="254"/>
      <c r="Q56" s="234"/>
      <c r="R56" s="126"/>
      <c r="S56" s="89"/>
      <c r="T56" s="4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44"/>
      <c r="B57" s="44"/>
      <c r="C57" s="70"/>
      <c r="D57" s="45"/>
      <c r="E57" s="23"/>
      <c r="F57" s="44"/>
      <c r="G57" s="48"/>
      <c r="H57" s="60"/>
      <c r="I57" s="48"/>
      <c r="J57" s="78"/>
      <c r="K57" s="137"/>
      <c r="L57" s="125"/>
      <c r="M57" s="85"/>
      <c r="N57" s="86"/>
      <c r="O57" s="53"/>
      <c r="P57" s="256"/>
      <c r="Q57" s="234"/>
      <c r="R57" s="126"/>
      <c r="S57" s="89"/>
      <c r="T57" s="4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44"/>
      <c r="B58" s="44"/>
      <c r="C58" s="45"/>
      <c r="D58" s="45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56"/>
      <c r="Q58" s="234"/>
      <c r="R58" s="126"/>
      <c r="S58" s="89"/>
      <c r="T58" s="4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44"/>
      <c r="B59" s="44"/>
      <c r="C59" s="45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56"/>
      <c r="Q59" s="234"/>
      <c r="R59" s="126"/>
      <c r="S59" s="89"/>
      <c r="T59" s="4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30"/>
      <c r="M60" s="63"/>
      <c r="N60" s="64"/>
      <c r="O60" s="53"/>
      <c r="P60" s="256"/>
      <c r="Q60" s="234"/>
      <c r="R60" s="131"/>
      <c r="S60" s="65"/>
      <c r="T60" s="4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30"/>
      <c r="M61" s="85"/>
      <c r="N61" s="86"/>
      <c r="O61" s="53"/>
      <c r="P61" s="258"/>
      <c r="Q61" s="265"/>
      <c r="R61" s="131"/>
      <c r="S61" s="89"/>
      <c r="T61" s="142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8"/>
      <c r="L62" s="125"/>
      <c r="M62" s="63"/>
      <c r="N62" s="64"/>
      <c r="O62" s="53"/>
      <c r="P62" s="262"/>
      <c r="Q62" s="234"/>
      <c r="R62" s="126"/>
      <c r="S62" s="65"/>
      <c r="T62" s="4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8"/>
      <c r="L63" s="130"/>
      <c r="M63" s="85"/>
      <c r="N63" s="86"/>
      <c r="O63" s="53"/>
      <c r="P63" s="254"/>
      <c r="Q63" s="234"/>
      <c r="R63" s="131"/>
      <c r="S63" s="89"/>
      <c r="T63" s="4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7"/>
      <c r="L64" s="130"/>
      <c r="M64" s="85"/>
      <c r="N64" s="86"/>
      <c r="O64" s="53"/>
      <c r="P64" s="258"/>
      <c r="Q64" s="234"/>
      <c r="R64" s="131"/>
      <c r="S64" s="89"/>
      <c r="T64" s="4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44"/>
      <c r="B65" s="44"/>
      <c r="C65" s="45"/>
      <c r="D65" s="45"/>
      <c r="E65" s="143"/>
      <c r="F65" s="44"/>
      <c r="G65" s="48"/>
      <c r="H65" s="60"/>
      <c r="I65" s="48"/>
      <c r="J65" s="78"/>
      <c r="K65" s="144"/>
      <c r="L65" s="125"/>
      <c r="M65" s="63"/>
      <c r="N65" s="64"/>
      <c r="O65" s="53"/>
      <c r="P65" s="258"/>
      <c r="Q65" s="234"/>
      <c r="R65" s="126"/>
      <c r="S65" s="65"/>
      <c r="T65" s="4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44"/>
      <c r="B66" s="44"/>
      <c r="C66" s="45"/>
      <c r="D66" s="45"/>
      <c r="E66" s="143"/>
      <c r="F66" s="44"/>
      <c r="G66" s="48"/>
      <c r="H66" s="60"/>
      <c r="I66" s="48"/>
      <c r="J66" s="78"/>
      <c r="K66" s="145"/>
      <c r="L66" s="130"/>
      <c r="M66" s="85"/>
      <c r="N66" s="86"/>
      <c r="O66" s="53"/>
      <c r="P66" s="258"/>
      <c r="Q66" s="234"/>
      <c r="R66" s="131"/>
      <c r="S66" s="89"/>
      <c r="T66" s="4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37"/>
      <c r="L67" s="146"/>
      <c r="M67" s="85"/>
      <c r="N67" s="86"/>
      <c r="O67" s="53"/>
      <c r="P67" s="258"/>
      <c r="Q67" s="234"/>
      <c r="R67" s="147"/>
      <c r="S67" s="89"/>
      <c r="T67" s="5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4"/>
      <c r="L68" s="130"/>
      <c r="M68" s="85"/>
      <c r="N68" s="86"/>
      <c r="O68" s="53"/>
      <c r="P68" s="266"/>
      <c r="Q68" s="234"/>
      <c r="R68" s="131"/>
      <c r="S68" s="89"/>
      <c r="T68" s="4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44"/>
      <c r="B69" s="44"/>
      <c r="C69" s="149"/>
      <c r="D69" s="150"/>
      <c r="E69" s="143"/>
      <c r="F69" s="44"/>
      <c r="G69" s="48"/>
      <c r="H69" s="60"/>
      <c r="I69" s="48"/>
      <c r="J69" s="78"/>
      <c r="K69" s="151"/>
      <c r="L69" s="152"/>
      <c r="M69" s="85"/>
      <c r="N69" s="86"/>
      <c r="O69" s="53"/>
      <c r="P69" s="266"/>
      <c r="Q69" s="234"/>
      <c r="R69" s="153"/>
      <c r="S69" s="89"/>
      <c r="T69" s="4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44"/>
      <c r="B70" s="44"/>
      <c r="C70" s="149"/>
      <c r="D70" s="45"/>
      <c r="E70" s="143"/>
      <c r="F70" s="44"/>
      <c r="G70" s="48"/>
      <c r="H70" s="60"/>
      <c r="I70" s="48"/>
      <c r="J70" s="78"/>
      <c r="K70" s="155"/>
      <c r="L70" s="152"/>
      <c r="M70" s="115"/>
      <c r="N70" s="116"/>
      <c r="O70" s="53"/>
      <c r="P70" s="266"/>
      <c r="Q70" s="265"/>
      <c r="R70" s="153"/>
      <c r="S70" s="117"/>
      <c r="T70" s="142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44"/>
      <c r="B71" s="44"/>
      <c r="C71" s="149"/>
      <c r="D71" s="58"/>
      <c r="E71" s="143"/>
      <c r="F71" s="44"/>
      <c r="G71" s="48"/>
      <c r="H71" s="60"/>
      <c r="I71" s="60"/>
      <c r="J71" s="78"/>
      <c r="K71" s="151"/>
      <c r="L71" s="156"/>
      <c r="M71" s="85"/>
      <c r="N71" s="86"/>
      <c r="O71" s="53"/>
      <c r="P71" s="266"/>
      <c r="Q71" s="265"/>
      <c r="R71" s="157"/>
      <c r="S71" s="89"/>
      <c r="T71" s="142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44"/>
      <c r="B72" s="44"/>
      <c r="C72" s="149"/>
      <c r="D72" s="45"/>
      <c r="E72" s="143"/>
      <c r="F72" s="44"/>
      <c r="G72" s="48"/>
      <c r="H72" s="60"/>
      <c r="I72" s="60"/>
      <c r="J72" s="78"/>
      <c r="K72" s="151"/>
      <c r="L72" s="152"/>
      <c r="M72" s="85"/>
      <c r="N72" s="86"/>
      <c r="O72" s="53"/>
      <c r="P72" s="266"/>
      <c r="Q72" s="265"/>
      <c r="R72" s="153"/>
      <c r="S72" s="89"/>
      <c r="T72" s="142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44"/>
      <c r="B73" s="44"/>
      <c r="C73" s="149"/>
      <c r="D73" s="45"/>
      <c r="E73" s="143"/>
      <c r="F73" s="44"/>
      <c r="G73" s="48"/>
      <c r="H73" s="60"/>
      <c r="I73" s="60"/>
      <c r="J73" s="78"/>
      <c r="K73" s="155"/>
      <c r="L73" s="152"/>
      <c r="M73" s="85"/>
      <c r="N73" s="86"/>
      <c r="O73" s="53"/>
      <c r="P73" s="266"/>
      <c r="Q73" s="265"/>
      <c r="R73" s="153"/>
      <c r="S73" s="89"/>
      <c r="T73" s="142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44"/>
      <c r="B74" s="44"/>
      <c r="C74" s="149"/>
      <c r="D74" s="45"/>
      <c r="E74" s="23"/>
      <c r="F74" s="44"/>
      <c r="G74" s="48"/>
      <c r="H74" s="60"/>
      <c r="I74" s="60"/>
      <c r="J74" s="78"/>
      <c r="K74" s="155"/>
      <c r="L74" s="152"/>
      <c r="M74" s="85"/>
      <c r="N74" s="86"/>
      <c r="O74" s="53"/>
      <c r="P74" s="266"/>
      <c r="Q74" s="265"/>
      <c r="R74" s="153"/>
      <c r="S74" s="89"/>
      <c r="T74" s="159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44"/>
      <c r="B75" s="44"/>
      <c r="C75" s="149"/>
      <c r="D75" s="45"/>
      <c r="E75" s="2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6"/>
      <c r="Q75" s="265"/>
      <c r="R75" s="153"/>
      <c r="S75" s="89"/>
      <c r="T75" s="142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8"/>
      <c r="B76" s="44"/>
      <c r="C76" s="149"/>
      <c r="D76" s="45"/>
      <c r="E76" s="23"/>
      <c r="F76" s="44"/>
      <c r="G76" s="160"/>
      <c r="H76" s="161"/>
      <c r="I76" s="161"/>
      <c r="J76" s="78"/>
      <c r="K76" s="151"/>
      <c r="L76" s="152"/>
      <c r="M76" s="85"/>
      <c r="N76" s="86"/>
      <c r="O76" s="53"/>
      <c r="P76" s="266"/>
      <c r="Q76" s="268"/>
      <c r="R76" s="153"/>
      <c r="S76" s="89"/>
      <c r="T76" s="162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8"/>
      <c r="B77" s="44"/>
      <c r="C77" s="149"/>
      <c r="D77" s="45"/>
      <c r="E77" s="23"/>
      <c r="F77" s="44"/>
      <c r="G77" s="160"/>
      <c r="H77" s="161"/>
      <c r="I77" s="161"/>
      <c r="J77" s="78"/>
      <c r="K77" s="151"/>
      <c r="L77" s="152"/>
      <c r="M77" s="85"/>
      <c r="N77" s="86"/>
      <c r="O77" s="53"/>
      <c r="P77" s="266"/>
      <c r="Q77" s="268"/>
      <c r="R77" s="153"/>
      <c r="S77" s="89"/>
      <c r="T77" s="163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9"/>
      <c r="Q78" s="268"/>
      <c r="R78" s="153"/>
      <c r="S78" s="89"/>
      <c r="T78" s="163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64"/>
      <c r="L79" s="165"/>
      <c r="M79" s="166"/>
      <c r="N79" s="167"/>
      <c r="O79" s="53"/>
      <c r="P79" s="269"/>
      <c r="Q79" s="268"/>
      <c r="R79" s="168"/>
      <c r="S79" s="170"/>
      <c r="T79" s="163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64"/>
      <c r="L80" s="165"/>
      <c r="M80" s="166"/>
      <c r="N80" s="167"/>
      <c r="O80" s="53"/>
      <c r="P80" s="269"/>
      <c r="Q80" s="268"/>
      <c r="R80" s="168"/>
      <c r="S80" s="170"/>
      <c r="T80" s="163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71"/>
      <c r="Q81" s="268"/>
      <c r="R81" s="168"/>
      <c r="S81" s="170"/>
      <c r="T81" s="163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71"/>
      <c r="L82" s="172"/>
      <c r="M82" s="173"/>
      <c r="N82" s="174"/>
      <c r="O82" s="53"/>
      <c r="P82" s="273"/>
      <c r="Q82" s="274"/>
      <c r="R82" s="175"/>
      <c r="S82" s="177"/>
      <c r="T82" s="163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8"/>
      <c r="B83" s="44"/>
      <c r="C83" s="149"/>
      <c r="D83" s="45"/>
      <c r="E83" s="143"/>
      <c r="F83" s="44"/>
      <c r="G83" s="160"/>
      <c r="H83" s="161"/>
      <c r="I83" s="161"/>
      <c r="J83" s="78"/>
      <c r="K83" s="164"/>
      <c r="L83" s="165"/>
      <c r="M83" s="178"/>
      <c r="N83" s="179"/>
      <c r="O83" s="53"/>
      <c r="P83" s="273"/>
      <c r="Q83" s="275"/>
      <c r="R83" s="168"/>
      <c r="S83" s="180"/>
      <c r="T83" s="163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8"/>
      <c r="B84" s="44"/>
      <c r="C84" s="149"/>
      <c r="D84" s="45"/>
      <c r="E84" s="143"/>
      <c r="F84" s="44"/>
      <c r="G84" s="160"/>
      <c r="H84" s="161"/>
      <c r="I84" s="161"/>
      <c r="J84" s="78"/>
      <c r="K84" s="164"/>
      <c r="L84" s="165"/>
      <c r="M84" s="178"/>
      <c r="N84" s="179"/>
      <c r="O84" s="53"/>
      <c r="P84" s="273"/>
      <c r="Q84" s="275"/>
      <c r="R84" s="168"/>
      <c r="S84" s="180"/>
      <c r="T84" s="163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3"/>
      <c r="Q85" s="275"/>
      <c r="R85" s="168"/>
      <c r="S85" s="180"/>
      <c r="T85" s="163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3"/>
      <c r="Q86" s="275"/>
      <c r="R86" s="168"/>
      <c r="S86" s="180"/>
      <c r="T86" s="163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3"/>
      <c r="Q87" s="275"/>
      <c r="R87" s="168"/>
      <c r="S87" s="180"/>
      <c r="T87" s="163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3"/>
      <c r="Q88" s="275"/>
      <c r="R88" s="168"/>
      <c r="S88" s="180"/>
      <c r="T88" s="163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3"/>
      <c r="Q89" s="275"/>
      <c r="R89" s="168"/>
      <c r="S89" s="180"/>
      <c r="T89" s="163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3"/>
      <c r="Q90" s="275"/>
      <c r="R90" s="168"/>
      <c r="S90" s="180"/>
      <c r="T90" s="163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4"/>
      <c r="B91" s="4"/>
      <c r="C91" s="3"/>
      <c r="D91" s="181"/>
      <c r="E91" s="182"/>
      <c r="F91" s="4"/>
      <c r="G91" s="183"/>
      <c r="H91" s="184"/>
      <c r="I91" s="185"/>
      <c r="J91" s="4"/>
      <c r="K91" s="186"/>
      <c r="L91" s="186"/>
      <c r="M91" s="186"/>
      <c r="N91" s="186"/>
      <c r="O91" s="187"/>
      <c r="P91" s="187"/>
      <c r="Q91" s="187"/>
      <c r="R91" s="187"/>
      <c r="S91" s="188"/>
      <c r="T91" s="189">
        <f>SUM(T7:T90)</f>
        <v>7489</v>
      </c>
      <c r="U91" s="7"/>
      <c r="V91" s="7"/>
      <c r="W91" s="7"/>
      <c r="X91" s="7"/>
      <c r="Y91" s="7"/>
      <c r="Z91" s="7"/>
      <c r="AA91" s="7"/>
      <c r="AB91" s="7"/>
      <c r="AC91" s="7"/>
    </row>
    <row r="92">
      <c r="A92" s="4"/>
      <c r="B92" s="4"/>
      <c r="C92" s="3"/>
      <c r="D92" s="190"/>
      <c r="E92" s="191"/>
      <c r="F92" s="2"/>
      <c r="G92" s="192"/>
      <c r="H92" s="193"/>
      <c r="I92" s="194"/>
      <c r="J92" s="2"/>
      <c r="K92" s="35" t="s">
        <v>9</v>
      </c>
      <c r="L92" s="195"/>
      <c r="M92" s="195"/>
      <c r="N92" s="195"/>
      <c r="O92" s="196"/>
      <c r="P92" s="196"/>
      <c r="Q92" s="196"/>
      <c r="R92" s="196"/>
      <c r="S92" s="19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4"/>
      <c r="B93" s="4"/>
      <c r="C93" s="198"/>
      <c r="D93" s="16"/>
      <c r="E93" s="199"/>
      <c r="F93" s="200"/>
      <c r="G93" s="183"/>
      <c r="H93" s="5"/>
      <c r="I93" s="5"/>
      <c r="J93" s="2"/>
      <c r="K93" s="150">
        <f>SUM(K7:K90)</f>
        <v>0</v>
      </c>
      <c r="L93" s="201" t="s">
        <v>24</v>
      </c>
      <c r="O93" s="202" t="s">
        <v>25</v>
      </c>
      <c r="R93" s="202"/>
      <c r="S93" s="203" t="s">
        <v>26</v>
      </c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2"/>
      <c r="B94" s="2"/>
      <c r="C94" s="3"/>
      <c r="D94" s="16"/>
      <c r="E94" s="2"/>
      <c r="F94" s="2"/>
      <c r="G94" s="183"/>
      <c r="H94" s="5"/>
      <c r="I94" s="5"/>
      <c r="J94" s="2"/>
      <c r="K94" s="150">
        <f>SUM(K93*1%)</f>
        <v>0</v>
      </c>
      <c r="L94" s="36" t="s">
        <v>10</v>
      </c>
      <c r="M94" s="204"/>
      <c r="N94" s="204"/>
      <c r="O94" s="205"/>
      <c r="P94" s="206"/>
      <c r="Q94" s="206"/>
      <c r="R94" s="206"/>
      <c r="S94" s="20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2"/>
      <c r="B95" s="2"/>
      <c r="C95" s="3"/>
      <c r="D95" s="16"/>
      <c r="E95" s="2"/>
      <c r="F95" s="2"/>
      <c r="G95" s="4"/>
      <c r="H95" s="5"/>
      <c r="I95" s="5"/>
      <c r="J95" s="2"/>
      <c r="K95" s="208"/>
      <c r="L95" s="209">
        <f>SUM(L6:L89)</f>
        <v>4140</v>
      </c>
      <c r="M95" s="37" t="s">
        <v>11</v>
      </c>
      <c r="N95" s="204"/>
      <c r="O95" s="205"/>
      <c r="P95" s="205"/>
      <c r="Q95" s="205"/>
      <c r="R95" s="205"/>
      <c r="S95" s="20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"/>
      <c r="B96" s="2"/>
      <c r="C96" s="3"/>
      <c r="D96" s="16"/>
      <c r="E96" s="2"/>
      <c r="F96" s="2"/>
      <c r="G96" s="210" t="s">
        <v>27</v>
      </c>
      <c r="H96" s="211">
        <f>SUM(K93,L95,M96,N97)</f>
        <v>11053</v>
      </c>
      <c r="I96" s="5"/>
      <c r="J96" s="2"/>
      <c r="K96" s="7"/>
      <c r="L96" s="58">
        <f>SUM(L95*2%)</f>
        <v>82.8</v>
      </c>
      <c r="M96" s="16">
        <f>SUM(M6:M89)</f>
        <v>1811</v>
      </c>
      <c r="N96" s="38" t="s">
        <v>12</v>
      </c>
      <c r="O96" s="205"/>
      <c r="P96" s="205"/>
      <c r="Q96" s="205"/>
      <c r="R96" s="205"/>
      <c r="S96" s="188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"/>
      <c r="B97" s="2"/>
      <c r="C97" s="3"/>
      <c r="D97" s="16"/>
      <c r="E97" s="2"/>
      <c r="F97" s="212"/>
      <c r="G97" s="213" t="s">
        <v>28</v>
      </c>
      <c r="H97" s="211">
        <f>SUM(O98,,P100,R102)</f>
        <v>4385</v>
      </c>
      <c r="I97" s="5"/>
      <c r="J97" s="2"/>
      <c r="K97" s="7"/>
      <c r="L97" s="17"/>
      <c r="M97" s="58">
        <f>SUM(M96*2%)</f>
        <v>36.22</v>
      </c>
      <c r="N97" s="16">
        <f>SUM(N6:N90)</f>
        <v>5102</v>
      </c>
      <c r="O97" s="39" t="s">
        <v>13</v>
      </c>
      <c r="P97" s="205"/>
      <c r="Q97" s="205"/>
      <c r="R97" s="205"/>
      <c r="S97" s="214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"/>
      <c r="B98" s="2"/>
      <c r="C98" s="3"/>
      <c r="D98" s="16"/>
      <c r="E98" s="2"/>
      <c r="F98" s="212"/>
      <c r="G98" s="215" t="s">
        <v>29</v>
      </c>
      <c r="H98" s="211">
        <f>SUM(Q101,S103)</f>
        <v>2099</v>
      </c>
      <c r="I98" s="5"/>
      <c r="J98" s="2"/>
      <c r="K98" s="7"/>
      <c r="L98" s="2"/>
      <c r="M98" s="2"/>
      <c r="N98" s="58">
        <f>SUM(N97*3%)</f>
        <v>153.06</v>
      </c>
      <c r="O98" s="16">
        <f>SUM(O6:O91)</f>
        <v>3191</v>
      </c>
      <c r="P98" s="205"/>
      <c r="Q98" s="205"/>
      <c r="R98" s="205"/>
      <c r="S98" s="214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"/>
      <c r="B99" s="2"/>
      <c r="C99" s="3"/>
      <c r="D99" s="16"/>
      <c r="E99" s="2"/>
      <c r="F99" s="2"/>
      <c r="G99" s="43"/>
      <c r="H99" s="216"/>
      <c r="I99" s="5"/>
      <c r="J99" s="2"/>
      <c r="K99" s="7"/>
      <c r="L99" s="2"/>
      <c r="M99" s="2"/>
      <c r="N99" s="2"/>
      <c r="O99" s="58">
        <f>SUM(O98*2%)</f>
        <v>63.82</v>
      </c>
      <c r="P99" s="230" t="s">
        <v>35</v>
      </c>
      <c r="Q99" s="205"/>
      <c r="R99" s="205"/>
      <c r="S99" s="214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"/>
      <c r="B100" s="2"/>
      <c r="C100" s="3"/>
      <c r="D100" s="16"/>
      <c r="E100" s="2"/>
      <c r="F100" s="2"/>
      <c r="G100" s="4"/>
      <c r="H100" s="5"/>
      <c r="I100" s="5"/>
      <c r="J100" s="2"/>
      <c r="K100" s="7"/>
      <c r="L100" s="2"/>
      <c r="M100" s="2"/>
      <c r="N100" s="2"/>
      <c r="O100" s="2"/>
      <c r="P100" s="16">
        <f>SUM(P6:P93)</f>
        <v>0</v>
      </c>
      <c r="Q100" s="41" t="s">
        <v>15</v>
      </c>
      <c r="R100" s="205"/>
      <c r="S100" s="214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"/>
      <c r="B101" s="2"/>
      <c r="C101" s="3"/>
      <c r="D101" s="16"/>
      <c r="E101" s="2"/>
      <c r="F101" s="2"/>
      <c r="G101" s="217" t="s">
        <v>30</v>
      </c>
      <c r="H101" s="218"/>
      <c r="I101" s="219"/>
      <c r="J101" s="2"/>
      <c r="K101" s="7"/>
      <c r="L101" s="2"/>
      <c r="M101" s="2"/>
      <c r="N101" s="2"/>
      <c r="O101" s="2"/>
      <c r="P101" s="58">
        <f>SUM(P100*1%)</f>
        <v>0</v>
      </c>
      <c r="Q101" s="16">
        <f>SUM(Q6:Q89)</f>
        <v>1749</v>
      </c>
      <c r="R101" s="40" t="s">
        <v>14</v>
      </c>
      <c r="S101" s="214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"/>
      <c r="B102" s="2"/>
      <c r="C102" s="3"/>
      <c r="D102" s="16"/>
      <c r="E102" s="2"/>
      <c r="F102" s="2"/>
      <c r="G102" s="220" t="s">
        <v>31</v>
      </c>
      <c r="H102" s="221"/>
      <c r="I102" s="219"/>
      <c r="J102" s="2"/>
      <c r="K102" s="7"/>
      <c r="L102" s="2"/>
      <c r="M102" s="2"/>
      <c r="N102" s="2"/>
      <c r="O102" s="2"/>
      <c r="P102" s="2"/>
      <c r="Q102" s="58">
        <f>SUM(Q101*1%)</f>
        <v>17.49</v>
      </c>
      <c r="R102" s="16">
        <f>SUM(R6:R89)</f>
        <v>1194</v>
      </c>
      <c r="S102" s="222" t="s">
        <v>16</v>
      </c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"/>
      <c r="B103" s="2"/>
      <c r="C103" s="3"/>
      <c r="D103" s="16"/>
      <c r="E103" s="2"/>
      <c r="F103" s="2"/>
      <c r="G103" s="223" t="s">
        <v>32</v>
      </c>
      <c r="H103" s="221"/>
      <c r="I103" s="219"/>
      <c r="J103" s="2"/>
      <c r="K103" s="7"/>
      <c r="L103" s="2"/>
      <c r="M103" s="2"/>
      <c r="N103" s="2"/>
      <c r="O103" s="2"/>
      <c r="P103" s="2"/>
      <c r="Q103" s="2"/>
      <c r="R103" s="58">
        <f>SUM(R102*1%)</f>
        <v>11.94</v>
      </c>
      <c r="S103" s="150">
        <f>SUM(S7:S91)</f>
        <v>350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"/>
      <c r="B104" s="2"/>
      <c r="C104" s="108"/>
      <c r="D104" s="16"/>
      <c r="E104" s="2"/>
      <c r="F104" s="2"/>
      <c r="G104" s="4"/>
      <c r="H104" s="5"/>
      <c r="I104" s="5"/>
      <c r="J104" s="2"/>
      <c r="K104" s="7"/>
      <c r="L104" s="2"/>
      <c r="M104" s="2"/>
      <c r="N104" s="2"/>
      <c r="O104" s="2"/>
      <c r="P104" s="2"/>
      <c r="Q104" s="2"/>
      <c r="R104" s="2"/>
      <c r="S104" s="150">
        <f>SUM(S103*2%)</f>
        <v>7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"/>
      <c r="B105" s="2"/>
      <c r="C105" s="108"/>
      <c r="D105" s="16"/>
      <c r="E105" s="2"/>
      <c r="F105" s="2"/>
      <c r="G105" s="224" t="s">
        <v>33</v>
      </c>
      <c r="H105" s="281">
        <f>SUM(N13,N25,N32,N35,N36,N41)</f>
        <v>1920</v>
      </c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16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"/>
      <c r="B107" s="2"/>
      <c r="C107" s="108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"/>
      <c r="B224" s="2"/>
      <c r="C224" s="226"/>
      <c r="D224" s="22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"/>
      <c r="B225" s="2"/>
      <c r="C225" s="226"/>
      <c r="D225" s="22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W989" s="7"/>
      <c r="X989" s="7"/>
      <c r="Y989" s="7"/>
      <c r="Z989" s="7"/>
      <c r="AA989" s="7"/>
      <c r="AB989" s="7"/>
      <c r="AC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W990" s="7"/>
      <c r="X990" s="7"/>
      <c r="Y990" s="7"/>
      <c r="Z990" s="7"/>
      <c r="AA990" s="7"/>
      <c r="AB990" s="7"/>
      <c r="AC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W991" s="7"/>
      <c r="X991" s="7"/>
      <c r="Y991" s="7"/>
      <c r="Z991" s="7"/>
      <c r="AA991" s="7"/>
      <c r="AB991" s="7"/>
      <c r="AC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7"/>
      <c r="W992" s="7"/>
      <c r="X992" s="7"/>
      <c r="Y992" s="7"/>
      <c r="Z992" s="7"/>
      <c r="AA992" s="7"/>
      <c r="AB992" s="7"/>
      <c r="AC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7"/>
      <c r="W993" s="7"/>
      <c r="X993" s="7"/>
      <c r="Y993" s="7"/>
      <c r="Z993" s="7"/>
      <c r="AA993" s="7"/>
      <c r="AB993" s="7"/>
      <c r="AC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7"/>
      <c r="W994" s="7"/>
      <c r="X994" s="7"/>
      <c r="Y994" s="7"/>
      <c r="Z994" s="7"/>
      <c r="AA994" s="7"/>
      <c r="AB994" s="7"/>
      <c r="AC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7"/>
      <c r="W995" s="7"/>
      <c r="X995" s="7"/>
      <c r="Y995" s="7"/>
      <c r="Z995" s="7"/>
      <c r="AA995" s="7"/>
      <c r="AB995" s="7"/>
      <c r="AC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7"/>
      <c r="W996" s="7"/>
      <c r="X996" s="7"/>
      <c r="Y996" s="7"/>
      <c r="Z996" s="7"/>
      <c r="AA996" s="7"/>
      <c r="AB996" s="7"/>
      <c r="AC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7"/>
      <c r="W997" s="7"/>
      <c r="X997" s="7"/>
      <c r="Y997" s="7"/>
      <c r="Z997" s="7"/>
      <c r="AA997" s="7"/>
      <c r="AB997" s="7"/>
      <c r="AC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7"/>
      <c r="W998" s="7"/>
      <c r="Z998" s="7"/>
      <c r="AA998" s="7"/>
      <c r="AB998" s="7"/>
      <c r="AC998" s="7"/>
    </row>
    <row r="999">
      <c r="G999" s="227"/>
      <c r="L999" s="227"/>
      <c r="M999" s="227"/>
      <c r="N999" s="227"/>
      <c r="O999" s="227"/>
      <c r="P999" s="227"/>
      <c r="Q999" s="227"/>
      <c r="R999" s="227"/>
      <c r="S999" s="227"/>
    </row>
  </sheetData>
  <mergeCells count="5">
    <mergeCell ref="A2:J2"/>
    <mergeCell ref="A3:J3"/>
    <mergeCell ref="K3:S3"/>
    <mergeCell ref="L93:N93"/>
    <mergeCell ref="O93:Q93"/>
  </mergeCells>
  <dataValidations>
    <dataValidation type="list" allowBlank="1" showErrorMessage="1" sqref="B7:B90">
      <formula1>"Pix,Cartão,Pacote ,Pago "</formula1>
    </dataValidation>
    <dataValidation type="list" allowBlank="1" showErrorMessage="1" sqref="E7:E90 E207:F998">
      <formula1>"Vinicius,Kaua,Caio,Julia,Thiago,Jhonatas,Diogo,Caio Ferreira,Pamelah,Caio Alves,Camila,Wiliam ,Gabriel ,Fernanda,Kaua novo,Marco "</formula1>
    </dataValidation>
    <dataValidation type="list" allowBlank="1" showErrorMessage="1" sqref="J7:J90">
      <formula1>"Mel,Drieli,Fernanda,Carla"</formula1>
    </dataValidation>
    <dataValidation type="list" allowBlank="1" showErrorMessage="1" sqref="A7:A90">
      <formula1>"Nobre,Publicidade,Rei dos Vídeos"</formula1>
    </dataValidation>
    <dataValidation type="list" allowBlank="1" showErrorMessage="1" sqref="F7:F90">
      <formula1>"White board,Cartoon ,3D ,3D personalizado,3D Premium,VSL,Logo,Post,Influencer Laura,Influencer Natalia,Influencer Nayara,3D Estatico ,3D Realista,Edição audio,Pov,Flow,Dia dos Pais VSL,Dia dos Pais 3D,Dia dos Pais Influencer,Mascote,locução"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2782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41" t="s">
        <v>15</v>
      </c>
      <c r="Q6" s="40" t="s">
        <v>14</v>
      </c>
      <c r="R6" s="42" t="s">
        <v>16</v>
      </c>
      <c r="S6" s="36" t="s">
        <v>17</v>
      </c>
      <c r="T6" s="7"/>
      <c r="U6" s="7"/>
      <c r="V6" s="43"/>
      <c r="Y6" s="7"/>
      <c r="Z6" s="7"/>
      <c r="AA6" s="7"/>
      <c r="AB6" s="7"/>
    </row>
    <row r="7">
      <c r="A7" s="44" t="s">
        <v>36</v>
      </c>
      <c r="B7" s="44" t="s">
        <v>37</v>
      </c>
      <c r="C7" s="45"/>
      <c r="D7" s="46" t="s">
        <v>2783</v>
      </c>
      <c r="E7" s="47" t="s">
        <v>39</v>
      </c>
      <c r="F7" s="44" t="s">
        <v>40</v>
      </c>
      <c r="G7" s="231" t="s">
        <v>2784</v>
      </c>
      <c r="H7" s="49"/>
      <c r="I7" s="50" t="s">
        <v>2785</v>
      </c>
      <c r="J7" s="44" t="s">
        <v>56</v>
      </c>
      <c r="K7" s="51"/>
      <c r="L7" s="52"/>
      <c r="M7" s="37"/>
      <c r="N7" s="38">
        <v>300.0</v>
      </c>
      <c r="O7" s="53"/>
      <c r="P7" s="234"/>
      <c r="Q7" s="54"/>
      <c r="R7" s="56"/>
      <c r="S7" s="57">
        <v>50.0</v>
      </c>
      <c r="T7" s="7"/>
      <c r="U7" s="7"/>
      <c r="V7" s="7"/>
      <c r="Y7" s="7"/>
      <c r="Z7" s="7"/>
      <c r="AA7" s="7"/>
      <c r="AB7" s="7"/>
    </row>
    <row r="8">
      <c r="A8" s="44" t="s">
        <v>36</v>
      </c>
      <c r="B8" s="44" t="s">
        <v>37</v>
      </c>
      <c r="C8" s="45"/>
      <c r="D8" s="46" t="s">
        <v>2786</v>
      </c>
      <c r="E8" s="47" t="s">
        <v>39</v>
      </c>
      <c r="F8" s="44" t="s">
        <v>40</v>
      </c>
      <c r="G8" s="231" t="s">
        <v>2787</v>
      </c>
      <c r="H8" s="60" t="s">
        <v>2788</v>
      </c>
      <c r="I8" s="61" t="s">
        <v>2789</v>
      </c>
      <c r="J8" s="44" t="s">
        <v>56</v>
      </c>
      <c r="K8" s="62"/>
      <c r="L8" s="52"/>
      <c r="M8" s="63"/>
      <c r="N8" s="64">
        <v>350.0</v>
      </c>
      <c r="O8" s="53"/>
      <c r="P8" s="234"/>
      <c r="Q8" s="54"/>
      <c r="R8" s="65"/>
      <c r="S8" s="57">
        <v>50.0</v>
      </c>
      <c r="T8" s="66" t="s">
        <v>10</v>
      </c>
      <c r="U8" s="67">
        <f>SUM(L97)</f>
        <v>0</v>
      </c>
      <c r="V8" s="7"/>
      <c r="Y8" s="7"/>
      <c r="Z8" s="7"/>
      <c r="AA8" s="7"/>
      <c r="AB8" s="7"/>
    </row>
    <row r="9">
      <c r="A9" s="44" t="s">
        <v>36</v>
      </c>
      <c r="B9" s="44" t="s">
        <v>37</v>
      </c>
      <c r="C9" s="68"/>
      <c r="D9" s="46" t="s">
        <v>2790</v>
      </c>
      <c r="E9" s="47" t="s">
        <v>32</v>
      </c>
      <c r="F9" s="44" t="s">
        <v>40</v>
      </c>
      <c r="G9" s="231" t="s">
        <v>2791</v>
      </c>
      <c r="H9" s="60" t="s">
        <v>2792</v>
      </c>
      <c r="I9" s="69" t="s">
        <v>2793</v>
      </c>
      <c r="J9" s="44" t="s">
        <v>32</v>
      </c>
      <c r="K9" s="62"/>
      <c r="L9" s="52"/>
      <c r="M9" s="63"/>
      <c r="N9" s="64">
        <v>350.0</v>
      </c>
      <c r="O9" s="53"/>
      <c r="P9" s="234"/>
      <c r="Q9" s="54"/>
      <c r="R9" s="65"/>
      <c r="S9" s="57">
        <v>50.0</v>
      </c>
      <c r="T9" s="66" t="s">
        <v>11</v>
      </c>
      <c r="U9" s="67">
        <f>SUM(M98)</f>
        <v>0</v>
      </c>
      <c r="V9" s="7"/>
      <c r="Y9" s="7"/>
      <c r="Z9" s="7"/>
      <c r="AA9" s="7"/>
      <c r="AB9" s="7"/>
    </row>
    <row r="10" ht="16.5" customHeight="1">
      <c r="A10" s="44" t="s">
        <v>36</v>
      </c>
      <c r="B10" s="44" t="s">
        <v>37</v>
      </c>
      <c r="C10" s="70"/>
      <c r="D10" s="100" t="s">
        <v>2794</v>
      </c>
      <c r="E10" s="47" t="s">
        <v>78</v>
      </c>
      <c r="F10" s="44" t="s">
        <v>40</v>
      </c>
      <c r="G10" s="231" t="s">
        <v>2795</v>
      </c>
      <c r="H10" s="49" t="s">
        <v>2796</v>
      </c>
      <c r="I10" s="50" t="s">
        <v>2797</v>
      </c>
      <c r="J10" s="44" t="s">
        <v>32</v>
      </c>
      <c r="K10" s="51"/>
      <c r="L10" s="72"/>
      <c r="M10" s="37"/>
      <c r="N10" s="38"/>
      <c r="O10" s="53">
        <v>294.0</v>
      </c>
      <c r="P10" s="234"/>
      <c r="Q10" s="73"/>
      <c r="R10" s="56"/>
      <c r="S10" s="57">
        <v>50.0</v>
      </c>
      <c r="T10" s="75" t="s">
        <v>12</v>
      </c>
      <c r="U10" s="67">
        <f>SUM(N99)</f>
        <v>2100</v>
      </c>
      <c r="V10" s="7"/>
      <c r="W10" s="7"/>
      <c r="X10" s="7"/>
      <c r="Y10" s="7"/>
      <c r="Z10" s="7"/>
      <c r="AA10" s="7"/>
      <c r="AB10" s="7"/>
    </row>
    <row r="11">
      <c r="A11" s="44" t="s">
        <v>36</v>
      </c>
      <c r="B11" s="44" t="s">
        <v>37</v>
      </c>
      <c r="C11" s="45"/>
      <c r="D11" s="46" t="s">
        <v>2798</v>
      </c>
      <c r="E11" s="47" t="s">
        <v>39</v>
      </c>
      <c r="F11" s="44" t="s">
        <v>40</v>
      </c>
      <c r="G11" s="231" t="s">
        <v>2799</v>
      </c>
      <c r="H11" s="49" t="s">
        <v>2800</v>
      </c>
      <c r="I11" s="61" t="s">
        <v>2801</v>
      </c>
      <c r="J11" s="44" t="s">
        <v>56</v>
      </c>
      <c r="K11" s="51"/>
      <c r="L11" s="52"/>
      <c r="M11" s="37"/>
      <c r="N11" s="38">
        <v>350.0</v>
      </c>
      <c r="O11" s="53"/>
      <c r="P11" s="234"/>
      <c r="Q11" s="54"/>
      <c r="R11" s="56"/>
      <c r="S11" s="57">
        <v>50.0</v>
      </c>
      <c r="T11" s="76" t="s">
        <v>18</v>
      </c>
      <c r="U11" s="77">
        <f>SUM(U8:U10)</f>
        <v>2100</v>
      </c>
      <c r="V11" s="7"/>
      <c r="Y11" s="7"/>
      <c r="Z11" s="7"/>
      <c r="AA11" s="7"/>
      <c r="AB11" s="7"/>
    </row>
    <row r="12">
      <c r="A12" s="44" t="s">
        <v>36</v>
      </c>
      <c r="B12" s="44" t="s">
        <v>37</v>
      </c>
      <c r="C12" s="45"/>
      <c r="D12" s="46"/>
      <c r="E12" s="47" t="s">
        <v>135</v>
      </c>
      <c r="F12" s="44" t="s">
        <v>40</v>
      </c>
      <c r="G12" s="251" t="s">
        <v>2802</v>
      </c>
      <c r="H12" s="49" t="s">
        <v>2803</v>
      </c>
      <c r="I12" s="69" t="s">
        <v>2804</v>
      </c>
      <c r="J12" s="44" t="s">
        <v>32</v>
      </c>
      <c r="K12" s="51"/>
      <c r="L12" s="52"/>
      <c r="M12" s="63"/>
      <c r="N12" s="64"/>
      <c r="O12" s="53"/>
      <c r="P12" s="234"/>
      <c r="Q12" s="54">
        <v>294.0</v>
      </c>
      <c r="R12" s="65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36</v>
      </c>
      <c r="B13" s="44" t="s">
        <v>37</v>
      </c>
      <c r="C13" s="45"/>
      <c r="D13" s="46"/>
      <c r="E13" s="47" t="s">
        <v>39</v>
      </c>
      <c r="F13" s="44" t="s">
        <v>40</v>
      </c>
      <c r="G13" s="251" t="s">
        <v>2805</v>
      </c>
      <c r="H13" s="60" t="s">
        <v>2806</v>
      </c>
      <c r="I13" s="50" t="s">
        <v>2807</v>
      </c>
      <c r="J13" s="44" t="s">
        <v>56</v>
      </c>
      <c r="K13" s="51"/>
      <c r="L13" s="52"/>
      <c r="M13" s="63"/>
      <c r="N13" s="64">
        <v>350.0</v>
      </c>
      <c r="O13" s="53"/>
      <c r="P13" s="234"/>
      <c r="Q13" s="54"/>
      <c r="R13" s="65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36</v>
      </c>
      <c r="B14" s="44" t="s">
        <v>37</v>
      </c>
      <c r="C14" s="70"/>
      <c r="D14" s="46" t="s">
        <v>2808</v>
      </c>
      <c r="E14" s="47" t="s">
        <v>178</v>
      </c>
      <c r="F14" s="44" t="s">
        <v>40</v>
      </c>
      <c r="G14" s="231" t="s">
        <v>2809</v>
      </c>
      <c r="H14" s="60" t="s">
        <v>2810</v>
      </c>
      <c r="I14" s="50" t="s">
        <v>2811</v>
      </c>
      <c r="J14" s="44" t="s">
        <v>56</v>
      </c>
      <c r="K14" s="51"/>
      <c r="L14" s="52"/>
      <c r="M14" s="37"/>
      <c r="N14" s="38"/>
      <c r="O14" s="53">
        <v>294.0</v>
      </c>
      <c r="P14" s="234"/>
      <c r="Q14" s="54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36</v>
      </c>
      <c r="B15" s="44" t="s">
        <v>37</v>
      </c>
      <c r="C15" s="70"/>
      <c r="D15" s="46" t="s">
        <v>2812</v>
      </c>
      <c r="E15" s="47" t="s">
        <v>39</v>
      </c>
      <c r="F15" s="44" t="s">
        <v>40</v>
      </c>
      <c r="G15" s="241" t="s">
        <v>2813</v>
      </c>
      <c r="H15" s="79" t="s">
        <v>2814</v>
      </c>
      <c r="I15" s="61" t="s">
        <v>2815</v>
      </c>
      <c r="J15" s="44" t="s">
        <v>56</v>
      </c>
      <c r="K15" s="51"/>
      <c r="L15" s="52"/>
      <c r="M15" s="63"/>
      <c r="N15" s="64"/>
      <c r="O15" s="53">
        <v>588.0</v>
      </c>
      <c r="P15" s="234"/>
      <c r="Q15" s="54"/>
      <c r="R15" s="65"/>
      <c r="S15" s="57">
        <v>100.0</v>
      </c>
      <c r="T15" s="80" t="s">
        <v>13</v>
      </c>
      <c r="U15" s="46">
        <f>SUM(O100)</f>
        <v>2256</v>
      </c>
      <c r="V15" s="7"/>
      <c r="W15" s="7"/>
      <c r="X15" s="7"/>
      <c r="Y15" s="7"/>
      <c r="Z15" s="7"/>
      <c r="AA15" s="7"/>
      <c r="AB15" s="7"/>
    </row>
    <row r="16">
      <c r="A16" s="44" t="s">
        <v>36</v>
      </c>
      <c r="B16" s="44" t="s">
        <v>37</v>
      </c>
      <c r="C16" s="45"/>
      <c r="D16" s="46" t="s">
        <v>2816</v>
      </c>
      <c r="E16" s="47" t="s">
        <v>78</v>
      </c>
      <c r="F16" s="44" t="s">
        <v>40</v>
      </c>
      <c r="G16" s="241" t="s">
        <v>2817</v>
      </c>
      <c r="H16" s="79" t="s">
        <v>2818</v>
      </c>
      <c r="I16" s="61" t="s">
        <v>2819</v>
      </c>
      <c r="J16" s="44" t="s">
        <v>32</v>
      </c>
      <c r="K16" s="51"/>
      <c r="L16" s="52"/>
      <c r="M16" s="63"/>
      <c r="N16" s="64"/>
      <c r="O16" s="53">
        <v>650.0</v>
      </c>
      <c r="P16" s="234"/>
      <c r="Q16" s="54"/>
      <c r="R16" s="65"/>
      <c r="S16" s="57">
        <v>100.0</v>
      </c>
      <c r="T16" s="81" t="s">
        <v>35</v>
      </c>
      <c r="U16" s="101" t="str">
        <f>SUM(#REF!)</f>
        <v>#REF!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36</v>
      </c>
      <c r="B17" s="44" t="s">
        <v>37</v>
      </c>
      <c r="C17" s="45"/>
      <c r="D17" s="46" t="s">
        <v>2820</v>
      </c>
      <c r="E17" s="47" t="s">
        <v>39</v>
      </c>
      <c r="F17" s="44" t="s">
        <v>40</v>
      </c>
      <c r="G17" s="231" t="s">
        <v>2821</v>
      </c>
      <c r="H17" s="60" t="s">
        <v>823</v>
      </c>
      <c r="I17" s="69" t="s">
        <v>2822</v>
      </c>
      <c r="J17" s="44" t="s">
        <v>56</v>
      </c>
      <c r="K17" s="51"/>
      <c r="L17" s="84"/>
      <c r="M17" s="85"/>
      <c r="N17" s="64">
        <v>400.0</v>
      </c>
      <c r="O17" s="53"/>
      <c r="P17" s="234"/>
      <c r="Q17" s="87"/>
      <c r="R17" s="89"/>
      <c r="S17" s="57">
        <v>50.0</v>
      </c>
      <c r="T17" s="81" t="s">
        <v>14</v>
      </c>
      <c r="U17" s="46">
        <f>SUM(Q104)</f>
        <v>2188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36</v>
      </c>
      <c r="B18" s="44" t="s">
        <v>37</v>
      </c>
      <c r="C18" s="45"/>
      <c r="D18" s="58"/>
      <c r="E18" s="47"/>
      <c r="F18" s="44" t="s">
        <v>140</v>
      </c>
      <c r="G18" s="79" t="s">
        <v>2823</v>
      </c>
      <c r="H18" s="79" t="s">
        <v>348</v>
      </c>
      <c r="I18" s="61" t="s">
        <v>2824</v>
      </c>
      <c r="J18" s="44"/>
      <c r="K18" s="51"/>
      <c r="L18" s="84"/>
      <c r="M18" s="63"/>
      <c r="N18" s="64"/>
      <c r="O18" s="53">
        <v>250.0</v>
      </c>
      <c r="P18" s="234"/>
      <c r="Q18" s="87"/>
      <c r="R18" s="65"/>
      <c r="S18" s="57">
        <v>50.0</v>
      </c>
      <c r="T18" s="90" t="s">
        <v>19</v>
      </c>
      <c r="U18" s="374" t="str">
        <f>SUM(U15:U17)</f>
        <v>#REF!</v>
      </c>
      <c r="V18" s="7"/>
      <c r="W18" s="7"/>
      <c r="X18" s="7"/>
      <c r="Y18" s="7"/>
      <c r="Z18" s="7"/>
      <c r="AA18" s="7"/>
      <c r="AB18" s="7"/>
    </row>
    <row r="19">
      <c r="A19" s="44" t="s">
        <v>36</v>
      </c>
      <c r="B19" s="44" t="s">
        <v>37</v>
      </c>
      <c r="C19" s="45"/>
      <c r="D19" s="46" t="s">
        <v>2825</v>
      </c>
      <c r="E19" s="47" t="s">
        <v>145</v>
      </c>
      <c r="F19" s="44" t="s">
        <v>146</v>
      </c>
      <c r="G19" s="231" t="s">
        <v>2826</v>
      </c>
      <c r="H19" s="60" t="s">
        <v>2827</v>
      </c>
      <c r="I19" s="50" t="s">
        <v>2828</v>
      </c>
      <c r="J19" s="44" t="s">
        <v>56</v>
      </c>
      <c r="K19" s="51"/>
      <c r="L19" s="52"/>
      <c r="M19" s="63"/>
      <c r="N19" s="64"/>
      <c r="O19" s="53"/>
      <c r="P19" s="234"/>
      <c r="Q19" s="54">
        <v>350.0</v>
      </c>
      <c r="R19" s="65"/>
      <c r="S19" s="57">
        <v>100.0</v>
      </c>
      <c r="V19" s="7"/>
      <c r="W19" s="7"/>
      <c r="X19" s="7"/>
      <c r="Y19" s="7"/>
      <c r="Z19" s="7"/>
      <c r="AA19" s="7"/>
      <c r="AB19" s="7"/>
    </row>
    <row r="20">
      <c r="A20" s="44" t="s">
        <v>36</v>
      </c>
      <c r="B20" s="44" t="s">
        <v>37</v>
      </c>
      <c r="C20" s="45"/>
      <c r="D20" s="46" t="s">
        <v>2829</v>
      </c>
      <c r="E20" s="47" t="s">
        <v>178</v>
      </c>
      <c r="F20" s="44" t="s">
        <v>140</v>
      </c>
      <c r="G20" s="231" t="s">
        <v>2830</v>
      </c>
      <c r="H20" s="60"/>
      <c r="I20" s="69" t="s">
        <v>2831</v>
      </c>
      <c r="J20" s="44" t="s">
        <v>56</v>
      </c>
      <c r="K20" s="51"/>
      <c r="L20" s="52"/>
      <c r="M20" s="63"/>
      <c r="N20" s="64"/>
      <c r="O20" s="53"/>
      <c r="P20" s="234"/>
      <c r="Q20" s="54">
        <v>250.0</v>
      </c>
      <c r="R20" s="65"/>
      <c r="S20" s="57">
        <v>125.0</v>
      </c>
      <c r="V20" s="7"/>
      <c r="W20" s="7"/>
      <c r="X20" s="7"/>
      <c r="Y20" s="7"/>
      <c r="Z20" s="7"/>
      <c r="AA20" s="7"/>
      <c r="AB20" s="7"/>
    </row>
    <row r="21">
      <c r="A21" s="44" t="s">
        <v>36</v>
      </c>
      <c r="B21" s="44" t="s">
        <v>37</v>
      </c>
      <c r="C21" s="45"/>
      <c r="D21" s="46" t="s">
        <v>2832</v>
      </c>
      <c r="E21" s="47"/>
      <c r="F21" s="44" t="s">
        <v>140</v>
      </c>
      <c r="G21" s="282" t="s">
        <v>2833</v>
      </c>
      <c r="H21" s="60"/>
      <c r="I21" s="69" t="s">
        <v>2834</v>
      </c>
      <c r="J21" s="44" t="s">
        <v>56</v>
      </c>
      <c r="K21" s="51"/>
      <c r="L21" s="52"/>
      <c r="M21" s="63"/>
      <c r="N21" s="64"/>
      <c r="O21" s="53"/>
      <c r="P21" s="234"/>
      <c r="Q21" s="54">
        <v>500.0</v>
      </c>
      <c r="R21" s="65"/>
      <c r="S21" s="283">
        <v>500.0</v>
      </c>
      <c r="T21" s="92"/>
      <c r="U21" s="93"/>
      <c r="V21" s="7"/>
      <c r="W21" s="7"/>
      <c r="X21" s="7"/>
      <c r="Y21" s="7"/>
      <c r="Z21" s="7"/>
      <c r="AA21" s="7"/>
      <c r="AB21" s="7"/>
    </row>
    <row r="22">
      <c r="A22" s="44" t="s">
        <v>36</v>
      </c>
      <c r="B22" s="44" t="s">
        <v>37</v>
      </c>
      <c r="C22" s="45"/>
      <c r="D22" s="46" t="s">
        <v>2835</v>
      </c>
      <c r="E22" s="47" t="s">
        <v>78</v>
      </c>
      <c r="F22" s="44" t="s">
        <v>40</v>
      </c>
      <c r="G22" s="231" t="s">
        <v>2836</v>
      </c>
      <c r="H22" s="60"/>
      <c r="I22" s="50" t="s">
        <v>2837</v>
      </c>
      <c r="J22" s="44" t="s">
        <v>32</v>
      </c>
      <c r="K22" s="51"/>
      <c r="L22" s="52"/>
      <c r="M22" s="63"/>
      <c r="N22" s="64"/>
      <c r="O22" s="53"/>
      <c r="P22" s="234"/>
      <c r="Q22" s="54">
        <v>294.0</v>
      </c>
      <c r="R22" s="65"/>
      <c r="S22" s="57">
        <v>50.0</v>
      </c>
      <c r="T22" s="92"/>
      <c r="U22" s="93"/>
      <c r="V22" s="7"/>
      <c r="W22" s="7"/>
      <c r="X22" s="7"/>
      <c r="Y22" s="7"/>
      <c r="Z22" s="7"/>
      <c r="AA22" s="7"/>
      <c r="AB22" s="7"/>
    </row>
    <row r="23" ht="17.25" customHeight="1">
      <c r="A23" s="44" t="s">
        <v>36</v>
      </c>
      <c r="B23" s="44" t="s">
        <v>37</v>
      </c>
      <c r="C23" s="45"/>
      <c r="D23" s="101" t="s">
        <v>2838</v>
      </c>
      <c r="E23" s="47" t="s">
        <v>39</v>
      </c>
      <c r="F23" s="44" t="s">
        <v>1605</v>
      </c>
      <c r="G23" s="324" t="s">
        <v>2839</v>
      </c>
      <c r="H23" s="60" t="s">
        <v>348</v>
      </c>
      <c r="I23" s="69" t="s">
        <v>2824</v>
      </c>
      <c r="J23" s="44" t="s">
        <v>56</v>
      </c>
      <c r="K23" s="95"/>
      <c r="L23" s="52"/>
      <c r="M23" s="63"/>
      <c r="N23" s="64"/>
      <c r="O23" s="53">
        <v>180.0</v>
      </c>
      <c r="P23" s="234"/>
      <c r="Q23" s="54"/>
      <c r="R23" s="65"/>
      <c r="S23" s="57">
        <v>90.0</v>
      </c>
      <c r="T23" s="371" t="s">
        <v>20</v>
      </c>
      <c r="U23" s="46">
        <f>SUM(P7:P92)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36</v>
      </c>
      <c r="B24" s="44" t="s">
        <v>37</v>
      </c>
      <c r="C24" s="45"/>
      <c r="D24" s="101" t="s">
        <v>2840</v>
      </c>
      <c r="E24" s="47" t="s">
        <v>178</v>
      </c>
      <c r="F24" s="44" t="s">
        <v>60</v>
      </c>
      <c r="G24" s="231" t="s">
        <v>2841</v>
      </c>
      <c r="H24" s="60" t="s">
        <v>304</v>
      </c>
      <c r="I24" s="50" t="s">
        <v>2842</v>
      </c>
      <c r="J24" s="44" t="s">
        <v>56</v>
      </c>
      <c r="K24" s="51"/>
      <c r="L24" s="72"/>
      <c r="M24" s="63"/>
      <c r="N24" s="64"/>
      <c r="O24" s="53"/>
      <c r="P24" s="234"/>
      <c r="Q24" s="54">
        <v>250.0</v>
      </c>
      <c r="R24" s="65"/>
      <c r="S24" s="57">
        <v>50.0</v>
      </c>
      <c r="T24" s="90" t="s">
        <v>1562</v>
      </c>
      <c r="U24" s="347">
        <f>SUM(U23)</f>
        <v>0</v>
      </c>
      <c r="V24" s="7"/>
      <c r="W24" s="7"/>
      <c r="X24" s="7"/>
      <c r="Y24" s="7"/>
      <c r="Z24" s="7"/>
      <c r="AA24" s="7"/>
      <c r="AB24" s="7"/>
    </row>
    <row r="25">
      <c r="A25" s="44" t="s">
        <v>36</v>
      </c>
      <c r="B25" s="44" t="s">
        <v>37</v>
      </c>
      <c r="C25" s="70"/>
      <c r="D25" s="46" t="s">
        <v>2843</v>
      </c>
      <c r="E25" s="47" t="s">
        <v>178</v>
      </c>
      <c r="F25" s="44" t="s">
        <v>140</v>
      </c>
      <c r="G25" s="231" t="s">
        <v>2844</v>
      </c>
      <c r="H25" s="60"/>
      <c r="I25" s="69" t="s">
        <v>2831</v>
      </c>
      <c r="J25" s="44" t="s">
        <v>56</v>
      </c>
      <c r="K25" s="62"/>
      <c r="L25" s="52"/>
      <c r="M25" s="63"/>
      <c r="N25" s="86"/>
      <c r="O25" s="53"/>
      <c r="P25" s="234"/>
      <c r="Q25" s="54">
        <v>250.0</v>
      </c>
      <c r="R25" s="89"/>
      <c r="S25" s="57">
        <v>125.0</v>
      </c>
      <c r="V25" s="7"/>
      <c r="W25" s="7"/>
      <c r="X25" s="7"/>
      <c r="Y25" s="7"/>
      <c r="Z25" s="7"/>
      <c r="AA25" s="7"/>
      <c r="AB25" s="7"/>
    </row>
    <row r="26">
      <c r="A26" s="44" t="s">
        <v>36</v>
      </c>
      <c r="B26" s="44" t="s">
        <v>37</v>
      </c>
      <c r="C26" s="70"/>
      <c r="D26" s="46" t="s">
        <v>46</v>
      </c>
      <c r="E26" s="47" t="s">
        <v>178</v>
      </c>
      <c r="F26" s="44" t="s">
        <v>140</v>
      </c>
      <c r="G26" s="231" t="s">
        <v>2845</v>
      </c>
      <c r="H26" s="60"/>
      <c r="I26" s="69" t="s">
        <v>2834</v>
      </c>
      <c r="J26" s="44" t="s">
        <v>56</v>
      </c>
      <c r="K26" s="99"/>
      <c r="L26" s="84"/>
      <c r="M26" s="63"/>
      <c r="N26" s="64"/>
      <c r="O26" s="53"/>
      <c r="P26" s="234"/>
      <c r="Q26" s="87" t="s">
        <v>639</v>
      </c>
      <c r="R26" s="65"/>
      <c r="S26" s="57" t="s">
        <v>46</v>
      </c>
      <c r="V26" s="7"/>
      <c r="W26" s="7"/>
      <c r="X26" s="7"/>
      <c r="Y26" s="7"/>
      <c r="Z26" s="7"/>
      <c r="AA26" s="7"/>
      <c r="AB26" s="7"/>
    </row>
    <row r="27">
      <c r="A27" s="44" t="s">
        <v>36</v>
      </c>
      <c r="B27" s="44" t="s">
        <v>37</v>
      </c>
      <c r="C27" s="70"/>
      <c r="D27" s="46" t="s">
        <v>46</v>
      </c>
      <c r="E27" s="47" t="s">
        <v>178</v>
      </c>
      <c r="F27" s="44" t="s">
        <v>140</v>
      </c>
      <c r="G27" s="231" t="s">
        <v>2846</v>
      </c>
      <c r="H27" s="60"/>
      <c r="I27" s="69" t="s">
        <v>2834</v>
      </c>
      <c r="J27" s="44" t="s">
        <v>56</v>
      </c>
      <c r="K27" s="99"/>
      <c r="L27" s="52"/>
      <c r="M27" s="63"/>
      <c r="N27" s="64"/>
      <c r="O27" s="53"/>
      <c r="P27" s="234"/>
      <c r="Q27" s="54" t="s">
        <v>639</v>
      </c>
      <c r="R27" s="65"/>
      <c r="S27" s="57" t="s">
        <v>46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/>
      <c r="B28" s="44"/>
      <c r="C28" s="70"/>
      <c r="D28" s="100"/>
      <c r="E28" s="47"/>
      <c r="F28" s="44"/>
      <c r="G28" s="48"/>
      <c r="H28" s="60"/>
      <c r="I28" s="61"/>
      <c r="J28" s="44"/>
      <c r="K28" s="51"/>
      <c r="L28" s="52"/>
      <c r="M28" s="63"/>
      <c r="N28" s="64"/>
      <c r="O28" s="53"/>
      <c r="P28" s="234"/>
      <c r="Q28" s="54"/>
      <c r="R28" s="65"/>
      <c r="S28" s="5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/>
      <c r="B29" s="44"/>
      <c r="C29" s="45"/>
      <c r="D29" s="71"/>
      <c r="E29" s="59"/>
      <c r="F29" s="44"/>
      <c r="G29" s="48"/>
      <c r="H29" s="60"/>
      <c r="I29" s="48"/>
      <c r="J29" s="78"/>
      <c r="K29" s="51"/>
      <c r="L29" s="52"/>
      <c r="M29" s="63"/>
      <c r="N29" s="64"/>
      <c r="O29" s="53"/>
      <c r="P29" s="234"/>
      <c r="Q29" s="54"/>
      <c r="R29" s="65"/>
      <c r="S29" s="5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/>
      <c r="B30" s="44"/>
      <c r="C30" s="101"/>
      <c r="D30" s="100"/>
      <c r="E30" s="47"/>
      <c r="F30" s="44"/>
      <c r="G30" s="48"/>
      <c r="H30" s="60"/>
      <c r="I30" s="48"/>
      <c r="J30" s="78"/>
      <c r="K30" s="51"/>
      <c r="L30" s="52"/>
      <c r="M30" s="37"/>
      <c r="N30" s="38"/>
      <c r="O30" s="53"/>
      <c r="P30" s="234"/>
      <c r="Q30" s="54"/>
      <c r="R30" s="56"/>
      <c r="S30" s="5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/>
      <c r="B31" s="44"/>
      <c r="C31" s="45"/>
      <c r="D31" s="100"/>
      <c r="E31" s="59"/>
      <c r="F31" s="44"/>
      <c r="G31" s="102"/>
      <c r="H31" s="103"/>
      <c r="I31" s="48"/>
      <c r="J31" s="78"/>
      <c r="K31" s="51"/>
      <c r="L31" s="104"/>
      <c r="M31" s="63"/>
      <c r="N31" s="64"/>
      <c r="O31" s="53"/>
      <c r="P31" s="234"/>
      <c r="Q31" s="105"/>
      <c r="R31" s="65"/>
      <c r="S31" s="5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44"/>
      <c r="B32" s="44"/>
      <c r="C32" s="108"/>
      <c r="D32" s="46"/>
      <c r="E32" s="47"/>
      <c r="F32" s="44"/>
      <c r="G32" s="48"/>
      <c r="H32" s="60"/>
      <c r="I32" s="48"/>
      <c r="J32" s="78"/>
      <c r="K32" s="51"/>
      <c r="L32" s="104"/>
      <c r="M32" s="63"/>
      <c r="N32" s="64"/>
      <c r="O32" s="53"/>
      <c r="P32" s="234"/>
      <c r="Q32" s="105"/>
      <c r="R32" s="65"/>
      <c r="S32" s="47"/>
      <c r="T32" s="90" t="s">
        <v>23</v>
      </c>
      <c r="U32" s="342" t="str">
        <f>SUM(U11,U18,U24)</f>
        <v>#REF!</v>
      </c>
      <c r="V32" s="7"/>
      <c r="W32" s="7"/>
      <c r="X32" s="7"/>
      <c r="Y32" s="7"/>
      <c r="Z32" s="7"/>
      <c r="AA32" s="7"/>
      <c r="AB32" s="7"/>
    </row>
    <row r="33">
      <c r="A33" s="44"/>
      <c r="B33" s="44"/>
      <c r="C33" s="45"/>
      <c r="D33" s="109"/>
      <c r="E33" s="47"/>
      <c r="F33" s="44"/>
      <c r="G33" s="48"/>
      <c r="H33" s="60"/>
      <c r="I33" s="48"/>
      <c r="J33" s="44"/>
      <c r="K33" s="51"/>
      <c r="L33" s="84"/>
      <c r="M33" s="85"/>
      <c r="N33" s="86"/>
      <c r="O33" s="53"/>
      <c r="P33" s="234"/>
      <c r="Q33" s="87"/>
      <c r="R33" s="89"/>
      <c r="S33" s="47"/>
      <c r="V33" s="7"/>
      <c r="W33" s="7"/>
      <c r="X33" s="7"/>
      <c r="Y33" s="7"/>
      <c r="Z33" s="7"/>
      <c r="AA33" s="7"/>
      <c r="AB33" s="7"/>
    </row>
    <row r="34">
      <c r="A34" s="44"/>
      <c r="B34" s="44"/>
      <c r="C34" s="45"/>
      <c r="D34" s="110"/>
      <c r="E34" s="59"/>
      <c r="F34" s="44"/>
      <c r="G34" s="48"/>
      <c r="H34" s="60"/>
      <c r="I34" s="60"/>
      <c r="J34" s="78"/>
      <c r="K34" s="51"/>
      <c r="L34" s="72"/>
      <c r="M34" s="37"/>
      <c r="N34" s="38"/>
      <c r="O34" s="53"/>
      <c r="P34" s="234"/>
      <c r="Q34" s="73"/>
      <c r="R34" s="56"/>
      <c r="S34" s="47"/>
      <c r="V34" s="7"/>
      <c r="W34" s="7"/>
      <c r="X34" s="7"/>
      <c r="Y34" s="7"/>
      <c r="Z34" s="7"/>
      <c r="AA34" s="7"/>
      <c r="AB34" s="7"/>
    </row>
    <row r="35">
      <c r="A35" s="44"/>
      <c r="B35" s="44"/>
      <c r="C35" s="70"/>
      <c r="D35" s="110"/>
      <c r="E35" s="59"/>
      <c r="F35" s="44"/>
      <c r="G35" s="48"/>
      <c r="H35" s="60"/>
      <c r="I35" s="60"/>
      <c r="J35" s="78"/>
      <c r="K35" s="62"/>
      <c r="L35" s="52"/>
      <c r="M35" s="63"/>
      <c r="N35" s="64"/>
      <c r="O35" s="53"/>
      <c r="P35" s="234"/>
      <c r="Q35" s="54"/>
      <c r="R35" s="65"/>
      <c r="S35" s="47"/>
      <c r="V35" s="7"/>
      <c r="W35" s="7"/>
      <c r="X35" s="7"/>
      <c r="Y35" s="7"/>
      <c r="Z35" s="7"/>
      <c r="AA35" s="7"/>
      <c r="AB35" s="7"/>
    </row>
    <row r="36">
      <c r="A36" s="44"/>
      <c r="B36" s="44"/>
      <c r="C36" s="70"/>
      <c r="D36" s="71"/>
      <c r="E36" s="47"/>
      <c r="F36" s="44"/>
      <c r="G36" s="111"/>
      <c r="H36" s="112"/>
      <c r="I36" s="60"/>
      <c r="J36" s="78"/>
      <c r="K36" s="62"/>
      <c r="L36" s="52"/>
      <c r="M36" s="63"/>
      <c r="N36" s="64"/>
      <c r="O36" s="53"/>
      <c r="P36" s="234"/>
      <c r="Q36" s="54"/>
      <c r="R36" s="65"/>
      <c r="S36" s="47"/>
      <c r="V36" s="7"/>
      <c r="W36" s="7"/>
      <c r="X36" s="7"/>
      <c r="Y36" s="7"/>
      <c r="Z36" s="7"/>
      <c r="AA36" s="7"/>
      <c r="AB36" s="7"/>
    </row>
    <row r="37">
      <c r="A37" s="44"/>
      <c r="B37" s="44"/>
      <c r="C37" s="70"/>
      <c r="D37" s="71"/>
      <c r="E37" s="47"/>
      <c r="F37" s="44"/>
      <c r="G37" s="113"/>
      <c r="H37" s="114"/>
      <c r="I37" s="48"/>
      <c r="J37" s="44"/>
      <c r="K37" s="51"/>
      <c r="L37" s="52"/>
      <c r="M37" s="85"/>
      <c r="N37" s="86"/>
      <c r="O37" s="53"/>
      <c r="P37" s="234"/>
      <c r="Q37" s="54"/>
      <c r="R37" s="89"/>
      <c r="S37" s="4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/>
      <c r="B38" s="44"/>
      <c r="C38" s="45"/>
      <c r="D38" s="100"/>
      <c r="E38" s="47"/>
      <c r="F38" s="44"/>
      <c r="G38" s="48"/>
      <c r="H38" s="60"/>
      <c r="I38" s="48"/>
      <c r="J38" s="78"/>
      <c r="K38" s="51"/>
      <c r="L38" s="52"/>
      <c r="M38" s="115"/>
      <c r="N38" s="116"/>
      <c r="O38" s="53"/>
      <c r="P38" s="234"/>
      <c r="Q38" s="54"/>
      <c r="R38" s="117"/>
      <c r="S38" s="4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/>
      <c r="B39" s="44"/>
      <c r="C39" s="45"/>
      <c r="D39" s="71"/>
      <c r="E39" s="47"/>
      <c r="F39" s="44"/>
      <c r="G39" s="48"/>
      <c r="H39" s="60"/>
      <c r="I39" s="47"/>
      <c r="J39" s="78"/>
      <c r="K39" s="99"/>
      <c r="L39" s="52"/>
      <c r="M39" s="63"/>
      <c r="N39" s="64"/>
      <c r="O39" s="53"/>
      <c r="P39" s="234"/>
      <c r="Q39" s="54"/>
      <c r="R39" s="65"/>
      <c r="S39" s="4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/>
      <c r="B40" s="44"/>
      <c r="C40" s="45"/>
      <c r="D40" s="58"/>
      <c r="E40" s="59"/>
      <c r="F40" s="44"/>
      <c r="G40" s="48"/>
      <c r="H40" s="60"/>
      <c r="I40" s="48"/>
      <c r="J40" s="78"/>
      <c r="K40" s="51"/>
      <c r="L40" s="72"/>
      <c r="M40" s="63"/>
      <c r="N40" s="64"/>
      <c r="O40" s="53"/>
      <c r="P40" s="234"/>
      <c r="Q40" s="73"/>
      <c r="R40" s="65"/>
      <c r="S40" s="4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/>
      <c r="B41" s="44"/>
      <c r="C41" s="45"/>
      <c r="D41" s="71"/>
      <c r="E41" s="47"/>
      <c r="F41" s="44"/>
      <c r="G41" s="48"/>
      <c r="H41" s="60"/>
      <c r="I41" s="48"/>
      <c r="J41" s="78"/>
      <c r="K41" s="51"/>
      <c r="L41" s="52"/>
      <c r="M41" s="63"/>
      <c r="N41" s="64"/>
      <c r="O41" s="53"/>
      <c r="P41" s="234"/>
      <c r="Q41" s="54"/>
      <c r="R41" s="65"/>
      <c r="S41" s="4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/>
      <c r="B42" s="44"/>
      <c r="C42" s="70"/>
      <c r="D42" s="118"/>
      <c r="E42" s="59"/>
      <c r="F42" s="44"/>
      <c r="G42" s="119"/>
      <c r="H42" s="120"/>
      <c r="I42" s="114"/>
      <c r="J42" s="78"/>
      <c r="K42" s="121"/>
      <c r="L42" s="52"/>
      <c r="M42" s="63"/>
      <c r="N42" s="64"/>
      <c r="O42" s="53"/>
      <c r="P42" s="234"/>
      <c r="Q42" s="54"/>
      <c r="R42" s="65"/>
      <c r="S42" s="4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/>
      <c r="B43" s="44"/>
      <c r="C43" s="70"/>
      <c r="D43" s="58"/>
      <c r="E43" s="47"/>
      <c r="F43" s="44"/>
      <c r="G43" s="48"/>
      <c r="H43" s="60"/>
      <c r="I43" s="48"/>
      <c r="J43" s="44"/>
      <c r="K43" s="51"/>
      <c r="L43" s="52"/>
      <c r="M43" s="63"/>
      <c r="N43" s="64"/>
      <c r="O43" s="53"/>
      <c r="P43" s="234"/>
      <c r="Q43" s="54"/>
      <c r="R43" s="65"/>
      <c r="S43" s="4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/>
      <c r="B44" s="44"/>
      <c r="C44" s="45"/>
      <c r="D44" s="58"/>
      <c r="E44" s="59"/>
      <c r="F44" s="44"/>
      <c r="G44" s="48"/>
      <c r="H44" s="60"/>
      <c r="I44" s="48"/>
      <c r="J44" s="44"/>
      <c r="K44" s="62"/>
      <c r="L44" s="52"/>
      <c r="M44" s="63"/>
      <c r="N44" s="64"/>
      <c r="O44" s="53"/>
      <c r="P44" s="234"/>
      <c r="Q44" s="54"/>
      <c r="R44" s="65"/>
      <c r="S44" s="4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/>
      <c r="B45" s="44"/>
      <c r="C45" s="45"/>
      <c r="D45" s="122"/>
      <c r="E45" s="59"/>
      <c r="F45" s="44"/>
      <c r="G45" s="48"/>
      <c r="H45" s="60"/>
      <c r="I45" s="48"/>
      <c r="J45" s="44"/>
      <c r="K45" s="51"/>
      <c r="L45" s="52"/>
      <c r="M45" s="63"/>
      <c r="N45" s="64"/>
      <c r="O45" s="53"/>
      <c r="P45" s="234"/>
      <c r="Q45" s="54"/>
      <c r="R45" s="65"/>
      <c r="S45" s="4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/>
      <c r="B46" s="44"/>
      <c r="C46" s="45"/>
      <c r="D46" s="71"/>
      <c r="E46" s="59"/>
      <c r="F46" s="44"/>
      <c r="G46" s="123"/>
      <c r="H46" s="124"/>
      <c r="I46" s="48"/>
      <c r="J46" s="78"/>
      <c r="K46" s="51"/>
      <c r="L46" s="104"/>
      <c r="M46" s="85"/>
      <c r="N46" s="86"/>
      <c r="O46" s="53"/>
      <c r="P46" s="234"/>
      <c r="Q46" s="105"/>
      <c r="R46" s="89"/>
      <c r="S46" s="4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/>
      <c r="B47" s="44"/>
      <c r="C47" s="70"/>
      <c r="D47" s="71"/>
      <c r="E47" s="59"/>
      <c r="F47" s="44"/>
      <c r="G47" s="48"/>
      <c r="H47" s="60"/>
      <c r="I47" s="60"/>
      <c r="J47" s="78"/>
      <c r="K47" s="51"/>
      <c r="L47" s="125"/>
      <c r="M47" s="63"/>
      <c r="N47" s="64"/>
      <c r="O47" s="53"/>
      <c r="P47" s="234"/>
      <c r="Q47" s="126"/>
      <c r="R47" s="65"/>
      <c r="S47" s="4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/>
      <c r="B48" s="44"/>
      <c r="C48" s="45"/>
      <c r="D48" s="71"/>
      <c r="E48" s="59"/>
      <c r="F48" s="44"/>
      <c r="G48" s="48"/>
      <c r="H48" s="60"/>
      <c r="I48" s="60"/>
      <c r="J48" s="78"/>
      <c r="K48" s="51"/>
      <c r="L48" s="125"/>
      <c r="M48" s="37"/>
      <c r="N48" s="38"/>
      <c r="O48" s="53"/>
      <c r="P48" s="234"/>
      <c r="Q48" s="126"/>
      <c r="R48" s="56"/>
      <c r="S48" s="4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/>
      <c r="C49" s="45"/>
      <c r="D49" s="109"/>
      <c r="E49" s="47"/>
      <c r="F49" s="44"/>
      <c r="G49" s="48"/>
      <c r="H49" s="60"/>
      <c r="I49" s="128"/>
      <c r="J49" s="44"/>
      <c r="K49" s="62"/>
      <c r="L49" s="125"/>
      <c r="M49" s="85"/>
      <c r="N49" s="86"/>
      <c r="O49" s="53"/>
      <c r="P49" s="234"/>
      <c r="Q49" s="126"/>
      <c r="R49" s="89"/>
      <c r="S49" s="4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129"/>
      <c r="E50" s="59"/>
      <c r="F50" s="44"/>
      <c r="G50" s="48"/>
      <c r="H50" s="60"/>
      <c r="I50" s="48"/>
      <c r="J50" s="78"/>
      <c r="K50" s="62"/>
      <c r="L50" s="130"/>
      <c r="M50" s="85"/>
      <c r="N50" s="86"/>
      <c r="O50" s="53"/>
      <c r="P50" s="234"/>
      <c r="Q50" s="131"/>
      <c r="R50" s="89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70"/>
      <c r="E51" s="59"/>
      <c r="F51" s="44"/>
      <c r="G51" s="48"/>
      <c r="H51" s="60"/>
      <c r="I51" s="48"/>
      <c r="J51" s="78"/>
      <c r="K51" s="51"/>
      <c r="L51" s="125"/>
      <c r="M51" s="63"/>
      <c r="N51" s="64"/>
      <c r="O51" s="53"/>
      <c r="P51" s="234"/>
      <c r="Q51" s="126"/>
      <c r="R51" s="65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59"/>
      <c r="F52" s="44"/>
      <c r="G52" s="133"/>
      <c r="H52" s="49"/>
      <c r="I52" s="48"/>
      <c r="J52" s="78"/>
      <c r="K52" s="121"/>
      <c r="L52" s="125"/>
      <c r="M52" s="85"/>
      <c r="N52" s="86"/>
      <c r="O52" s="53"/>
      <c r="P52" s="234"/>
      <c r="Q52" s="126"/>
      <c r="R52" s="89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4"/>
      <c r="F53" s="44"/>
      <c r="G53" s="48"/>
      <c r="H53" s="60"/>
      <c r="I53" s="48"/>
      <c r="J53" s="78"/>
      <c r="K53" s="51"/>
      <c r="L53" s="125"/>
      <c r="M53" s="63"/>
      <c r="N53" s="64"/>
      <c r="O53" s="53"/>
      <c r="P53" s="234"/>
      <c r="Q53" s="126"/>
      <c r="R53" s="65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5"/>
      <c r="H54" s="136"/>
      <c r="I54" s="48"/>
      <c r="J54" s="78"/>
      <c r="K54" s="51"/>
      <c r="L54" s="125"/>
      <c r="M54" s="63"/>
      <c r="N54" s="64"/>
      <c r="O54" s="53"/>
      <c r="P54" s="234"/>
      <c r="Q54" s="126"/>
      <c r="R54" s="65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25"/>
      <c r="M55" s="115"/>
      <c r="N55" s="116"/>
      <c r="O55" s="53"/>
      <c r="P55" s="234"/>
      <c r="Q55" s="126"/>
      <c r="R55" s="117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8"/>
      <c r="L56" s="125"/>
      <c r="M56" s="115"/>
      <c r="N56" s="116"/>
      <c r="O56" s="53"/>
      <c r="P56" s="234"/>
      <c r="Q56" s="126"/>
      <c r="R56" s="117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0"/>
      <c r="I57" s="48"/>
      <c r="J57" s="78"/>
      <c r="K57" s="137"/>
      <c r="L57" s="139"/>
      <c r="M57" s="63"/>
      <c r="N57" s="64"/>
      <c r="O57" s="53"/>
      <c r="P57" s="234"/>
      <c r="Q57" s="140"/>
      <c r="R57" s="65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34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34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34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25"/>
      <c r="M61" s="85"/>
      <c r="N61" s="86"/>
      <c r="O61" s="53"/>
      <c r="P61" s="234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63"/>
      <c r="N62" s="64"/>
      <c r="O62" s="53"/>
      <c r="P62" s="234"/>
      <c r="Q62" s="131"/>
      <c r="R62" s="65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7"/>
      <c r="L63" s="130"/>
      <c r="M63" s="85"/>
      <c r="N63" s="86"/>
      <c r="O63" s="53"/>
      <c r="P63" s="265"/>
      <c r="Q63" s="131"/>
      <c r="R63" s="89"/>
      <c r="S63" s="142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25"/>
      <c r="M64" s="63"/>
      <c r="N64" s="64"/>
      <c r="O64" s="53"/>
      <c r="P64" s="234"/>
      <c r="Q64" s="126"/>
      <c r="R64" s="65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8"/>
      <c r="L65" s="130"/>
      <c r="M65" s="85"/>
      <c r="N65" s="86"/>
      <c r="O65" s="53"/>
      <c r="P65" s="234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0"/>
      <c r="I66" s="48"/>
      <c r="J66" s="78"/>
      <c r="K66" s="137"/>
      <c r="L66" s="130"/>
      <c r="M66" s="85"/>
      <c r="N66" s="86"/>
      <c r="O66" s="53"/>
      <c r="P66" s="234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4"/>
      <c r="L67" s="125"/>
      <c r="M67" s="63"/>
      <c r="N67" s="64"/>
      <c r="O67" s="53"/>
      <c r="P67" s="234"/>
      <c r="Q67" s="126"/>
      <c r="R67" s="65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5"/>
      <c r="L68" s="130"/>
      <c r="M68" s="85"/>
      <c r="N68" s="86"/>
      <c r="O68" s="53"/>
      <c r="P68" s="234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37"/>
      <c r="L69" s="146"/>
      <c r="M69" s="85"/>
      <c r="N69" s="86"/>
      <c r="O69" s="53"/>
      <c r="P69" s="234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4"/>
      <c r="L70" s="130"/>
      <c r="M70" s="85"/>
      <c r="N70" s="86"/>
      <c r="O70" s="53"/>
      <c r="P70" s="234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9"/>
      <c r="D71" s="150"/>
      <c r="E71" s="143"/>
      <c r="F71" s="44"/>
      <c r="G71" s="48"/>
      <c r="H71" s="60"/>
      <c r="I71" s="48"/>
      <c r="J71" s="78"/>
      <c r="K71" s="151"/>
      <c r="L71" s="152"/>
      <c r="M71" s="85"/>
      <c r="N71" s="86"/>
      <c r="O71" s="53"/>
      <c r="P71" s="234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9"/>
      <c r="D72" s="45"/>
      <c r="E72" s="143"/>
      <c r="F72" s="44"/>
      <c r="G72" s="48"/>
      <c r="H72" s="60"/>
      <c r="I72" s="48"/>
      <c r="J72" s="78"/>
      <c r="K72" s="155"/>
      <c r="L72" s="152"/>
      <c r="M72" s="115"/>
      <c r="N72" s="116"/>
      <c r="O72" s="53"/>
      <c r="P72" s="265"/>
      <c r="Q72" s="153"/>
      <c r="R72" s="117"/>
      <c r="S72" s="142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9"/>
      <c r="D73" s="58"/>
      <c r="E73" s="143"/>
      <c r="F73" s="44"/>
      <c r="G73" s="48"/>
      <c r="H73" s="60"/>
      <c r="I73" s="60"/>
      <c r="J73" s="78"/>
      <c r="K73" s="151"/>
      <c r="L73" s="156"/>
      <c r="M73" s="85"/>
      <c r="N73" s="86"/>
      <c r="O73" s="53"/>
      <c r="P73" s="265"/>
      <c r="Q73" s="157"/>
      <c r="R73" s="89"/>
      <c r="S73" s="142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1"/>
      <c r="L74" s="152"/>
      <c r="M74" s="85"/>
      <c r="N74" s="86"/>
      <c r="O74" s="53"/>
      <c r="P74" s="265"/>
      <c r="Q74" s="153"/>
      <c r="R74" s="89"/>
      <c r="S74" s="142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9"/>
      <c r="D75" s="45"/>
      <c r="E75" s="14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5"/>
      <c r="Q75" s="153"/>
      <c r="R75" s="89"/>
      <c r="S75" s="142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5"/>
      <c r="Q76" s="153"/>
      <c r="R76" s="89"/>
      <c r="S76" s="159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265"/>
      <c r="Q77" s="153"/>
      <c r="R77" s="89"/>
      <c r="S77" s="142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8"/>
      <c r="Q78" s="153"/>
      <c r="R78" s="89"/>
      <c r="S78" s="16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8"/>
      <c r="Q79" s="153"/>
      <c r="R79" s="89"/>
      <c r="S79" s="163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268"/>
      <c r="Q80" s="153"/>
      <c r="R80" s="89"/>
      <c r="S80" s="163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68"/>
      <c r="Q81" s="168"/>
      <c r="R81" s="170"/>
      <c r="S81" s="163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68"/>
      <c r="Q82" s="168"/>
      <c r="R82" s="170"/>
      <c r="S82" s="163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268"/>
      <c r="Q83" s="168"/>
      <c r="R83" s="170"/>
      <c r="S83" s="163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274"/>
      <c r="Q84" s="175"/>
      <c r="R84" s="177"/>
      <c r="S84" s="163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5"/>
      <c r="Q85" s="168"/>
      <c r="R85" s="180"/>
      <c r="S85" s="163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5"/>
      <c r="Q86" s="168"/>
      <c r="R86" s="180"/>
      <c r="S86" s="163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5"/>
      <c r="Q87" s="168"/>
      <c r="R87" s="180"/>
      <c r="S87" s="163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5"/>
      <c r="Q88" s="168"/>
      <c r="R88" s="180"/>
      <c r="S88" s="163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5"/>
      <c r="Q89" s="168"/>
      <c r="R89" s="180"/>
      <c r="S89" s="163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5"/>
      <c r="Q90" s="168"/>
      <c r="R90" s="180"/>
      <c r="S90" s="163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5"/>
      <c r="Q91" s="168"/>
      <c r="R91" s="180"/>
      <c r="S91" s="163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275"/>
      <c r="Q92" s="168"/>
      <c r="R92" s="180"/>
      <c r="S92" s="163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8"/>
      <c r="S93" s="189">
        <f>SUM(S7:S92)</f>
        <v>1740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0</v>
      </c>
      <c r="L95" s="201" t="s">
        <v>24</v>
      </c>
      <c r="O95" s="202" t="s">
        <v>25</v>
      </c>
      <c r="Q95" s="202"/>
      <c r="R95" s="203" t="s">
        <v>26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SUM(K95*1%)</f>
        <v>0</v>
      </c>
      <c r="L96" s="36" t="s">
        <v>10</v>
      </c>
      <c r="M96" s="204"/>
      <c r="N96" s="204"/>
      <c r="O96" s="205"/>
      <c r="P96" s="206"/>
      <c r="Q96" s="206"/>
      <c r="R96" s="20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0</v>
      </c>
      <c r="M97" s="37" t="s">
        <v>11</v>
      </c>
      <c r="N97" s="204"/>
      <c r="O97" s="205"/>
      <c r="P97" s="205"/>
      <c r="Q97" s="205"/>
      <c r="R97" s="20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2100</v>
      </c>
      <c r="I98" s="5"/>
      <c r="J98" s="2"/>
      <c r="K98" s="7"/>
      <c r="L98" s="58">
        <f>SUM(L97*1%)</f>
        <v>0</v>
      </c>
      <c r="M98" s="16">
        <f>SUM(M6:M91)</f>
        <v>0</v>
      </c>
      <c r="N98" s="38" t="s">
        <v>12</v>
      </c>
      <c r="O98" s="205"/>
      <c r="P98" s="205"/>
      <c r="Q98" s="205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2"/>
      <c r="G99" s="213" t="s">
        <v>28</v>
      </c>
      <c r="H99" s="211">
        <f>SUM(O100,Q104)</f>
        <v>4444</v>
      </c>
      <c r="I99" s="5"/>
      <c r="J99" s="2"/>
      <c r="K99" s="7"/>
      <c r="L99" s="17"/>
      <c r="M99" s="58">
        <f>SUM(M98*1%)</f>
        <v>0</v>
      </c>
      <c r="N99" s="16">
        <f>SUM(N6:N92)</f>
        <v>2100</v>
      </c>
      <c r="O99" s="39" t="s">
        <v>13</v>
      </c>
      <c r="P99" s="205"/>
      <c r="Q99" s="205"/>
      <c r="R99" s="21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SUM(P103,R105)</f>
        <v>0</v>
      </c>
      <c r="I100" s="5"/>
      <c r="J100" s="2"/>
      <c r="K100" s="7"/>
      <c r="L100" s="2"/>
      <c r="M100" s="2"/>
      <c r="N100" s="58">
        <f>SUM(N99*2%)</f>
        <v>42</v>
      </c>
      <c r="O100" s="16">
        <f>SUM(O6:O93)</f>
        <v>2256</v>
      </c>
      <c r="P100" s="205"/>
      <c r="Q100" s="205"/>
      <c r="R100" s="214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SUM(O100*2%)</f>
        <v>45.12</v>
      </c>
      <c r="P101" s="205"/>
      <c r="Q101" s="205"/>
      <c r="R101" s="214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1" t="s">
        <v>15</v>
      </c>
      <c r="Q102" s="205"/>
      <c r="R102" s="214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/>
      <c r="I103" s="219"/>
      <c r="J103" s="2"/>
      <c r="K103" s="7"/>
      <c r="L103" s="2"/>
      <c r="M103" s="2"/>
      <c r="N103" s="2"/>
      <c r="O103" s="2"/>
      <c r="P103" s="16">
        <f>SUM(P6:P91)</f>
        <v>0</v>
      </c>
      <c r="Q103" s="40" t="s">
        <v>14</v>
      </c>
      <c r="R103" s="214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21"/>
      <c r="I104" s="219"/>
      <c r="J104" s="2"/>
      <c r="K104" s="7"/>
      <c r="L104" s="2"/>
      <c r="M104" s="2"/>
      <c r="N104" s="2"/>
      <c r="O104" s="2"/>
      <c r="P104" s="58">
        <f>SUM(P103*2%)</f>
        <v>0</v>
      </c>
      <c r="Q104" s="16">
        <f>SUM(Q6:Q91)</f>
        <v>2188</v>
      </c>
      <c r="R104" s="222" t="s">
        <v>16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21"/>
      <c r="I105" s="219"/>
      <c r="J105" s="2"/>
      <c r="K105" s="7"/>
      <c r="L105" s="2"/>
      <c r="M105" s="2"/>
      <c r="N105" s="2"/>
      <c r="O105" s="2"/>
      <c r="P105" s="2"/>
      <c r="Q105" s="58">
        <f>SUM(Q104*2%)</f>
        <v>43.76</v>
      </c>
      <c r="R105" s="150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150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303">
        <f>SUM(Q12,N13)</f>
        <v>644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J7:J92">
      <formula1>"Mel,Drieli,Fernanda,Carla"</formula1>
    </dataValidation>
    <dataValidation type="list" allowBlank="1" showErrorMessage="1" sqref="A7:A92">
      <formula1>"Nobre,Publicidade,Rei dos Vídeos"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Influencer,Mascote,locução"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25"/>
    <col customWidth="1" min="8" max="8" width="22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4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41" t="s">
        <v>15</v>
      </c>
      <c r="Q6" s="40" t="s">
        <v>14</v>
      </c>
      <c r="R6" s="42" t="s">
        <v>16</v>
      </c>
      <c r="S6" s="36" t="s">
        <v>17</v>
      </c>
      <c r="T6" s="7"/>
      <c r="U6" s="7"/>
      <c r="V6" s="43"/>
      <c r="Y6" s="7"/>
      <c r="Z6" s="7"/>
      <c r="AA6" s="7"/>
      <c r="AB6" s="7"/>
    </row>
    <row r="7">
      <c r="A7" s="44" t="s">
        <v>36</v>
      </c>
      <c r="B7" s="44" t="s">
        <v>37</v>
      </c>
      <c r="C7" s="45"/>
      <c r="D7" s="46"/>
      <c r="E7" s="47" t="s">
        <v>70</v>
      </c>
      <c r="F7" s="44" t="s">
        <v>40</v>
      </c>
      <c r="G7" s="246" t="s">
        <v>2847</v>
      </c>
      <c r="H7" s="49" t="s">
        <v>2848</v>
      </c>
      <c r="I7" s="50" t="s">
        <v>2849</v>
      </c>
      <c r="J7" s="44" t="s">
        <v>32</v>
      </c>
      <c r="K7" s="51"/>
      <c r="L7" s="52"/>
      <c r="M7" s="37"/>
      <c r="N7" s="38">
        <v>350.0</v>
      </c>
      <c r="O7" s="53"/>
      <c r="P7" s="234"/>
      <c r="Q7" s="54"/>
      <c r="R7" s="56"/>
      <c r="S7" s="57">
        <v>50.0</v>
      </c>
      <c r="T7" s="7"/>
      <c r="U7" s="7"/>
      <c r="V7" s="7"/>
      <c r="Y7" s="7"/>
      <c r="Z7" s="7"/>
      <c r="AA7" s="7"/>
      <c r="AB7" s="7"/>
    </row>
    <row r="8">
      <c r="A8" s="44" t="s">
        <v>36</v>
      </c>
      <c r="B8" s="44" t="s">
        <v>37</v>
      </c>
      <c r="C8" s="45"/>
      <c r="D8" s="46" t="s">
        <v>2850</v>
      </c>
      <c r="E8" s="47" t="s">
        <v>70</v>
      </c>
      <c r="F8" s="44" t="s">
        <v>40</v>
      </c>
      <c r="G8" s="231" t="s">
        <v>2851</v>
      </c>
      <c r="H8" s="60"/>
      <c r="I8" s="61" t="s">
        <v>2852</v>
      </c>
      <c r="J8" s="44" t="s">
        <v>32</v>
      </c>
      <c r="K8" s="62"/>
      <c r="L8" s="52"/>
      <c r="M8" s="63"/>
      <c r="N8" s="64">
        <v>300.0</v>
      </c>
      <c r="O8" s="53"/>
      <c r="P8" s="234"/>
      <c r="Q8" s="54"/>
      <c r="R8" s="65"/>
      <c r="S8" s="57">
        <v>50.0</v>
      </c>
      <c r="T8" s="66" t="s">
        <v>10</v>
      </c>
      <c r="U8" s="67">
        <f>SUM(L97)</f>
        <v>1090</v>
      </c>
      <c r="V8" s="7"/>
      <c r="Y8" s="7"/>
      <c r="Z8" s="7"/>
      <c r="AA8" s="7"/>
      <c r="AB8" s="7"/>
    </row>
    <row r="9">
      <c r="A9" s="44" t="s">
        <v>36</v>
      </c>
      <c r="B9" s="44" t="s">
        <v>37</v>
      </c>
      <c r="C9" s="68"/>
      <c r="D9" s="46" t="s">
        <v>2853</v>
      </c>
      <c r="E9" s="47" t="s">
        <v>145</v>
      </c>
      <c r="F9" s="44" t="s">
        <v>146</v>
      </c>
      <c r="G9" s="231" t="s">
        <v>2854</v>
      </c>
      <c r="H9" s="60" t="s">
        <v>2855</v>
      </c>
      <c r="I9" s="69">
        <v>6.296472978E9</v>
      </c>
      <c r="J9" s="44" t="s">
        <v>56</v>
      </c>
      <c r="K9" s="62"/>
      <c r="L9" s="52"/>
      <c r="M9" s="63">
        <v>350.0</v>
      </c>
      <c r="N9" s="64"/>
      <c r="O9" s="53"/>
      <c r="P9" s="234"/>
      <c r="Q9" s="54"/>
      <c r="R9" s="65"/>
      <c r="S9" s="57">
        <v>50.0</v>
      </c>
      <c r="T9" s="66" t="s">
        <v>11</v>
      </c>
      <c r="U9" s="67">
        <f>SUM(M98)</f>
        <v>3861</v>
      </c>
      <c r="V9" s="7"/>
      <c r="Y9" s="7"/>
      <c r="Z9" s="7"/>
      <c r="AA9" s="7"/>
      <c r="AB9" s="7"/>
    </row>
    <row r="10" ht="16.5" customHeight="1">
      <c r="A10" s="44" t="s">
        <v>36</v>
      </c>
      <c r="B10" s="44" t="s">
        <v>37</v>
      </c>
      <c r="C10" s="70"/>
      <c r="D10" s="100" t="s">
        <v>2856</v>
      </c>
      <c r="E10" s="47" t="s">
        <v>59</v>
      </c>
      <c r="F10" s="44" t="s">
        <v>40</v>
      </c>
      <c r="G10" s="231" t="s">
        <v>2857</v>
      </c>
      <c r="H10" s="49" t="s">
        <v>2858</v>
      </c>
      <c r="I10" s="50" t="s">
        <v>2859</v>
      </c>
      <c r="J10" s="44" t="s">
        <v>56</v>
      </c>
      <c r="K10" s="51"/>
      <c r="L10" s="72"/>
      <c r="M10" s="37"/>
      <c r="N10" s="38"/>
      <c r="O10" s="53">
        <v>294.0</v>
      </c>
      <c r="P10" s="234"/>
      <c r="Q10" s="73"/>
      <c r="R10" s="56"/>
      <c r="S10" s="283">
        <v>294.0</v>
      </c>
      <c r="T10" s="75" t="s">
        <v>12</v>
      </c>
      <c r="U10" s="67">
        <f>SUM(N99)</f>
        <v>6350</v>
      </c>
      <c r="V10" s="7"/>
      <c r="W10" s="7"/>
      <c r="X10" s="7"/>
      <c r="Y10" s="7"/>
      <c r="Z10" s="7"/>
      <c r="AA10" s="7"/>
      <c r="AB10" s="7"/>
    </row>
    <row r="11">
      <c r="A11" s="44" t="s">
        <v>36</v>
      </c>
      <c r="B11" s="44" t="s">
        <v>37</v>
      </c>
      <c r="C11" s="45"/>
      <c r="D11" s="46" t="s">
        <v>2860</v>
      </c>
      <c r="E11" s="47" t="s">
        <v>39</v>
      </c>
      <c r="F11" s="44" t="s">
        <v>40</v>
      </c>
      <c r="G11" s="231" t="s">
        <v>2861</v>
      </c>
      <c r="H11" s="49" t="s">
        <v>2862</v>
      </c>
      <c r="I11" s="61">
        <v>6.696420799E9</v>
      </c>
      <c r="J11" s="44" t="s">
        <v>56</v>
      </c>
      <c r="K11" s="51"/>
      <c r="L11" s="52"/>
      <c r="M11" s="37">
        <v>300.0</v>
      </c>
      <c r="N11" s="38"/>
      <c r="O11" s="53"/>
      <c r="P11" s="234"/>
      <c r="Q11" s="54"/>
      <c r="R11" s="56"/>
      <c r="S11" s="57">
        <v>50.0</v>
      </c>
      <c r="T11" s="76" t="s">
        <v>18</v>
      </c>
      <c r="U11" s="77">
        <f>SUM(U8:U10)</f>
        <v>11301</v>
      </c>
      <c r="V11" s="7"/>
      <c r="Y11" s="7"/>
      <c r="Z11" s="7"/>
      <c r="AA11" s="7"/>
      <c r="AB11" s="7"/>
    </row>
    <row r="12">
      <c r="A12" s="44" t="s">
        <v>36</v>
      </c>
      <c r="B12" s="44" t="s">
        <v>37</v>
      </c>
      <c r="C12" s="45"/>
      <c r="D12" s="46" t="s">
        <v>2863</v>
      </c>
      <c r="E12" s="47" t="s">
        <v>32</v>
      </c>
      <c r="F12" s="44" t="s">
        <v>146</v>
      </c>
      <c r="G12" s="375" t="s">
        <v>2864</v>
      </c>
      <c r="H12" s="49" t="s">
        <v>2865</v>
      </c>
      <c r="I12" s="69" t="s">
        <v>2866</v>
      </c>
      <c r="J12" s="44" t="s">
        <v>32</v>
      </c>
      <c r="K12" s="51"/>
      <c r="L12" s="52"/>
      <c r="M12" s="63"/>
      <c r="N12" s="64"/>
      <c r="O12" s="53"/>
      <c r="P12" s="234"/>
      <c r="Q12" s="54"/>
      <c r="R12" s="65">
        <v>650.0</v>
      </c>
      <c r="S12" s="340">
        <v>650.0</v>
      </c>
      <c r="V12" s="7"/>
      <c r="W12" s="7"/>
      <c r="X12" s="7"/>
      <c r="Y12" s="7"/>
      <c r="Z12" s="7"/>
      <c r="AA12" s="7"/>
      <c r="AB12" s="7"/>
    </row>
    <row r="13">
      <c r="A13" s="44" t="s">
        <v>36</v>
      </c>
      <c r="B13" s="44" t="s">
        <v>37</v>
      </c>
      <c r="C13" s="45"/>
      <c r="D13" s="46" t="s">
        <v>2867</v>
      </c>
      <c r="E13" s="47" t="s">
        <v>65</v>
      </c>
      <c r="F13" s="44" t="s">
        <v>2868</v>
      </c>
      <c r="G13" s="231" t="s">
        <v>2869</v>
      </c>
      <c r="H13" s="60" t="s">
        <v>1462</v>
      </c>
      <c r="I13" s="50">
        <v>9.985255124E9</v>
      </c>
      <c r="J13" s="44" t="s">
        <v>56</v>
      </c>
      <c r="K13" s="51"/>
      <c r="L13" s="52"/>
      <c r="M13" s="63">
        <v>350.0</v>
      </c>
      <c r="N13" s="64"/>
      <c r="O13" s="53"/>
      <c r="P13" s="234"/>
      <c r="Q13" s="54"/>
      <c r="R13" s="65"/>
      <c r="S13" s="57">
        <v>100.0</v>
      </c>
      <c r="V13" s="7"/>
      <c r="W13" s="7"/>
      <c r="X13" s="7"/>
      <c r="Y13" s="7"/>
      <c r="Z13" s="7"/>
      <c r="AA13" s="7"/>
      <c r="AB13" s="7"/>
    </row>
    <row r="14">
      <c r="A14" s="44" t="s">
        <v>36</v>
      </c>
      <c r="B14" s="44" t="s">
        <v>37</v>
      </c>
      <c r="C14" s="70"/>
      <c r="D14" s="46" t="s">
        <v>2870</v>
      </c>
      <c r="E14" s="47" t="s">
        <v>59</v>
      </c>
      <c r="F14" s="44" t="s">
        <v>40</v>
      </c>
      <c r="G14" s="324" t="s">
        <v>2871</v>
      </c>
      <c r="H14" s="60" t="s">
        <v>2872</v>
      </c>
      <c r="I14" s="50" t="s">
        <v>2873</v>
      </c>
      <c r="J14" s="44" t="s">
        <v>56</v>
      </c>
      <c r="K14" s="51"/>
      <c r="L14" s="52"/>
      <c r="M14" s="37"/>
      <c r="N14" s="38">
        <v>350.0</v>
      </c>
      <c r="O14" s="53"/>
      <c r="P14" s="234"/>
      <c r="Q14" s="54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/>
      <c r="B15" s="44" t="s">
        <v>37</v>
      </c>
      <c r="C15" s="70"/>
      <c r="D15" s="46" t="s">
        <v>2874</v>
      </c>
      <c r="E15" s="47" t="s">
        <v>135</v>
      </c>
      <c r="F15" s="44" t="s">
        <v>40</v>
      </c>
      <c r="G15" s="241" t="s">
        <v>2875</v>
      </c>
      <c r="H15" s="79" t="s">
        <v>2876</v>
      </c>
      <c r="I15" s="61">
        <v>8.597167772E9</v>
      </c>
      <c r="J15" s="44" t="s">
        <v>32</v>
      </c>
      <c r="K15" s="51"/>
      <c r="L15" s="52"/>
      <c r="M15" s="63">
        <v>350.0</v>
      </c>
      <c r="N15" s="64"/>
      <c r="O15" s="53"/>
      <c r="P15" s="234"/>
      <c r="Q15" s="54"/>
      <c r="R15" s="65"/>
      <c r="S15" s="57">
        <v>50.0</v>
      </c>
      <c r="T15" s="80" t="s">
        <v>13</v>
      </c>
      <c r="U15" s="46">
        <f>SUM(O100)</f>
        <v>27532</v>
      </c>
      <c r="V15" s="7"/>
      <c r="W15" s="7"/>
      <c r="X15" s="7"/>
      <c r="Y15" s="7"/>
      <c r="Z15" s="7"/>
      <c r="AA15" s="7"/>
      <c r="AB15" s="7"/>
    </row>
    <row r="16">
      <c r="A16" s="44" t="s">
        <v>36</v>
      </c>
      <c r="B16" s="44" t="s">
        <v>37</v>
      </c>
      <c r="C16" s="45"/>
      <c r="D16" s="58"/>
      <c r="E16" s="47" t="s">
        <v>90</v>
      </c>
      <c r="F16" s="44" t="s">
        <v>40</v>
      </c>
      <c r="G16" s="241" t="s">
        <v>2877</v>
      </c>
      <c r="H16" s="79" t="s">
        <v>2878</v>
      </c>
      <c r="I16" s="61" t="s">
        <v>2879</v>
      </c>
      <c r="J16" s="44" t="s">
        <v>56</v>
      </c>
      <c r="K16" s="51"/>
      <c r="L16" s="52"/>
      <c r="M16" s="63"/>
      <c r="N16" s="64">
        <v>300.0</v>
      </c>
      <c r="O16" s="53"/>
      <c r="P16" s="234"/>
      <c r="Q16" s="54"/>
      <c r="R16" s="65"/>
      <c r="S16" s="57">
        <v>50.0</v>
      </c>
      <c r="T16" s="81" t="s">
        <v>14</v>
      </c>
      <c r="U16" s="46">
        <f>SUM(Q104)</f>
        <v>794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36</v>
      </c>
      <c r="B17" s="44" t="s">
        <v>45</v>
      </c>
      <c r="C17" s="45"/>
      <c r="D17" s="46" t="s">
        <v>46</v>
      </c>
      <c r="E17" s="59"/>
      <c r="F17" s="44" t="s">
        <v>40</v>
      </c>
      <c r="G17" s="231" t="s">
        <v>2880</v>
      </c>
      <c r="H17" s="60" t="s">
        <v>2880</v>
      </c>
      <c r="I17" s="69" t="s">
        <v>1160</v>
      </c>
      <c r="J17" s="44" t="s">
        <v>56</v>
      </c>
      <c r="K17" s="51"/>
      <c r="L17" s="84" t="s">
        <v>1539</v>
      </c>
      <c r="M17" s="85"/>
      <c r="N17" s="86"/>
      <c r="O17" s="53"/>
      <c r="P17" s="234"/>
      <c r="Q17" s="87"/>
      <c r="R17" s="89"/>
      <c r="S17" s="57"/>
      <c r="T17" s="90" t="s">
        <v>19</v>
      </c>
      <c r="U17" s="91">
        <f>SUM(U15:U16)</f>
        <v>28326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36</v>
      </c>
      <c r="B18" s="44" t="s">
        <v>37</v>
      </c>
      <c r="C18" s="45"/>
      <c r="D18" s="46" t="s">
        <v>2881</v>
      </c>
      <c r="E18" s="47" t="s">
        <v>90</v>
      </c>
      <c r="F18" s="44" t="s">
        <v>267</v>
      </c>
      <c r="G18" s="241" t="s">
        <v>2882</v>
      </c>
      <c r="H18" s="79" t="s">
        <v>2882</v>
      </c>
      <c r="I18" s="61" t="s">
        <v>2883</v>
      </c>
      <c r="J18" s="44" t="s">
        <v>56</v>
      </c>
      <c r="K18" s="51"/>
      <c r="L18" s="84">
        <v>299.0</v>
      </c>
      <c r="M18" s="63"/>
      <c r="N18" s="64"/>
      <c r="O18" s="53"/>
      <c r="P18" s="234"/>
      <c r="Q18" s="87"/>
      <c r="R18" s="65"/>
      <c r="S18" s="283">
        <v>299.0</v>
      </c>
      <c r="V18" s="7"/>
      <c r="W18" s="7"/>
      <c r="X18" s="7"/>
      <c r="Y18" s="7"/>
      <c r="Z18" s="7"/>
      <c r="AA18" s="7"/>
      <c r="AB18" s="7"/>
    </row>
    <row r="19" ht="17.25" customHeight="1">
      <c r="A19" s="44" t="s">
        <v>36</v>
      </c>
      <c r="B19" s="44" t="s">
        <v>37</v>
      </c>
      <c r="C19" s="45"/>
      <c r="D19" s="46" t="s">
        <v>2884</v>
      </c>
      <c r="E19" s="47" t="s">
        <v>59</v>
      </c>
      <c r="F19" s="44" t="s">
        <v>40</v>
      </c>
      <c r="G19" s="231" t="s">
        <v>2885</v>
      </c>
      <c r="H19" s="60" t="s">
        <v>2885</v>
      </c>
      <c r="I19" s="50" t="s">
        <v>2886</v>
      </c>
      <c r="J19" s="44" t="s">
        <v>32</v>
      </c>
      <c r="K19" s="51"/>
      <c r="L19" s="52"/>
      <c r="M19" s="63"/>
      <c r="N19" s="64">
        <v>350.0</v>
      </c>
      <c r="O19" s="53"/>
      <c r="P19" s="234"/>
      <c r="Q19" s="54"/>
      <c r="R19" s="65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36</v>
      </c>
      <c r="B20" s="44" t="s">
        <v>37</v>
      </c>
      <c r="C20" s="45"/>
      <c r="D20" s="46"/>
      <c r="E20" s="47" t="s">
        <v>32</v>
      </c>
      <c r="F20" s="44" t="s">
        <v>146</v>
      </c>
      <c r="G20" s="246" t="s">
        <v>2887</v>
      </c>
      <c r="H20" s="60" t="s">
        <v>2888</v>
      </c>
      <c r="I20" s="69">
        <v>8.699990843E9</v>
      </c>
      <c r="J20" s="44" t="s">
        <v>32</v>
      </c>
      <c r="K20" s="51"/>
      <c r="L20" s="52"/>
      <c r="M20" s="63">
        <v>350.0</v>
      </c>
      <c r="N20" s="64"/>
      <c r="O20" s="53"/>
      <c r="P20" s="234"/>
      <c r="Q20" s="54"/>
      <c r="R20" s="65"/>
      <c r="S20" s="57">
        <v>50.0</v>
      </c>
      <c r="T20" s="92"/>
      <c r="U20" s="93"/>
      <c r="V20" s="7"/>
      <c r="W20" s="7"/>
      <c r="X20" s="7"/>
      <c r="Y20" s="7"/>
      <c r="Z20" s="7"/>
      <c r="AA20" s="7"/>
      <c r="AB20" s="7"/>
    </row>
    <row r="21">
      <c r="A21" s="44" t="s">
        <v>36</v>
      </c>
      <c r="B21" s="44" t="s">
        <v>37</v>
      </c>
      <c r="C21" s="45"/>
      <c r="D21" s="58"/>
      <c r="E21" s="47" t="s">
        <v>178</v>
      </c>
      <c r="F21" s="44" t="s">
        <v>40</v>
      </c>
      <c r="G21" s="231" t="s">
        <v>2889</v>
      </c>
      <c r="H21" s="60" t="s">
        <v>2890</v>
      </c>
      <c r="I21" s="69" t="s">
        <v>2891</v>
      </c>
      <c r="J21" s="44" t="s">
        <v>56</v>
      </c>
      <c r="K21" s="51"/>
      <c r="L21" s="52"/>
      <c r="M21" s="63"/>
      <c r="N21" s="64">
        <v>350.0</v>
      </c>
      <c r="O21" s="53"/>
      <c r="P21" s="234"/>
      <c r="Q21" s="54"/>
      <c r="R21" s="65"/>
      <c r="S21" s="57">
        <v>50.0</v>
      </c>
      <c r="T21" s="92"/>
      <c r="U21" s="93"/>
      <c r="V21" s="7"/>
      <c r="W21" s="7"/>
      <c r="X21" s="7"/>
      <c r="Y21" s="7"/>
      <c r="Z21" s="7"/>
      <c r="AA21" s="7"/>
      <c r="AB21" s="7"/>
    </row>
    <row r="22">
      <c r="A22" s="44" t="s">
        <v>36</v>
      </c>
      <c r="B22" s="44" t="s">
        <v>37</v>
      </c>
      <c r="C22" s="45"/>
      <c r="D22" s="46" t="s">
        <v>2892</v>
      </c>
      <c r="E22" s="47" t="s">
        <v>90</v>
      </c>
      <c r="F22" s="44" t="s">
        <v>40</v>
      </c>
      <c r="G22" s="231" t="s">
        <v>2893</v>
      </c>
      <c r="H22" s="60" t="s">
        <v>232</v>
      </c>
      <c r="I22" s="50" t="s">
        <v>2894</v>
      </c>
      <c r="J22" s="44" t="s">
        <v>44</v>
      </c>
      <c r="K22" s="51"/>
      <c r="L22" s="52"/>
      <c r="M22" s="63"/>
      <c r="N22" s="64">
        <v>350.0</v>
      </c>
      <c r="O22" s="53"/>
      <c r="P22" s="234"/>
      <c r="Q22" s="54"/>
      <c r="R22" s="65"/>
      <c r="S22" s="57">
        <v>50.0</v>
      </c>
      <c r="T22" s="371" t="s">
        <v>20</v>
      </c>
      <c r="U22" s="46">
        <f>SUM(P7:P92)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36</v>
      </c>
      <c r="B23" s="44" t="s">
        <v>37</v>
      </c>
      <c r="C23" s="45"/>
      <c r="D23" s="101" t="s">
        <v>2895</v>
      </c>
      <c r="E23" s="47" t="s">
        <v>65</v>
      </c>
      <c r="F23" s="44" t="s">
        <v>2896</v>
      </c>
      <c r="G23" s="231" t="s">
        <v>2897</v>
      </c>
      <c r="H23" s="60" t="s">
        <v>2898</v>
      </c>
      <c r="I23" s="69" t="s">
        <v>2899</v>
      </c>
      <c r="J23" s="44" t="s">
        <v>56</v>
      </c>
      <c r="K23" s="95"/>
      <c r="L23" s="52"/>
      <c r="M23" s="63">
        <v>700.0</v>
      </c>
      <c r="N23" s="64"/>
      <c r="O23" s="53"/>
      <c r="P23" s="234"/>
      <c r="Q23" s="54"/>
      <c r="R23" s="65"/>
      <c r="S23" s="376">
        <v>300.0</v>
      </c>
      <c r="T23" s="90" t="s">
        <v>1562</v>
      </c>
      <c r="U23" s="347">
        <f>SUM(U22)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36</v>
      </c>
      <c r="B24" s="44" t="s">
        <v>37</v>
      </c>
      <c r="C24" s="45"/>
      <c r="D24" s="70"/>
      <c r="E24" s="47" t="s">
        <v>90</v>
      </c>
      <c r="F24" s="44" t="s">
        <v>40</v>
      </c>
      <c r="G24" s="246" t="s">
        <v>2900</v>
      </c>
      <c r="H24" s="60" t="s">
        <v>2901</v>
      </c>
      <c r="I24" s="50" t="s">
        <v>2902</v>
      </c>
      <c r="J24" s="44" t="s">
        <v>44</v>
      </c>
      <c r="K24" s="51"/>
      <c r="L24" s="72"/>
      <c r="M24" s="63"/>
      <c r="N24" s="64">
        <v>350.0</v>
      </c>
      <c r="O24" s="53"/>
      <c r="P24" s="234"/>
      <c r="Q24" s="73"/>
      <c r="R24" s="65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36</v>
      </c>
      <c r="B25" s="44" t="s">
        <v>37</v>
      </c>
      <c r="C25" s="70"/>
      <c r="D25" s="46" t="s">
        <v>2903</v>
      </c>
      <c r="E25" s="47" t="s">
        <v>65</v>
      </c>
      <c r="F25" s="44" t="s">
        <v>1442</v>
      </c>
      <c r="G25" s="231" t="s">
        <v>2904</v>
      </c>
      <c r="H25" s="60" t="s">
        <v>2905</v>
      </c>
      <c r="I25" s="48" t="s">
        <v>2906</v>
      </c>
      <c r="J25" s="44" t="s">
        <v>56</v>
      </c>
      <c r="K25" s="62"/>
      <c r="L25" s="52"/>
      <c r="M25" s="63"/>
      <c r="N25" s="86"/>
      <c r="O25" s="53"/>
      <c r="P25" s="234"/>
      <c r="Q25" s="54">
        <v>250.0</v>
      </c>
      <c r="R25" s="89"/>
      <c r="S25" s="283">
        <v>250.0</v>
      </c>
      <c r="V25" s="7"/>
      <c r="W25" s="7"/>
      <c r="X25" s="7"/>
      <c r="Y25" s="7"/>
      <c r="Z25" s="7"/>
      <c r="AA25" s="7"/>
      <c r="AB25" s="7"/>
    </row>
    <row r="26">
      <c r="A26" s="44" t="s">
        <v>36</v>
      </c>
      <c r="B26" s="44" t="s">
        <v>37</v>
      </c>
      <c r="C26" s="70"/>
      <c r="D26" s="58"/>
      <c r="E26" s="47" t="s">
        <v>178</v>
      </c>
      <c r="F26" s="44" t="s">
        <v>40</v>
      </c>
      <c r="G26" s="246" t="s">
        <v>2907</v>
      </c>
      <c r="H26" s="60" t="s">
        <v>1462</v>
      </c>
      <c r="I26" s="48" t="s">
        <v>2908</v>
      </c>
      <c r="J26" s="44" t="s">
        <v>56</v>
      </c>
      <c r="K26" s="99"/>
      <c r="L26" s="84"/>
      <c r="M26" s="63"/>
      <c r="N26" s="64">
        <v>350.0</v>
      </c>
      <c r="O26" s="53"/>
      <c r="P26" s="234"/>
      <c r="Q26" s="87"/>
      <c r="R26" s="65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36</v>
      </c>
      <c r="B27" s="44" t="s">
        <v>37</v>
      </c>
      <c r="C27" s="70"/>
      <c r="D27" s="46" t="s">
        <v>2909</v>
      </c>
      <c r="E27" s="47" t="s">
        <v>70</v>
      </c>
      <c r="F27" s="44" t="s">
        <v>40</v>
      </c>
      <c r="G27" s="231" t="s">
        <v>2910</v>
      </c>
      <c r="H27" s="60" t="s">
        <v>2911</v>
      </c>
      <c r="I27" s="61" t="s">
        <v>2912</v>
      </c>
      <c r="J27" s="44" t="s">
        <v>32</v>
      </c>
      <c r="K27" s="99"/>
      <c r="L27" s="52"/>
      <c r="M27" s="63"/>
      <c r="N27" s="64">
        <v>350.0</v>
      </c>
      <c r="O27" s="53"/>
      <c r="P27" s="234"/>
      <c r="Q27" s="54"/>
      <c r="R27" s="65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36</v>
      </c>
      <c r="B28" s="44" t="s">
        <v>37</v>
      </c>
      <c r="C28" s="70"/>
      <c r="D28" s="100" t="s">
        <v>2913</v>
      </c>
      <c r="E28" s="47" t="s">
        <v>135</v>
      </c>
      <c r="F28" s="44" t="s">
        <v>40</v>
      </c>
      <c r="G28" s="231" t="s">
        <v>2914</v>
      </c>
      <c r="H28" s="60" t="s">
        <v>2915</v>
      </c>
      <c r="I28" s="61" t="s">
        <v>2916</v>
      </c>
      <c r="J28" s="44" t="s">
        <v>32</v>
      </c>
      <c r="K28" s="51"/>
      <c r="L28" s="52"/>
      <c r="M28" s="63"/>
      <c r="N28" s="64"/>
      <c r="O28" s="53">
        <v>294.0</v>
      </c>
      <c r="P28" s="234"/>
      <c r="Q28" s="54"/>
      <c r="R28" s="65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36</v>
      </c>
      <c r="B29" s="44" t="s">
        <v>37</v>
      </c>
      <c r="C29" s="45"/>
      <c r="D29" s="71"/>
      <c r="E29" s="47" t="s">
        <v>78</v>
      </c>
      <c r="F29" s="44" t="s">
        <v>40</v>
      </c>
      <c r="G29" s="246" t="s">
        <v>2917</v>
      </c>
      <c r="H29" s="60"/>
      <c r="I29" s="48" t="s">
        <v>2918</v>
      </c>
      <c r="J29" s="44" t="s">
        <v>32</v>
      </c>
      <c r="K29" s="51"/>
      <c r="L29" s="52"/>
      <c r="M29" s="63"/>
      <c r="N29" s="64">
        <v>350.0</v>
      </c>
      <c r="O29" s="53"/>
      <c r="P29" s="234"/>
      <c r="Q29" s="54"/>
      <c r="R29" s="65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36</v>
      </c>
      <c r="B30" s="44" t="s">
        <v>37</v>
      </c>
      <c r="C30" s="101"/>
      <c r="D30" s="100" t="s">
        <v>2919</v>
      </c>
      <c r="E30" s="47" t="s">
        <v>59</v>
      </c>
      <c r="F30" s="44" t="s">
        <v>60</v>
      </c>
      <c r="G30" s="231" t="s">
        <v>2920</v>
      </c>
      <c r="H30" s="60" t="s">
        <v>2921</v>
      </c>
      <c r="I30" s="48">
        <v>2.4981311704E10</v>
      </c>
      <c r="J30" s="44" t="s">
        <v>56</v>
      </c>
      <c r="K30" s="51"/>
      <c r="L30" s="52"/>
      <c r="M30" s="37">
        <v>147.0</v>
      </c>
      <c r="N30" s="38"/>
      <c r="O30" s="53"/>
      <c r="P30" s="234"/>
      <c r="Q30" s="54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36</v>
      </c>
      <c r="B31" s="44" t="s">
        <v>37</v>
      </c>
      <c r="C31" s="45"/>
      <c r="D31" s="100" t="s">
        <v>2922</v>
      </c>
      <c r="E31" s="47" t="s">
        <v>78</v>
      </c>
      <c r="F31" s="44" t="s">
        <v>40</v>
      </c>
      <c r="G31" s="252" t="s">
        <v>2923</v>
      </c>
      <c r="H31" s="103"/>
      <c r="I31" s="48" t="s">
        <v>2924</v>
      </c>
      <c r="J31" s="44" t="s">
        <v>32</v>
      </c>
      <c r="K31" s="51"/>
      <c r="L31" s="104"/>
      <c r="M31" s="63"/>
      <c r="N31" s="64">
        <v>350.0</v>
      </c>
      <c r="O31" s="53"/>
      <c r="P31" s="234"/>
      <c r="Q31" s="105"/>
      <c r="R31" s="65"/>
      <c r="S31" s="57">
        <v>150.0</v>
      </c>
      <c r="T31" s="90" t="s">
        <v>23</v>
      </c>
      <c r="U31" s="107">
        <f>SUM(U11,U17,U23)</f>
        <v>39627</v>
      </c>
      <c r="V31" s="7"/>
      <c r="W31" s="7"/>
      <c r="X31" s="7"/>
      <c r="Y31" s="7"/>
      <c r="Z31" s="7"/>
      <c r="AA31" s="7"/>
      <c r="AB31" s="7"/>
    </row>
    <row r="32">
      <c r="A32" s="44" t="s">
        <v>36</v>
      </c>
      <c r="B32" s="44" t="s">
        <v>37</v>
      </c>
      <c r="C32" s="108"/>
      <c r="D32" s="46" t="s">
        <v>2925</v>
      </c>
      <c r="E32" s="47" t="s">
        <v>59</v>
      </c>
      <c r="F32" s="44" t="s">
        <v>60</v>
      </c>
      <c r="G32" s="231" t="s">
        <v>2926</v>
      </c>
      <c r="H32" s="60" t="s">
        <v>2927</v>
      </c>
      <c r="I32" s="48">
        <v>1.9991165484E10</v>
      </c>
      <c r="J32" s="44" t="s">
        <v>56</v>
      </c>
      <c r="K32" s="51"/>
      <c r="L32" s="104"/>
      <c r="M32" s="63">
        <v>147.0</v>
      </c>
      <c r="N32" s="64"/>
      <c r="O32" s="53"/>
      <c r="P32" s="234"/>
      <c r="Q32" s="105"/>
      <c r="R32" s="65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36</v>
      </c>
      <c r="B33" s="44" t="s">
        <v>37</v>
      </c>
      <c r="C33" s="45"/>
      <c r="D33" s="122" t="s">
        <v>2928</v>
      </c>
      <c r="E33" s="47" t="s">
        <v>59</v>
      </c>
      <c r="F33" s="44" t="s">
        <v>60</v>
      </c>
      <c r="G33" s="231" t="s">
        <v>2929</v>
      </c>
      <c r="H33" s="60" t="s">
        <v>2929</v>
      </c>
      <c r="I33" s="48" t="s">
        <v>2930</v>
      </c>
      <c r="J33" s="44" t="s">
        <v>56</v>
      </c>
      <c r="K33" s="51"/>
      <c r="L33" s="84">
        <v>147.0</v>
      </c>
      <c r="M33" s="85"/>
      <c r="N33" s="86"/>
      <c r="O33" s="53"/>
      <c r="P33" s="234"/>
      <c r="Q33" s="87"/>
      <c r="R33" s="89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36</v>
      </c>
      <c r="B34" s="44" t="s">
        <v>37</v>
      </c>
      <c r="C34" s="45"/>
      <c r="D34" s="122" t="s">
        <v>2931</v>
      </c>
      <c r="E34" s="47" t="s">
        <v>85</v>
      </c>
      <c r="F34" s="44" t="s">
        <v>40</v>
      </c>
      <c r="G34" s="231" t="s">
        <v>2932</v>
      </c>
      <c r="H34" s="60" t="s">
        <v>2933</v>
      </c>
      <c r="I34" s="60" t="s">
        <v>2934</v>
      </c>
      <c r="J34" s="44" t="s">
        <v>32</v>
      </c>
      <c r="K34" s="51"/>
      <c r="L34" s="72"/>
      <c r="M34" s="37"/>
      <c r="N34" s="38">
        <v>350.0</v>
      </c>
      <c r="O34" s="53"/>
      <c r="P34" s="234"/>
      <c r="Q34" s="73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36</v>
      </c>
      <c r="B35" s="44" t="s">
        <v>37</v>
      </c>
      <c r="C35" s="70"/>
      <c r="D35" s="122" t="s">
        <v>2935</v>
      </c>
      <c r="E35" s="47" t="s">
        <v>85</v>
      </c>
      <c r="F35" s="44" t="s">
        <v>40</v>
      </c>
      <c r="G35" s="231" t="s">
        <v>2936</v>
      </c>
      <c r="H35" s="60" t="s">
        <v>2937</v>
      </c>
      <c r="I35" s="297">
        <v>2.1985748027E10</v>
      </c>
      <c r="J35" s="44" t="s">
        <v>32</v>
      </c>
      <c r="K35" s="62"/>
      <c r="L35" s="52"/>
      <c r="M35" s="63"/>
      <c r="N35" s="64"/>
      <c r="O35" s="53"/>
      <c r="P35" s="234"/>
      <c r="Q35" s="54">
        <v>294.0</v>
      </c>
      <c r="R35" s="65"/>
      <c r="S35" s="47">
        <v>150.0</v>
      </c>
      <c r="V35" s="7"/>
      <c r="W35" s="7"/>
      <c r="X35" s="7"/>
      <c r="Y35" s="7"/>
      <c r="Z35" s="7"/>
      <c r="AA35" s="7"/>
      <c r="AB35" s="7"/>
    </row>
    <row r="36">
      <c r="A36" s="44" t="s">
        <v>36</v>
      </c>
      <c r="B36" s="44" t="s">
        <v>37</v>
      </c>
      <c r="C36" s="70"/>
      <c r="D36" s="100" t="s">
        <v>2938</v>
      </c>
      <c r="E36" s="47" t="s">
        <v>39</v>
      </c>
      <c r="F36" s="44" t="s">
        <v>40</v>
      </c>
      <c r="G36" s="253" t="s">
        <v>2939</v>
      </c>
      <c r="H36" s="49" t="s">
        <v>2940</v>
      </c>
      <c r="I36" s="297">
        <v>9.886042895E9</v>
      </c>
      <c r="J36" s="44" t="s">
        <v>56</v>
      </c>
      <c r="K36" s="62"/>
      <c r="L36" s="52"/>
      <c r="M36" s="63"/>
      <c r="N36" s="64"/>
      <c r="O36" s="53"/>
      <c r="P36" s="234"/>
      <c r="Q36" s="54">
        <v>250.0</v>
      </c>
      <c r="R36" s="65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36</v>
      </c>
      <c r="B37" s="44" t="s">
        <v>37</v>
      </c>
      <c r="C37" s="70"/>
      <c r="D37" s="100" t="s">
        <v>2941</v>
      </c>
      <c r="E37" s="47" t="s">
        <v>39</v>
      </c>
      <c r="F37" s="44" t="s">
        <v>40</v>
      </c>
      <c r="G37" s="289" t="s">
        <v>2942</v>
      </c>
      <c r="H37" s="114" t="s">
        <v>2942</v>
      </c>
      <c r="I37" s="48" t="s">
        <v>2943</v>
      </c>
      <c r="J37" s="44" t="s">
        <v>56</v>
      </c>
      <c r="K37" s="51"/>
      <c r="L37" s="52">
        <v>350.0</v>
      </c>
      <c r="M37" s="85"/>
      <c r="N37" s="86"/>
      <c r="O37" s="53"/>
      <c r="P37" s="234"/>
      <c r="Q37" s="54"/>
      <c r="R37" s="89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36</v>
      </c>
      <c r="B38" s="44" t="s">
        <v>37</v>
      </c>
      <c r="C38" s="45"/>
      <c r="D38" s="100"/>
      <c r="E38" s="47" t="s">
        <v>39</v>
      </c>
      <c r="F38" s="44" t="s">
        <v>40</v>
      </c>
      <c r="G38" s="377" t="s">
        <v>2944</v>
      </c>
      <c r="H38" s="60"/>
      <c r="I38" s="48" t="s">
        <v>2945</v>
      </c>
      <c r="J38" s="44" t="s">
        <v>56</v>
      </c>
      <c r="K38" s="51"/>
      <c r="L38" s="52"/>
      <c r="M38" s="115"/>
      <c r="N38" s="38">
        <v>350.0</v>
      </c>
      <c r="O38" s="53"/>
      <c r="P38" s="234"/>
      <c r="Q38" s="54"/>
      <c r="R38" s="117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36</v>
      </c>
      <c r="B39" s="44" t="s">
        <v>37</v>
      </c>
      <c r="C39" s="45"/>
      <c r="D39" s="100" t="s">
        <v>2946</v>
      </c>
      <c r="E39" s="47" t="s">
        <v>39</v>
      </c>
      <c r="F39" s="44" t="s">
        <v>40</v>
      </c>
      <c r="G39" s="231" t="s">
        <v>2947</v>
      </c>
      <c r="H39" s="60" t="s">
        <v>2948</v>
      </c>
      <c r="I39" s="47" t="s">
        <v>2949</v>
      </c>
      <c r="J39" s="44" t="s">
        <v>56</v>
      </c>
      <c r="K39" s="99"/>
      <c r="L39" s="52"/>
      <c r="M39" s="63"/>
      <c r="N39" s="64">
        <v>350.0</v>
      </c>
      <c r="O39" s="53"/>
      <c r="P39" s="234"/>
      <c r="Q39" s="54"/>
      <c r="R39" s="65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36</v>
      </c>
      <c r="B40" s="44" t="s">
        <v>37</v>
      </c>
      <c r="C40" s="45"/>
      <c r="D40" s="46" t="s">
        <v>2950</v>
      </c>
      <c r="E40" s="47" t="s">
        <v>59</v>
      </c>
      <c r="F40" s="44" t="s">
        <v>40</v>
      </c>
      <c r="G40" s="231" t="s">
        <v>2951</v>
      </c>
      <c r="H40" s="60" t="s">
        <v>1128</v>
      </c>
      <c r="I40" s="48" t="s">
        <v>2952</v>
      </c>
      <c r="J40" s="44" t="s">
        <v>56</v>
      </c>
      <c r="K40" s="51"/>
      <c r="L40" s="72"/>
      <c r="M40" s="63"/>
      <c r="N40" s="64">
        <v>300.0</v>
      </c>
      <c r="O40" s="53"/>
      <c r="P40" s="234"/>
      <c r="Q40" s="73"/>
      <c r="R40" s="65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36</v>
      </c>
      <c r="B41" s="44" t="s">
        <v>37</v>
      </c>
      <c r="C41" s="45"/>
      <c r="D41" s="100" t="s">
        <v>2953</v>
      </c>
      <c r="E41" s="47" t="s">
        <v>59</v>
      </c>
      <c r="F41" s="44" t="s">
        <v>40</v>
      </c>
      <c r="G41" s="231" t="s">
        <v>2954</v>
      </c>
      <c r="H41" s="60" t="s">
        <v>2955</v>
      </c>
      <c r="I41" s="48" t="s">
        <v>2956</v>
      </c>
      <c r="J41" s="44" t="s">
        <v>56</v>
      </c>
      <c r="K41" s="51"/>
      <c r="L41" s="52">
        <v>294.0</v>
      </c>
      <c r="M41" s="63"/>
      <c r="N41" s="64"/>
      <c r="O41" s="53"/>
      <c r="P41" s="234"/>
      <c r="Q41" s="54"/>
      <c r="R41" s="65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36</v>
      </c>
      <c r="B42" s="44" t="s">
        <v>37</v>
      </c>
      <c r="C42" s="70"/>
      <c r="D42" s="118"/>
      <c r="E42" s="47" t="s">
        <v>90</v>
      </c>
      <c r="F42" s="44" t="s">
        <v>40</v>
      </c>
      <c r="G42" s="378" t="s">
        <v>2957</v>
      </c>
      <c r="H42" s="304" t="s">
        <v>80</v>
      </c>
      <c r="I42" s="114" t="s">
        <v>2958</v>
      </c>
      <c r="J42" s="44" t="s">
        <v>56</v>
      </c>
      <c r="K42" s="121"/>
      <c r="L42" s="52"/>
      <c r="M42" s="63"/>
      <c r="N42" s="64">
        <v>350.0</v>
      </c>
      <c r="O42" s="53"/>
      <c r="P42" s="234"/>
      <c r="Q42" s="54"/>
      <c r="R42" s="65"/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36</v>
      </c>
      <c r="B43" s="44" t="s">
        <v>37</v>
      </c>
      <c r="C43" s="70"/>
      <c r="D43" s="46"/>
      <c r="E43" s="47" t="s">
        <v>90</v>
      </c>
      <c r="F43" s="44" t="s">
        <v>40</v>
      </c>
      <c r="G43" s="246" t="s">
        <v>2959</v>
      </c>
      <c r="H43" s="60" t="s">
        <v>2960</v>
      </c>
      <c r="I43" s="48" t="s">
        <v>2961</v>
      </c>
      <c r="J43" s="44" t="s">
        <v>56</v>
      </c>
      <c r="K43" s="51"/>
      <c r="L43" s="52"/>
      <c r="M43" s="63"/>
      <c r="N43" s="64"/>
      <c r="O43" s="53">
        <v>300.0</v>
      </c>
      <c r="P43" s="234"/>
      <c r="Q43" s="54"/>
      <c r="R43" s="65"/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36</v>
      </c>
      <c r="B44" s="44" t="s">
        <v>37</v>
      </c>
      <c r="C44" s="45"/>
      <c r="D44" s="46" t="s">
        <v>2962</v>
      </c>
      <c r="E44" s="47" t="s">
        <v>90</v>
      </c>
      <c r="F44" s="44" t="s">
        <v>40</v>
      </c>
      <c r="G44" s="231" t="s">
        <v>2963</v>
      </c>
      <c r="H44" s="60" t="s">
        <v>2964</v>
      </c>
      <c r="I44" s="48">
        <v>2.7995258754E10</v>
      </c>
      <c r="J44" s="44" t="s">
        <v>56</v>
      </c>
      <c r="K44" s="62"/>
      <c r="L44" s="52"/>
      <c r="M44" s="63">
        <v>600.0</v>
      </c>
      <c r="N44" s="64"/>
      <c r="O44" s="53"/>
      <c r="P44" s="234"/>
      <c r="Q44" s="54"/>
      <c r="R44" s="65"/>
      <c r="S44" s="47">
        <v>100.0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36</v>
      </c>
      <c r="B45" s="44" t="s">
        <v>37</v>
      </c>
      <c r="C45" s="45"/>
      <c r="D45" s="122" t="s">
        <v>2965</v>
      </c>
      <c r="E45" s="59"/>
      <c r="F45" s="44" t="s">
        <v>40</v>
      </c>
      <c r="G45" s="231" t="s">
        <v>2966</v>
      </c>
      <c r="H45" s="60" t="s">
        <v>2967</v>
      </c>
      <c r="I45" s="48" t="s">
        <v>2968</v>
      </c>
      <c r="J45" s="44" t="s">
        <v>56</v>
      </c>
      <c r="K45" s="51"/>
      <c r="L45" s="52"/>
      <c r="M45" s="63"/>
      <c r="N45" s="64"/>
      <c r="O45" s="53">
        <v>350.0</v>
      </c>
      <c r="P45" s="234"/>
      <c r="Q45" s="54"/>
      <c r="R45" s="65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36</v>
      </c>
      <c r="B46" s="44" t="s">
        <v>37</v>
      </c>
      <c r="C46" s="45"/>
      <c r="D46" s="100" t="s">
        <v>2969</v>
      </c>
      <c r="E46" s="47" t="s">
        <v>90</v>
      </c>
      <c r="F46" s="44" t="s">
        <v>40</v>
      </c>
      <c r="G46" s="293" t="s">
        <v>2970</v>
      </c>
      <c r="H46" s="124" t="s">
        <v>2971</v>
      </c>
      <c r="I46" s="48">
        <v>1.1943496492E10</v>
      </c>
      <c r="J46" s="44" t="s">
        <v>56</v>
      </c>
      <c r="K46" s="51"/>
      <c r="L46" s="104"/>
      <c r="M46" s="63">
        <v>420.0</v>
      </c>
      <c r="N46" s="86"/>
      <c r="O46" s="53"/>
      <c r="P46" s="234"/>
      <c r="Q46" s="105"/>
      <c r="R46" s="89"/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36</v>
      </c>
      <c r="B47" s="44" t="s">
        <v>37</v>
      </c>
      <c r="C47" s="70"/>
      <c r="D47" s="100" t="s">
        <v>2972</v>
      </c>
      <c r="E47" s="47" t="s">
        <v>178</v>
      </c>
      <c r="F47" s="44" t="s">
        <v>40</v>
      </c>
      <c r="G47" s="231" t="s">
        <v>2973</v>
      </c>
      <c r="H47" s="60" t="s">
        <v>2974</v>
      </c>
      <c r="I47" s="60" t="s">
        <v>2975</v>
      </c>
      <c r="J47" s="44" t="s">
        <v>56</v>
      </c>
      <c r="K47" s="51"/>
      <c r="L47" s="125"/>
      <c r="M47" s="63"/>
      <c r="N47" s="64"/>
      <c r="O47" s="53">
        <v>294.0</v>
      </c>
      <c r="P47" s="234"/>
      <c r="Q47" s="126"/>
      <c r="R47" s="65"/>
      <c r="S47" s="301">
        <v>294.0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36</v>
      </c>
      <c r="B48" s="44" t="s">
        <v>45</v>
      </c>
      <c r="C48" s="45"/>
      <c r="D48" s="100" t="s">
        <v>46</v>
      </c>
      <c r="E48" s="59"/>
      <c r="F48" s="44" t="s">
        <v>60</v>
      </c>
      <c r="G48" s="282" t="s">
        <v>2976</v>
      </c>
      <c r="H48" s="60" t="s">
        <v>2977</v>
      </c>
      <c r="I48" s="60" t="s">
        <v>2978</v>
      </c>
      <c r="J48" s="44" t="s">
        <v>56</v>
      </c>
      <c r="K48" s="51"/>
      <c r="L48" s="125"/>
      <c r="M48" s="37"/>
      <c r="N48" s="38"/>
      <c r="O48" s="53">
        <v>26000.0</v>
      </c>
      <c r="P48" s="234"/>
      <c r="Q48" s="126"/>
      <c r="R48" s="56"/>
      <c r="S48" s="301">
        <v>26000.0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36</v>
      </c>
      <c r="B49" s="44" t="s">
        <v>37</v>
      </c>
      <c r="C49" s="45"/>
      <c r="D49" s="109"/>
      <c r="E49" s="47" t="s">
        <v>90</v>
      </c>
      <c r="F49" s="44" t="s">
        <v>40</v>
      </c>
      <c r="G49" s="246" t="s">
        <v>2979</v>
      </c>
      <c r="H49" s="60" t="s">
        <v>2980</v>
      </c>
      <c r="I49" s="128" t="s">
        <v>2981</v>
      </c>
      <c r="J49" s="44" t="s">
        <v>56</v>
      </c>
      <c r="K49" s="62"/>
      <c r="L49" s="125"/>
      <c r="M49" s="85"/>
      <c r="N49" s="64">
        <v>300.0</v>
      </c>
      <c r="O49" s="53"/>
      <c r="P49" s="234"/>
      <c r="Q49" s="126"/>
      <c r="R49" s="89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36</v>
      </c>
      <c r="B50" s="44" t="s">
        <v>37</v>
      </c>
      <c r="C50" s="45"/>
      <c r="D50" s="129"/>
      <c r="E50" s="59"/>
      <c r="F50" s="44" t="s">
        <v>40</v>
      </c>
      <c r="G50" s="231" t="s">
        <v>2982</v>
      </c>
      <c r="H50" s="60" t="s">
        <v>2983</v>
      </c>
      <c r="I50" s="48" t="s">
        <v>2984</v>
      </c>
      <c r="J50" s="44" t="s">
        <v>56</v>
      </c>
      <c r="K50" s="62"/>
      <c r="L50" s="130"/>
      <c r="M50" s="85"/>
      <c r="N50" s="64">
        <v>250.0</v>
      </c>
      <c r="O50" s="53"/>
      <c r="P50" s="234"/>
      <c r="Q50" s="131"/>
      <c r="R50" s="89"/>
      <c r="S50" s="47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36</v>
      </c>
      <c r="B51" s="44" t="s">
        <v>45</v>
      </c>
      <c r="C51" s="45"/>
      <c r="D51" s="101" t="s">
        <v>46</v>
      </c>
      <c r="E51" s="47" t="s">
        <v>59</v>
      </c>
      <c r="F51" s="44" t="s">
        <v>40</v>
      </c>
      <c r="G51" s="231" t="s">
        <v>2985</v>
      </c>
      <c r="H51" s="60" t="s">
        <v>1236</v>
      </c>
      <c r="I51" s="48" t="s">
        <v>1931</v>
      </c>
      <c r="J51" s="44" t="s">
        <v>56</v>
      </c>
      <c r="K51" s="51"/>
      <c r="L51" s="125"/>
      <c r="M51" s="63" t="s">
        <v>639</v>
      </c>
      <c r="N51" s="64"/>
      <c r="O51" s="53"/>
      <c r="P51" s="234"/>
      <c r="Q51" s="126"/>
      <c r="R51" s="65"/>
      <c r="S51" s="47" t="s">
        <v>46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36</v>
      </c>
      <c r="B52" s="44" t="s">
        <v>37</v>
      </c>
      <c r="C52" s="45"/>
      <c r="D52" s="101" t="s">
        <v>2986</v>
      </c>
      <c r="E52" s="47" t="s">
        <v>178</v>
      </c>
      <c r="F52" s="44" t="s">
        <v>60</v>
      </c>
      <c r="G52" s="253" t="s">
        <v>2987</v>
      </c>
      <c r="H52" s="49" t="s">
        <v>2988</v>
      </c>
      <c r="I52" s="48">
        <v>1.932049777E9</v>
      </c>
      <c r="J52" s="44" t="s">
        <v>56</v>
      </c>
      <c r="K52" s="121"/>
      <c r="L52" s="125"/>
      <c r="M52" s="63">
        <v>147.0</v>
      </c>
      <c r="N52" s="86"/>
      <c r="O52" s="53"/>
      <c r="P52" s="234"/>
      <c r="Q52" s="126"/>
      <c r="R52" s="89"/>
      <c r="S52" s="47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4"/>
      <c r="F53" s="44"/>
      <c r="G53" s="48"/>
      <c r="H53" s="60"/>
      <c r="I53" s="48"/>
      <c r="J53" s="78"/>
      <c r="K53" s="51"/>
      <c r="L53" s="125"/>
      <c r="M53" s="63"/>
      <c r="N53" s="64"/>
      <c r="O53" s="53"/>
      <c r="P53" s="234"/>
      <c r="Q53" s="126"/>
      <c r="R53" s="65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5"/>
      <c r="H54" s="136"/>
      <c r="I54" s="48"/>
      <c r="J54" s="78"/>
      <c r="K54" s="51"/>
      <c r="L54" s="125"/>
      <c r="M54" s="63"/>
      <c r="N54" s="64"/>
      <c r="O54" s="53"/>
      <c r="P54" s="234"/>
      <c r="Q54" s="126"/>
      <c r="R54" s="65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0"/>
      <c r="I55" s="48"/>
      <c r="J55" s="78"/>
      <c r="K55" s="137"/>
      <c r="L55" s="125"/>
      <c r="M55" s="115"/>
      <c r="N55" s="116"/>
      <c r="O55" s="53"/>
      <c r="P55" s="234"/>
      <c r="Q55" s="126"/>
      <c r="R55" s="117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0"/>
      <c r="I56" s="48"/>
      <c r="J56" s="78"/>
      <c r="K56" s="138"/>
      <c r="L56" s="125"/>
      <c r="M56" s="115"/>
      <c r="N56" s="116"/>
      <c r="O56" s="53"/>
      <c r="P56" s="234"/>
      <c r="Q56" s="126"/>
      <c r="R56" s="117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0"/>
      <c r="I57" s="48"/>
      <c r="J57" s="78"/>
      <c r="K57" s="137"/>
      <c r="L57" s="139"/>
      <c r="M57" s="63"/>
      <c r="N57" s="64"/>
      <c r="O57" s="53"/>
      <c r="P57" s="234"/>
      <c r="Q57" s="140"/>
      <c r="R57" s="65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0"/>
      <c r="I58" s="48"/>
      <c r="J58" s="78"/>
      <c r="K58" s="137"/>
      <c r="L58" s="125"/>
      <c r="M58" s="85"/>
      <c r="N58" s="86"/>
      <c r="O58" s="53"/>
      <c r="P58" s="234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0"/>
      <c r="I59" s="48"/>
      <c r="J59" s="78"/>
      <c r="K59" s="137"/>
      <c r="L59" s="125"/>
      <c r="M59" s="85"/>
      <c r="N59" s="86"/>
      <c r="O59" s="53"/>
      <c r="P59" s="234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0"/>
      <c r="I60" s="48"/>
      <c r="J60" s="78"/>
      <c r="K60" s="137"/>
      <c r="L60" s="125"/>
      <c r="M60" s="85"/>
      <c r="N60" s="86"/>
      <c r="O60" s="53"/>
      <c r="P60" s="234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0"/>
      <c r="I61" s="48"/>
      <c r="J61" s="78"/>
      <c r="K61" s="137"/>
      <c r="L61" s="125"/>
      <c r="M61" s="85"/>
      <c r="N61" s="86"/>
      <c r="O61" s="53"/>
      <c r="P61" s="234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0"/>
      <c r="I62" s="48"/>
      <c r="J62" s="78"/>
      <c r="K62" s="137"/>
      <c r="L62" s="130"/>
      <c r="M62" s="63"/>
      <c r="N62" s="64"/>
      <c r="O62" s="53"/>
      <c r="P62" s="234"/>
      <c r="Q62" s="131"/>
      <c r="R62" s="65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0"/>
      <c r="I63" s="48"/>
      <c r="J63" s="78"/>
      <c r="K63" s="137"/>
      <c r="L63" s="130"/>
      <c r="M63" s="85"/>
      <c r="N63" s="86"/>
      <c r="O63" s="53"/>
      <c r="P63" s="265"/>
      <c r="Q63" s="131"/>
      <c r="R63" s="89"/>
      <c r="S63" s="142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0"/>
      <c r="I64" s="48"/>
      <c r="J64" s="78"/>
      <c r="K64" s="138"/>
      <c r="L64" s="125"/>
      <c r="M64" s="63"/>
      <c r="N64" s="64"/>
      <c r="O64" s="53"/>
      <c r="P64" s="234"/>
      <c r="Q64" s="126"/>
      <c r="R64" s="65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0"/>
      <c r="I65" s="48"/>
      <c r="J65" s="78"/>
      <c r="K65" s="138"/>
      <c r="L65" s="130"/>
      <c r="M65" s="85"/>
      <c r="N65" s="86"/>
      <c r="O65" s="53"/>
      <c r="P65" s="234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0"/>
      <c r="I66" s="48"/>
      <c r="J66" s="78"/>
      <c r="K66" s="137"/>
      <c r="L66" s="130"/>
      <c r="M66" s="85"/>
      <c r="N66" s="86"/>
      <c r="O66" s="53"/>
      <c r="P66" s="234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4"/>
      <c r="L67" s="125"/>
      <c r="M67" s="63"/>
      <c r="N67" s="64"/>
      <c r="O67" s="53"/>
      <c r="P67" s="234"/>
      <c r="Q67" s="126"/>
      <c r="R67" s="65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5"/>
      <c r="L68" s="130"/>
      <c r="M68" s="85"/>
      <c r="N68" s="86"/>
      <c r="O68" s="53"/>
      <c r="P68" s="234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37"/>
      <c r="L69" s="146"/>
      <c r="M69" s="85"/>
      <c r="N69" s="86"/>
      <c r="O69" s="53"/>
      <c r="P69" s="234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4"/>
      <c r="L70" s="130"/>
      <c r="M70" s="85"/>
      <c r="N70" s="86"/>
      <c r="O70" s="53"/>
      <c r="P70" s="234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9"/>
      <c r="D71" s="150"/>
      <c r="E71" s="143"/>
      <c r="F71" s="44"/>
      <c r="G71" s="48"/>
      <c r="H71" s="60"/>
      <c r="I71" s="48"/>
      <c r="J71" s="78"/>
      <c r="K71" s="151"/>
      <c r="L71" s="152"/>
      <c r="M71" s="85"/>
      <c r="N71" s="86"/>
      <c r="O71" s="53"/>
      <c r="P71" s="234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9"/>
      <c r="D72" s="45"/>
      <c r="E72" s="143"/>
      <c r="F72" s="44"/>
      <c r="G72" s="48"/>
      <c r="H72" s="60"/>
      <c r="I72" s="48"/>
      <c r="J72" s="78"/>
      <c r="K72" s="155"/>
      <c r="L72" s="152"/>
      <c r="M72" s="115"/>
      <c r="N72" s="116"/>
      <c r="O72" s="53"/>
      <c r="P72" s="265"/>
      <c r="Q72" s="153"/>
      <c r="R72" s="117"/>
      <c r="S72" s="142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9"/>
      <c r="D73" s="58"/>
      <c r="E73" s="143"/>
      <c r="F73" s="44"/>
      <c r="G73" s="48"/>
      <c r="H73" s="60"/>
      <c r="I73" s="60"/>
      <c r="J73" s="78"/>
      <c r="K73" s="151"/>
      <c r="L73" s="156"/>
      <c r="M73" s="85"/>
      <c r="N73" s="86"/>
      <c r="O73" s="53"/>
      <c r="P73" s="265"/>
      <c r="Q73" s="157"/>
      <c r="R73" s="89"/>
      <c r="S73" s="142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1"/>
      <c r="L74" s="152"/>
      <c r="M74" s="85"/>
      <c r="N74" s="86"/>
      <c r="O74" s="53"/>
      <c r="P74" s="265"/>
      <c r="Q74" s="153"/>
      <c r="R74" s="89"/>
      <c r="S74" s="142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9"/>
      <c r="D75" s="45"/>
      <c r="E75" s="14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265"/>
      <c r="Q75" s="153"/>
      <c r="R75" s="89"/>
      <c r="S75" s="142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265"/>
      <c r="Q76" s="153"/>
      <c r="R76" s="89"/>
      <c r="S76" s="159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265"/>
      <c r="Q77" s="153"/>
      <c r="R77" s="89"/>
      <c r="S77" s="142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268"/>
      <c r="Q78" s="153"/>
      <c r="R78" s="89"/>
      <c r="S78" s="16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268"/>
      <c r="Q79" s="153"/>
      <c r="R79" s="89"/>
      <c r="S79" s="163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268"/>
      <c r="Q80" s="153"/>
      <c r="R80" s="89"/>
      <c r="S80" s="163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268"/>
      <c r="Q81" s="168"/>
      <c r="R81" s="170"/>
      <c r="S81" s="163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268"/>
      <c r="Q82" s="168"/>
      <c r="R82" s="170"/>
      <c r="S82" s="163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268"/>
      <c r="Q83" s="168"/>
      <c r="R83" s="170"/>
      <c r="S83" s="163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274"/>
      <c r="Q84" s="175"/>
      <c r="R84" s="177"/>
      <c r="S84" s="163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275"/>
      <c r="Q85" s="168"/>
      <c r="R85" s="180"/>
      <c r="S85" s="163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275"/>
      <c r="Q86" s="168"/>
      <c r="R86" s="180"/>
      <c r="S86" s="163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275"/>
      <c r="Q87" s="168"/>
      <c r="R87" s="180"/>
      <c r="S87" s="163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275"/>
      <c r="Q88" s="168"/>
      <c r="R88" s="180"/>
      <c r="S88" s="163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275"/>
      <c r="Q89" s="168"/>
      <c r="R89" s="180"/>
      <c r="S89" s="163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275"/>
      <c r="Q90" s="168"/>
      <c r="R90" s="180"/>
      <c r="S90" s="163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275"/>
      <c r="Q91" s="168"/>
      <c r="R91" s="180"/>
      <c r="S91" s="163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275"/>
      <c r="Q92" s="168"/>
      <c r="R92" s="180"/>
      <c r="S92" s="163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8"/>
      <c r="S93" s="189">
        <f>SUM(S7:S92)</f>
        <v>30237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0</v>
      </c>
      <c r="L95" s="201" t="s">
        <v>24</v>
      </c>
      <c r="O95" s="202" t="s">
        <v>25</v>
      </c>
      <c r="Q95" s="202"/>
      <c r="R95" s="203" t="s">
        <v>26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SUM(K95*1%)</f>
        <v>0</v>
      </c>
      <c r="L96" s="36" t="s">
        <v>10</v>
      </c>
      <c r="M96" s="204"/>
      <c r="N96" s="204"/>
      <c r="O96" s="205"/>
      <c r="P96" s="206"/>
      <c r="Q96" s="206"/>
      <c r="R96" s="20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1090</v>
      </c>
      <c r="M97" s="37" t="s">
        <v>11</v>
      </c>
      <c r="N97" s="204"/>
      <c r="O97" s="205"/>
      <c r="P97" s="205"/>
      <c r="Q97" s="205"/>
      <c r="R97" s="20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11301</v>
      </c>
      <c r="I98" s="5"/>
      <c r="J98" s="2"/>
      <c r="K98" s="7"/>
      <c r="L98" s="58">
        <f>SUM(L97*1%)</f>
        <v>10.9</v>
      </c>
      <c r="M98" s="16">
        <f>SUM(M6:M91)</f>
        <v>3861</v>
      </c>
      <c r="N98" s="38" t="s">
        <v>12</v>
      </c>
      <c r="O98" s="205"/>
      <c r="P98" s="205"/>
      <c r="Q98" s="205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2"/>
      <c r="G99" s="213" t="s">
        <v>28</v>
      </c>
      <c r="H99" s="211">
        <f>SUM(O100,,Q104)</f>
        <v>28326</v>
      </c>
      <c r="I99" s="5"/>
      <c r="J99" s="2"/>
      <c r="K99" s="7"/>
      <c r="L99" s="17"/>
      <c r="M99" s="58">
        <f>SUM(M98*2%)</f>
        <v>77.22</v>
      </c>
      <c r="N99" s="16">
        <f>SUM(N6:N92)</f>
        <v>6350</v>
      </c>
      <c r="O99" s="39" t="s">
        <v>13</v>
      </c>
      <c r="P99" s="205"/>
      <c r="Q99" s="205"/>
      <c r="R99" s="21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SUM(P103,R105)</f>
        <v>650</v>
      </c>
      <c r="I100" s="5"/>
      <c r="J100" s="2"/>
      <c r="K100" s="7"/>
      <c r="L100" s="2"/>
      <c r="M100" s="2"/>
      <c r="N100" s="58">
        <f>SUM(N99*3%)</f>
        <v>190.5</v>
      </c>
      <c r="O100" s="16">
        <f>SUM(O6:O93)</f>
        <v>27532</v>
      </c>
      <c r="P100" s="205"/>
      <c r="Q100" s="205"/>
      <c r="R100" s="214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SUM(O100*3%)</f>
        <v>825.96</v>
      </c>
      <c r="P101" s="205"/>
      <c r="Q101" s="205"/>
      <c r="R101" s="214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1" t="s">
        <v>15</v>
      </c>
      <c r="Q102" s="205"/>
      <c r="R102" s="214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/>
      <c r="I103" s="219"/>
      <c r="J103" s="2"/>
      <c r="K103" s="7"/>
      <c r="L103" s="2"/>
      <c r="M103" s="2"/>
      <c r="N103" s="2"/>
      <c r="O103" s="2"/>
      <c r="P103" s="16">
        <f>SUM(P6:P91)</f>
        <v>0</v>
      </c>
      <c r="Q103" s="40" t="s">
        <v>14</v>
      </c>
      <c r="R103" s="214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21"/>
      <c r="I104" s="219"/>
      <c r="J104" s="2"/>
      <c r="K104" s="7"/>
      <c r="L104" s="2"/>
      <c r="M104" s="2"/>
      <c r="N104" s="2"/>
      <c r="O104" s="2"/>
      <c r="P104" s="58">
        <f>SUM(P103*2%)</f>
        <v>0</v>
      </c>
      <c r="Q104" s="16">
        <f>SUM(Q6:Q91)</f>
        <v>794</v>
      </c>
      <c r="R104" s="222" t="s">
        <v>16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21"/>
      <c r="I105" s="219"/>
      <c r="J105" s="2"/>
      <c r="K105" s="7"/>
      <c r="L105" s="2"/>
      <c r="M105" s="2"/>
      <c r="N105" s="2"/>
      <c r="O105" s="2"/>
      <c r="P105" s="2"/>
      <c r="Q105" s="58">
        <f>SUM(Q104*1%)</f>
        <v>7.94</v>
      </c>
      <c r="R105" s="150">
        <f>SUM(R7:R93)</f>
        <v>650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150">
        <f>SUM(R105*2%)</f>
        <v>13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281">
        <f>SUM(N7,N16,M20,N21,N24,N26,N29,N38,N42,O43,N49,N50)</f>
        <v>3950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F13 F23">
      <formula1>"White board,Cartoon ,3D ,3D personalizado,3D Premium,VSL,Logo,Post,Influencer Laura,Influencer Natalia,Influencer Nayara,3D Estatico ,3D Realista,Edição audio,Pov,Flow,Dia dos Pais VSL,Dia dos Pais 3D,Dia dos Pais Influencer,Mascote,locução,Influencer JOÂ"&amp;"O,Influencer  VINICIUS"</formula1>
    </dataValidation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J7:J92">
      <formula1>"Mel,Drieli,Fernanda,Carla"</formula1>
    </dataValidation>
    <dataValidation type="list" allowBlank="1" showErrorMessage="1" sqref="A7:A92">
      <formula1>"Nobre,Publicidade,Rei dos Vídeos"</formula1>
    </dataValidation>
    <dataValidation type="list" allowBlank="1" showErrorMessage="1" sqref="F7:F12 F14:F22 F24:F92">
      <formula1>"White board,Cartoon ,3D ,3D personalizado,3D Premium,VSL,Logo,Post,Influencer Laura,Influencer Natalia,Influencer Nayara,3D Estatico ,3D Realista,Edição audio,Pov,Flow,Dia dos Pais VSL,Dia dos Pais 3D,Dia dos Pais Influencer,Mascote,locução"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4.38"/>
    <col customWidth="1" min="8" max="8" width="19.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0</v>
      </c>
      <c r="B6" s="31" t="s">
        <v>1</v>
      </c>
      <c r="C6" s="32" t="s">
        <v>2</v>
      </c>
      <c r="D6" s="33" t="s">
        <v>3</v>
      </c>
      <c r="E6" s="34" t="s">
        <v>4</v>
      </c>
      <c r="F6" s="31" t="s">
        <v>5</v>
      </c>
      <c r="G6" s="34" t="s">
        <v>0</v>
      </c>
      <c r="H6" s="34" t="s">
        <v>6</v>
      </c>
      <c r="I6" s="31" t="s">
        <v>7</v>
      </c>
      <c r="J6" s="31" t="s">
        <v>8</v>
      </c>
      <c r="K6" s="35" t="s">
        <v>9</v>
      </c>
      <c r="L6" s="36" t="s">
        <v>10</v>
      </c>
      <c r="M6" s="37" t="s">
        <v>11</v>
      </c>
      <c r="N6" s="38" t="s">
        <v>12</v>
      </c>
      <c r="O6" s="39" t="s">
        <v>13</v>
      </c>
      <c r="P6" s="40" t="s">
        <v>14</v>
      </c>
      <c r="Q6" s="41" t="s">
        <v>15</v>
      </c>
      <c r="R6" s="42" t="s">
        <v>16</v>
      </c>
      <c r="S6" s="36" t="s">
        <v>17</v>
      </c>
      <c r="T6" s="7"/>
      <c r="U6" s="7"/>
      <c r="V6" s="43"/>
      <c r="Y6" s="7"/>
      <c r="Z6" s="7"/>
      <c r="AA6" s="7"/>
      <c r="AB6" s="7"/>
    </row>
    <row r="7">
      <c r="A7" s="44" t="s">
        <v>36</v>
      </c>
      <c r="B7" s="44" t="s">
        <v>37</v>
      </c>
      <c r="C7" s="45"/>
      <c r="D7" s="46" t="s">
        <v>2989</v>
      </c>
      <c r="E7" s="47" t="s">
        <v>90</v>
      </c>
      <c r="F7" s="44" t="s">
        <v>40</v>
      </c>
      <c r="G7" s="231" t="s">
        <v>2990</v>
      </c>
      <c r="H7" s="49" t="s">
        <v>795</v>
      </c>
      <c r="I7" s="50" t="s">
        <v>2991</v>
      </c>
      <c r="J7" s="44" t="s">
        <v>56</v>
      </c>
      <c r="K7" s="51"/>
      <c r="L7" s="52"/>
      <c r="M7" s="37"/>
      <c r="N7" s="38">
        <v>350.0</v>
      </c>
      <c r="O7" s="53"/>
      <c r="P7" s="54"/>
      <c r="Q7" s="55"/>
      <c r="R7" s="56"/>
      <c r="S7" s="57">
        <v>50.0</v>
      </c>
      <c r="T7" s="7"/>
      <c r="U7" s="7"/>
      <c r="V7" s="7"/>
      <c r="Y7" s="7"/>
      <c r="Z7" s="7"/>
      <c r="AA7" s="7"/>
      <c r="AB7" s="7"/>
    </row>
    <row r="8">
      <c r="A8" s="44" t="s">
        <v>36</v>
      </c>
      <c r="B8" s="44" t="s">
        <v>37</v>
      </c>
      <c r="C8" s="45"/>
      <c r="D8" s="58"/>
      <c r="E8" s="59"/>
      <c r="F8" s="44" t="s">
        <v>40</v>
      </c>
      <c r="G8" s="251" t="s">
        <v>2992</v>
      </c>
      <c r="H8" s="60" t="s">
        <v>2993</v>
      </c>
      <c r="I8" s="61">
        <v>7.186073333E9</v>
      </c>
      <c r="J8" s="44"/>
      <c r="K8" s="62"/>
      <c r="L8" s="52"/>
      <c r="M8" s="63">
        <v>600.0</v>
      </c>
      <c r="N8" s="64"/>
      <c r="O8" s="53"/>
      <c r="P8" s="54"/>
      <c r="Q8" s="55"/>
      <c r="R8" s="65"/>
      <c r="S8" s="57">
        <v>100.0</v>
      </c>
      <c r="T8" s="66" t="s">
        <v>10</v>
      </c>
      <c r="U8" s="67">
        <f>SUM(L97)</f>
        <v>3475</v>
      </c>
      <c r="V8" s="7"/>
      <c r="Y8" s="7"/>
      <c r="Z8" s="7"/>
      <c r="AA8" s="7"/>
      <c r="AB8" s="7"/>
    </row>
    <row r="9">
      <c r="A9" s="44" t="s">
        <v>36</v>
      </c>
      <c r="B9" s="44" t="s">
        <v>37</v>
      </c>
      <c r="C9" s="68"/>
      <c r="D9" s="46" t="s">
        <v>2994</v>
      </c>
      <c r="E9" s="47" t="s">
        <v>39</v>
      </c>
      <c r="F9" s="44" t="s">
        <v>40</v>
      </c>
      <c r="G9" s="231" t="s">
        <v>2995</v>
      </c>
      <c r="H9" s="60" t="s">
        <v>1242</v>
      </c>
      <c r="I9" s="69" t="s">
        <v>2996</v>
      </c>
      <c r="J9" s="44" t="s">
        <v>56</v>
      </c>
      <c r="K9" s="62"/>
      <c r="L9" s="52"/>
      <c r="M9" s="63"/>
      <c r="N9" s="64"/>
      <c r="O9" s="53">
        <v>350.0</v>
      </c>
      <c r="P9" s="54"/>
      <c r="Q9" s="55"/>
      <c r="R9" s="65"/>
      <c r="S9" s="57">
        <v>50.0</v>
      </c>
      <c r="T9" s="66" t="s">
        <v>11</v>
      </c>
      <c r="U9" s="67">
        <f>SUM(M98)</f>
        <v>1544</v>
      </c>
      <c r="V9" s="7"/>
      <c r="Y9" s="7"/>
      <c r="Z9" s="7"/>
      <c r="AA9" s="7"/>
      <c r="AB9" s="7"/>
    </row>
    <row r="10" ht="16.5" customHeight="1">
      <c r="A10" s="44" t="s">
        <v>36</v>
      </c>
      <c r="B10" s="44" t="s">
        <v>37</v>
      </c>
      <c r="C10" s="70"/>
      <c r="D10" s="100" t="s">
        <v>2997</v>
      </c>
      <c r="E10" s="47" t="s">
        <v>39</v>
      </c>
      <c r="F10" s="44" t="s">
        <v>40</v>
      </c>
      <c r="G10" s="231" t="s">
        <v>2998</v>
      </c>
      <c r="H10" s="49" t="s">
        <v>2999</v>
      </c>
      <c r="I10" s="50" t="s">
        <v>3000</v>
      </c>
      <c r="J10" s="44" t="s">
        <v>56</v>
      </c>
      <c r="K10" s="51"/>
      <c r="L10" s="72"/>
      <c r="M10" s="37"/>
      <c r="N10" s="38">
        <v>300.0</v>
      </c>
      <c r="O10" s="53"/>
      <c r="P10" s="73"/>
      <c r="Q10" s="74"/>
      <c r="R10" s="56"/>
      <c r="S10" s="57">
        <v>50.0</v>
      </c>
      <c r="T10" s="75" t="s">
        <v>12</v>
      </c>
      <c r="U10" s="67">
        <f>SUM(N99)</f>
        <v>8200</v>
      </c>
      <c r="V10" s="7"/>
      <c r="W10" s="7"/>
      <c r="X10" s="7"/>
      <c r="Y10" s="7"/>
      <c r="Z10" s="7"/>
      <c r="AA10" s="7"/>
      <c r="AB10" s="7"/>
    </row>
    <row r="11">
      <c r="A11" s="44" t="s">
        <v>36</v>
      </c>
      <c r="B11" s="44" t="s">
        <v>37</v>
      </c>
      <c r="C11" s="45"/>
      <c r="D11" s="46" t="s">
        <v>3001</v>
      </c>
      <c r="E11" s="47" t="s">
        <v>39</v>
      </c>
      <c r="F11" s="44" t="s">
        <v>40</v>
      </c>
      <c r="G11" s="231" t="s">
        <v>3002</v>
      </c>
      <c r="H11" s="49"/>
      <c r="I11" s="61" t="s">
        <v>3003</v>
      </c>
      <c r="J11" s="44" t="s">
        <v>56</v>
      </c>
      <c r="K11" s="51"/>
      <c r="L11" s="52"/>
      <c r="M11" s="37"/>
      <c r="N11" s="38">
        <v>300.0</v>
      </c>
      <c r="O11" s="53"/>
      <c r="P11" s="54"/>
      <c r="Q11" s="55"/>
      <c r="R11" s="56"/>
      <c r="S11" s="57">
        <v>50.0</v>
      </c>
      <c r="T11" s="76" t="s">
        <v>18</v>
      </c>
      <c r="U11" s="77">
        <f>SUM(U8:U10)</f>
        <v>13219</v>
      </c>
      <c r="V11" s="7"/>
      <c r="Y11" s="7"/>
      <c r="Z11" s="7"/>
      <c r="AA11" s="7"/>
      <c r="AB11" s="7"/>
    </row>
    <row r="12">
      <c r="A12" s="44" t="s">
        <v>36</v>
      </c>
      <c r="B12" s="44" t="s">
        <v>37</v>
      </c>
      <c r="C12" s="45"/>
      <c r="D12" s="46" t="s">
        <v>3004</v>
      </c>
      <c r="E12" s="47" t="s">
        <v>78</v>
      </c>
      <c r="F12" s="44" t="s">
        <v>40</v>
      </c>
      <c r="G12" s="246" t="s">
        <v>3005</v>
      </c>
      <c r="H12" s="49" t="s">
        <v>3006</v>
      </c>
      <c r="I12" s="69" t="s">
        <v>3007</v>
      </c>
      <c r="J12" s="44" t="s">
        <v>32</v>
      </c>
      <c r="K12" s="51"/>
      <c r="L12" s="52"/>
      <c r="M12" s="63"/>
      <c r="N12" s="64"/>
      <c r="O12" s="53">
        <v>250.0</v>
      </c>
      <c r="P12" s="54"/>
      <c r="Q12" s="55"/>
      <c r="R12" s="65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36</v>
      </c>
      <c r="B13" s="44" t="s">
        <v>37</v>
      </c>
      <c r="C13" s="45"/>
      <c r="D13" s="46" t="s">
        <v>3008</v>
      </c>
      <c r="E13" s="47" t="s">
        <v>178</v>
      </c>
      <c r="F13" s="44" t="s">
        <v>40</v>
      </c>
      <c r="G13" s="231" t="s">
        <v>3009</v>
      </c>
      <c r="H13" s="60" t="s">
        <v>3010</v>
      </c>
      <c r="I13" s="50" t="s">
        <v>3011</v>
      </c>
      <c r="J13" s="44" t="s">
        <v>56</v>
      </c>
      <c r="K13" s="51"/>
      <c r="L13" s="52"/>
      <c r="M13" s="63"/>
      <c r="N13" s="64">
        <v>350.0</v>
      </c>
      <c r="O13" s="53"/>
      <c r="P13" s="54"/>
      <c r="Q13" s="55"/>
      <c r="R13" s="65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36</v>
      </c>
      <c r="B14" s="44" t="s">
        <v>37</v>
      </c>
      <c r="C14" s="70"/>
      <c r="D14" s="46" t="s">
        <v>3012</v>
      </c>
      <c r="E14" s="47" t="s">
        <v>178</v>
      </c>
      <c r="F14" s="44" t="s">
        <v>40</v>
      </c>
      <c r="G14" s="231" t="s">
        <v>3013</v>
      </c>
      <c r="H14" s="60" t="s">
        <v>3014</v>
      </c>
      <c r="I14" s="50" t="s">
        <v>3015</v>
      </c>
      <c r="J14" s="44" t="s">
        <v>56</v>
      </c>
      <c r="K14" s="51"/>
      <c r="L14" s="52"/>
      <c r="M14" s="37"/>
      <c r="N14" s="38">
        <v>350.0</v>
      </c>
      <c r="O14" s="53"/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36</v>
      </c>
      <c r="B15" s="44" t="s">
        <v>37</v>
      </c>
      <c r="C15" s="70"/>
      <c r="D15" s="46" t="s">
        <v>3016</v>
      </c>
      <c r="E15" s="47" t="s">
        <v>39</v>
      </c>
      <c r="F15" s="44" t="s">
        <v>40</v>
      </c>
      <c r="G15" s="240" t="s">
        <v>3017</v>
      </c>
      <c r="H15" s="79" t="s">
        <v>3018</v>
      </c>
      <c r="I15" s="61" t="s">
        <v>3019</v>
      </c>
      <c r="J15" s="44" t="s">
        <v>56</v>
      </c>
      <c r="K15" s="51"/>
      <c r="L15" s="52"/>
      <c r="M15" s="63"/>
      <c r="N15" s="64"/>
      <c r="O15" s="53">
        <v>350.0</v>
      </c>
      <c r="P15" s="54"/>
      <c r="Q15" s="55"/>
      <c r="R15" s="65"/>
      <c r="S15" s="57">
        <v>50.0</v>
      </c>
      <c r="T15" s="80" t="s">
        <v>13</v>
      </c>
      <c r="U15" s="46">
        <f>SUM(O100)</f>
        <v>5282</v>
      </c>
      <c r="V15" s="7"/>
      <c r="W15" s="7"/>
      <c r="X15" s="7"/>
      <c r="Y15" s="7"/>
      <c r="Z15" s="7"/>
      <c r="AA15" s="7"/>
      <c r="AB15" s="7"/>
    </row>
    <row r="16">
      <c r="A16" s="44" t="s">
        <v>36</v>
      </c>
      <c r="B16" s="44" t="s">
        <v>37</v>
      </c>
      <c r="C16" s="45"/>
      <c r="D16" s="46" t="s">
        <v>3020</v>
      </c>
      <c r="E16" s="47" t="s">
        <v>78</v>
      </c>
      <c r="F16" s="44" t="s">
        <v>40</v>
      </c>
      <c r="G16" s="240" t="s">
        <v>3021</v>
      </c>
      <c r="H16" s="79" t="s">
        <v>3022</v>
      </c>
      <c r="I16" s="61" t="s">
        <v>3023</v>
      </c>
      <c r="J16" s="44" t="s">
        <v>32</v>
      </c>
      <c r="K16" s="51"/>
      <c r="L16" s="52"/>
      <c r="M16" s="63"/>
      <c r="N16" s="64"/>
      <c r="O16" s="53">
        <v>550.0</v>
      </c>
      <c r="P16" s="54"/>
      <c r="Q16" s="55"/>
      <c r="R16" s="65"/>
      <c r="S16" s="57">
        <v>100.0</v>
      </c>
      <c r="T16" s="81" t="s">
        <v>14</v>
      </c>
      <c r="U16" s="82">
        <f>SUM(P7:P92)</f>
        <v>2338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36</v>
      </c>
      <c r="B17" s="44" t="s">
        <v>37</v>
      </c>
      <c r="C17" s="45"/>
      <c r="D17" s="58"/>
      <c r="E17" s="47" t="s">
        <v>78</v>
      </c>
      <c r="F17" s="44" t="s">
        <v>40</v>
      </c>
      <c r="G17" s="246" t="s">
        <v>3024</v>
      </c>
      <c r="H17" s="60" t="s">
        <v>3025</v>
      </c>
      <c r="I17" s="69" t="s">
        <v>3026</v>
      </c>
      <c r="J17" s="44" t="s">
        <v>32</v>
      </c>
      <c r="K17" s="51"/>
      <c r="L17" s="84"/>
      <c r="M17" s="85"/>
      <c r="N17" s="64">
        <v>380.0</v>
      </c>
      <c r="O17" s="53"/>
      <c r="P17" s="87"/>
      <c r="Q17" s="88"/>
      <c r="R17" s="89"/>
      <c r="S17" s="57">
        <v>50.0</v>
      </c>
      <c r="T17" s="90" t="s">
        <v>19</v>
      </c>
      <c r="U17" s="91">
        <f>SUM(U15:U16)</f>
        <v>7620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36</v>
      </c>
      <c r="B18" s="44" t="s">
        <v>37</v>
      </c>
      <c r="C18" s="45"/>
      <c r="D18" s="58"/>
      <c r="E18" s="47" t="s">
        <v>59</v>
      </c>
      <c r="F18" s="44" t="s">
        <v>146</v>
      </c>
      <c r="G18" s="379" t="s">
        <v>3027</v>
      </c>
      <c r="H18" s="79" t="s">
        <v>3027</v>
      </c>
      <c r="I18" s="61" t="s">
        <v>3028</v>
      </c>
      <c r="J18" s="44" t="s">
        <v>56</v>
      </c>
      <c r="K18" s="51"/>
      <c r="L18" s="84">
        <v>350.0</v>
      </c>
      <c r="M18" s="63"/>
      <c r="N18" s="64"/>
      <c r="O18" s="53"/>
      <c r="P18" s="87"/>
      <c r="Q18" s="88"/>
      <c r="R18" s="65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36</v>
      </c>
      <c r="B19" s="44" t="s">
        <v>37</v>
      </c>
      <c r="C19" s="45"/>
      <c r="D19" s="58"/>
      <c r="E19" s="47" t="s">
        <v>90</v>
      </c>
      <c r="F19" s="44" t="s">
        <v>40</v>
      </c>
      <c r="G19" s="246" t="s">
        <v>3029</v>
      </c>
      <c r="H19" s="60" t="s">
        <v>3030</v>
      </c>
      <c r="I19" s="50" t="s">
        <v>3031</v>
      </c>
      <c r="J19" s="44" t="s">
        <v>56</v>
      </c>
      <c r="K19" s="51"/>
      <c r="L19" s="52"/>
      <c r="M19" s="63"/>
      <c r="N19" s="64">
        <v>350.0</v>
      </c>
      <c r="O19" s="53"/>
      <c r="P19" s="54"/>
      <c r="Q19" s="55"/>
      <c r="R19" s="65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36</v>
      </c>
      <c r="B20" s="44" t="s">
        <v>37</v>
      </c>
      <c r="C20" s="45"/>
      <c r="D20" s="46"/>
      <c r="E20" s="47" t="s">
        <v>90</v>
      </c>
      <c r="F20" s="44" t="s">
        <v>40</v>
      </c>
      <c r="G20" s="231" t="s">
        <v>3032</v>
      </c>
      <c r="H20" s="60" t="s">
        <v>3033</v>
      </c>
      <c r="I20" s="69" t="s">
        <v>3034</v>
      </c>
      <c r="J20" s="44" t="s">
        <v>56</v>
      </c>
      <c r="K20" s="51"/>
      <c r="L20" s="52"/>
      <c r="M20" s="63"/>
      <c r="N20" s="64">
        <v>400.0</v>
      </c>
      <c r="O20" s="53"/>
      <c r="P20" s="54"/>
      <c r="Q20" s="55"/>
      <c r="R20" s="65"/>
      <c r="S20" s="57">
        <v>50.0</v>
      </c>
      <c r="T20" s="92"/>
      <c r="U20" s="93"/>
      <c r="V20" s="7"/>
      <c r="W20" s="7"/>
      <c r="X20" s="7"/>
      <c r="Y20" s="7"/>
      <c r="Z20" s="7"/>
      <c r="AA20" s="7"/>
      <c r="AB20" s="7"/>
    </row>
    <row r="21">
      <c r="A21" s="44" t="s">
        <v>36</v>
      </c>
      <c r="B21" s="44" t="s">
        <v>37</v>
      </c>
      <c r="C21" s="45"/>
      <c r="D21" s="46" t="s">
        <v>3035</v>
      </c>
      <c r="E21" s="47" t="s">
        <v>39</v>
      </c>
      <c r="F21" s="44" t="s">
        <v>40</v>
      </c>
      <c r="G21" s="231" t="s">
        <v>3036</v>
      </c>
      <c r="H21" s="60" t="s">
        <v>2161</v>
      </c>
      <c r="I21" s="69" t="s">
        <v>3037</v>
      </c>
      <c r="J21" s="44" t="s">
        <v>56</v>
      </c>
      <c r="K21" s="51"/>
      <c r="L21" s="52"/>
      <c r="M21" s="63"/>
      <c r="N21" s="64">
        <v>300.0</v>
      </c>
      <c r="O21" s="53"/>
      <c r="P21" s="54"/>
      <c r="Q21" s="55"/>
      <c r="R21" s="65"/>
      <c r="S21" s="57">
        <v>50.0</v>
      </c>
      <c r="T21" s="92"/>
      <c r="U21" s="93"/>
      <c r="V21" s="7"/>
      <c r="W21" s="7"/>
      <c r="X21" s="7"/>
      <c r="Y21" s="7"/>
      <c r="Z21" s="7"/>
      <c r="AA21" s="7"/>
      <c r="AB21" s="7"/>
    </row>
    <row r="22">
      <c r="A22" s="44" t="s">
        <v>36</v>
      </c>
      <c r="B22" s="44" t="s">
        <v>37</v>
      </c>
      <c r="C22" s="45"/>
      <c r="D22" s="46"/>
      <c r="E22" s="47" t="s">
        <v>135</v>
      </c>
      <c r="F22" s="44" t="s">
        <v>40</v>
      </c>
      <c r="G22" s="246" t="s">
        <v>3038</v>
      </c>
      <c r="H22" s="60" t="s">
        <v>3039</v>
      </c>
      <c r="I22" s="50" t="s">
        <v>3040</v>
      </c>
      <c r="J22" s="44" t="s">
        <v>32</v>
      </c>
      <c r="K22" s="51"/>
      <c r="L22" s="52">
        <v>350.0</v>
      </c>
      <c r="M22" s="63"/>
      <c r="N22" s="64"/>
      <c r="O22" s="53"/>
      <c r="P22" s="54"/>
      <c r="Q22" s="55"/>
      <c r="R22" s="65"/>
      <c r="S22" s="57">
        <v>50.0</v>
      </c>
      <c r="T22" s="94" t="s">
        <v>20</v>
      </c>
      <c r="U22" s="82">
        <f>SUM(Q7:Q102)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36</v>
      </c>
      <c r="B23" s="44" t="s">
        <v>37</v>
      </c>
      <c r="C23" s="45"/>
      <c r="D23" s="70"/>
      <c r="E23" s="47" t="s">
        <v>135</v>
      </c>
      <c r="F23" s="44" t="s">
        <v>40</v>
      </c>
      <c r="G23" s="246" t="s">
        <v>3041</v>
      </c>
      <c r="H23" s="60" t="s">
        <v>3042</v>
      </c>
      <c r="I23" s="69" t="s">
        <v>3043</v>
      </c>
      <c r="J23" s="44" t="s">
        <v>32</v>
      </c>
      <c r="K23" s="95"/>
      <c r="L23" s="52"/>
      <c r="M23" s="63"/>
      <c r="N23" s="64">
        <v>350.0</v>
      </c>
      <c r="O23" s="53"/>
      <c r="P23" s="54"/>
      <c r="Q23" s="55"/>
      <c r="R23" s="65"/>
      <c r="S23" s="57">
        <v>50.0</v>
      </c>
      <c r="T23" s="90" t="s">
        <v>1562</v>
      </c>
      <c r="U23" s="96">
        <f>SUM(U22)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36</v>
      </c>
      <c r="B24" s="44" t="s">
        <v>37</v>
      </c>
      <c r="C24" s="45"/>
      <c r="D24" s="101" t="s">
        <v>3044</v>
      </c>
      <c r="E24" s="47" t="s">
        <v>78</v>
      </c>
      <c r="F24" s="44" t="s">
        <v>40</v>
      </c>
      <c r="G24" s="231" t="s">
        <v>3045</v>
      </c>
      <c r="H24" s="60" t="s">
        <v>3046</v>
      </c>
      <c r="I24" s="50" t="s">
        <v>3047</v>
      </c>
      <c r="J24" s="44" t="s">
        <v>32</v>
      </c>
      <c r="K24" s="51"/>
      <c r="L24" s="72"/>
      <c r="M24" s="63"/>
      <c r="N24" s="64"/>
      <c r="O24" s="53">
        <v>500.0</v>
      </c>
      <c r="P24" s="73"/>
      <c r="Q24" s="74"/>
      <c r="R24" s="65"/>
      <c r="S24" s="57">
        <v>262.0</v>
      </c>
      <c r="V24" s="7"/>
      <c r="W24" s="7"/>
      <c r="X24" s="7"/>
      <c r="Y24" s="7"/>
      <c r="Z24" s="7"/>
      <c r="AA24" s="7"/>
      <c r="AB24" s="7"/>
    </row>
    <row r="25">
      <c r="A25" s="44" t="s">
        <v>36</v>
      </c>
      <c r="B25" s="44" t="s">
        <v>37</v>
      </c>
      <c r="C25" s="70"/>
      <c r="D25" s="46" t="s">
        <v>3048</v>
      </c>
      <c r="E25" s="47" t="s">
        <v>78</v>
      </c>
      <c r="F25" s="44" t="s">
        <v>40</v>
      </c>
      <c r="G25" s="231" t="s">
        <v>3049</v>
      </c>
      <c r="H25" s="60" t="s">
        <v>3046</v>
      </c>
      <c r="I25" s="48" t="s">
        <v>3047</v>
      </c>
      <c r="J25" s="44" t="s">
        <v>32</v>
      </c>
      <c r="K25" s="62"/>
      <c r="L25" s="52"/>
      <c r="M25" s="63"/>
      <c r="N25" s="86"/>
      <c r="O25" s="53">
        <v>500.0</v>
      </c>
      <c r="P25" s="97"/>
      <c r="Q25" s="98"/>
      <c r="R25" s="89"/>
      <c r="S25" s="57">
        <v>262.0</v>
      </c>
      <c r="V25" s="7"/>
      <c r="W25" s="7"/>
      <c r="X25" s="7"/>
      <c r="Y25" s="7"/>
      <c r="Z25" s="7"/>
      <c r="AA25" s="7"/>
      <c r="AB25" s="7"/>
    </row>
    <row r="26">
      <c r="A26" s="44" t="s">
        <v>36</v>
      </c>
      <c r="B26" s="44" t="s">
        <v>37</v>
      </c>
      <c r="C26" s="70"/>
      <c r="D26" s="46" t="s">
        <v>3050</v>
      </c>
      <c r="E26" s="47" t="s">
        <v>32</v>
      </c>
      <c r="F26" s="44" t="s">
        <v>40</v>
      </c>
      <c r="G26" s="231" t="s">
        <v>3051</v>
      </c>
      <c r="H26" s="60" t="s">
        <v>3052</v>
      </c>
      <c r="I26" s="48" t="s">
        <v>3053</v>
      </c>
      <c r="J26" s="44" t="s">
        <v>32</v>
      </c>
      <c r="K26" s="99"/>
      <c r="L26" s="84"/>
      <c r="M26" s="63"/>
      <c r="N26" s="64"/>
      <c r="O26" s="53">
        <v>294.0</v>
      </c>
      <c r="P26" s="87"/>
      <c r="Q26" s="88"/>
      <c r="R26" s="65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36</v>
      </c>
      <c r="B27" s="44" t="s">
        <v>37</v>
      </c>
      <c r="C27" s="70"/>
      <c r="D27" s="58"/>
      <c r="E27" s="47" t="s">
        <v>70</v>
      </c>
      <c r="F27" s="44" t="s">
        <v>40</v>
      </c>
      <c r="G27" s="231" t="s">
        <v>3054</v>
      </c>
      <c r="H27" s="60" t="s">
        <v>3055</v>
      </c>
      <c r="I27" s="61" t="s">
        <v>3056</v>
      </c>
      <c r="J27" s="44" t="s">
        <v>32</v>
      </c>
      <c r="K27" s="99"/>
      <c r="L27" s="52"/>
      <c r="M27" s="63"/>
      <c r="N27" s="64">
        <v>350.0</v>
      </c>
      <c r="O27" s="53"/>
      <c r="P27" s="54"/>
      <c r="Q27" s="55"/>
      <c r="R27" s="65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36</v>
      </c>
      <c r="B28" s="44" t="s">
        <v>37</v>
      </c>
      <c r="C28" s="70"/>
      <c r="D28" s="100" t="s">
        <v>3057</v>
      </c>
      <c r="E28" s="47" t="s">
        <v>65</v>
      </c>
      <c r="F28" s="44"/>
      <c r="G28" s="231" t="s">
        <v>3058</v>
      </c>
      <c r="H28" s="60"/>
      <c r="I28" s="297">
        <v>1.1997828554E10</v>
      </c>
      <c r="J28" s="44" t="s">
        <v>56</v>
      </c>
      <c r="K28" s="51"/>
      <c r="L28" s="52"/>
      <c r="M28" s="63"/>
      <c r="N28" s="64"/>
      <c r="O28" s="53"/>
      <c r="P28" s="54">
        <v>250.0</v>
      </c>
      <c r="Q28" s="55"/>
      <c r="R28" s="65"/>
      <c r="S28" s="57">
        <v>100.0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36</v>
      </c>
      <c r="B29" s="44" t="s">
        <v>37</v>
      </c>
      <c r="C29" s="45"/>
      <c r="D29" s="71"/>
      <c r="E29" s="47" t="s">
        <v>32</v>
      </c>
      <c r="F29" s="44" t="s">
        <v>146</v>
      </c>
      <c r="G29" s="246" t="s">
        <v>3059</v>
      </c>
      <c r="H29" s="60" t="s">
        <v>3060</v>
      </c>
      <c r="I29" s="297">
        <v>2.1966723496E10</v>
      </c>
      <c r="J29" s="44" t="s">
        <v>32</v>
      </c>
      <c r="K29" s="51"/>
      <c r="L29" s="52"/>
      <c r="M29" s="63"/>
      <c r="N29" s="64"/>
      <c r="O29" s="53"/>
      <c r="P29" s="54">
        <v>300.0</v>
      </c>
      <c r="Q29" s="55"/>
      <c r="R29" s="65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36</v>
      </c>
      <c r="B30" s="44" t="s">
        <v>37</v>
      </c>
      <c r="C30" s="101"/>
      <c r="D30" s="100" t="s">
        <v>3061</v>
      </c>
      <c r="E30" s="47" t="s">
        <v>178</v>
      </c>
      <c r="F30" s="44" t="s">
        <v>60</v>
      </c>
      <c r="G30" s="231" t="s">
        <v>3062</v>
      </c>
      <c r="H30" s="60" t="s">
        <v>3063</v>
      </c>
      <c r="I30" s="48">
        <v>1.19416615E10</v>
      </c>
      <c r="J30" s="44" t="s">
        <v>56</v>
      </c>
      <c r="K30" s="51"/>
      <c r="L30" s="52"/>
      <c r="M30" s="37">
        <v>294.0</v>
      </c>
      <c r="N30" s="38"/>
      <c r="O30" s="53"/>
      <c r="P30" s="54"/>
      <c r="Q30" s="55"/>
      <c r="R30" s="56"/>
      <c r="S30" s="283">
        <v>294.0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36</v>
      </c>
      <c r="B31" s="44" t="s">
        <v>37</v>
      </c>
      <c r="C31" s="45"/>
      <c r="D31" s="100" t="s">
        <v>3064</v>
      </c>
      <c r="E31" s="47" t="s">
        <v>178</v>
      </c>
      <c r="F31" s="44" t="s">
        <v>40</v>
      </c>
      <c r="G31" s="252" t="s">
        <v>3065</v>
      </c>
      <c r="H31" s="103" t="s">
        <v>3066</v>
      </c>
      <c r="I31" s="48">
        <v>2.2981160131E10</v>
      </c>
      <c r="J31" s="44" t="s">
        <v>56</v>
      </c>
      <c r="K31" s="51"/>
      <c r="L31" s="104"/>
      <c r="M31" s="63">
        <v>300.0</v>
      </c>
      <c r="N31" s="64"/>
      <c r="O31" s="53"/>
      <c r="P31" s="105"/>
      <c r="Q31" s="106"/>
      <c r="R31" s="65"/>
      <c r="S31" s="57">
        <v>100.0</v>
      </c>
      <c r="T31" s="90" t="s">
        <v>23</v>
      </c>
      <c r="U31" s="107">
        <f>SUM(U11,U17,U23)</f>
        <v>20839</v>
      </c>
      <c r="V31" s="7"/>
      <c r="W31" s="7"/>
      <c r="X31" s="7"/>
      <c r="Y31" s="7"/>
      <c r="Z31" s="7"/>
      <c r="AA31" s="7"/>
      <c r="AB31" s="7"/>
    </row>
    <row r="32">
      <c r="A32" s="44" t="s">
        <v>36</v>
      </c>
      <c r="B32" s="44" t="s">
        <v>37</v>
      </c>
      <c r="C32" s="108"/>
      <c r="D32" s="46" t="s">
        <v>3067</v>
      </c>
      <c r="E32" s="47" t="s">
        <v>135</v>
      </c>
      <c r="F32" s="44" t="s">
        <v>60</v>
      </c>
      <c r="G32" s="231" t="s">
        <v>3068</v>
      </c>
      <c r="H32" s="60" t="s">
        <v>3069</v>
      </c>
      <c r="I32" s="297">
        <v>1.9982986004E10</v>
      </c>
      <c r="J32" s="44" t="s">
        <v>32</v>
      </c>
      <c r="K32" s="51"/>
      <c r="L32" s="104"/>
      <c r="M32" s="63"/>
      <c r="N32" s="64"/>
      <c r="O32" s="53"/>
      <c r="P32" s="87">
        <v>147.0</v>
      </c>
      <c r="Q32" s="106"/>
      <c r="R32" s="65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36</v>
      </c>
      <c r="B33" s="44" t="s">
        <v>37</v>
      </c>
      <c r="C33" s="45"/>
      <c r="D33" s="109"/>
      <c r="E33" s="47" t="s">
        <v>178</v>
      </c>
      <c r="F33" s="44" t="s">
        <v>40</v>
      </c>
      <c r="G33" s="231" t="s">
        <v>3070</v>
      </c>
      <c r="H33" s="60"/>
      <c r="I33" s="48" t="s">
        <v>3071</v>
      </c>
      <c r="J33" s="44" t="s">
        <v>56</v>
      </c>
      <c r="K33" s="51"/>
      <c r="L33" s="84"/>
      <c r="M33" s="85"/>
      <c r="N33" s="64">
        <v>350.0</v>
      </c>
      <c r="O33" s="53"/>
      <c r="P33" s="87"/>
      <c r="Q33" s="88"/>
      <c r="R33" s="89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36</v>
      </c>
      <c r="B34" s="44" t="s">
        <v>37</v>
      </c>
      <c r="C34" s="45"/>
      <c r="D34" s="122" t="s">
        <v>3072</v>
      </c>
      <c r="E34" s="47" t="s">
        <v>70</v>
      </c>
      <c r="F34" s="44" t="s">
        <v>40</v>
      </c>
      <c r="G34" s="231" t="s">
        <v>3073</v>
      </c>
      <c r="H34" s="60" t="s">
        <v>3074</v>
      </c>
      <c r="I34" s="60" t="s">
        <v>3075</v>
      </c>
      <c r="J34" s="44" t="s">
        <v>32</v>
      </c>
      <c r="K34" s="51"/>
      <c r="L34" s="72"/>
      <c r="M34" s="37"/>
      <c r="N34" s="38">
        <v>320.0</v>
      </c>
      <c r="O34" s="53"/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36</v>
      </c>
      <c r="B35" s="44" t="s">
        <v>37</v>
      </c>
      <c r="C35" s="70"/>
      <c r="D35" s="122" t="s">
        <v>3076</v>
      </c>
      <c r="E35" s="47" t="s">
        <v>32</v>
      </c>
      <c r="F35" s="44" t="s">
        <v>40</v>
      </c>
      <c r="G35" s="231" t="s">
        <v>3077</v>
      </c>
      <c r="H35" s="60" t="s">
        <v>3078</v>
      </c>
      <c r="I35" s="60" t="s">
        <v>3079</v>
      </c>
      <c r="J35" s="44" t="s">
        <v>32</v>
      </c>
      <c r="K35" s="62"/>
      <c r="L35" s="52"/>
      <c r="M35" s="63"/>
      <c r="N35" s="64"/>
      <c r="O35" s="53">
        <v>294.0</v>
      </c>
      <c r="P35" s="54"/>
      <c r="Q35" s="55"/>
      <c r="R35" s="65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36</v>
      </c>
      <c r="B36" s="44" t="s">
        <v>37</v>
      </c>
      <c r="C36" s="70"/>
      <c r="D36" s="100" t="s">
        <v>3080</v>
      </c>
      <c r="E36" s="47" t="s">
        <v>70</v>
      </c>
      <c r="F36" s="44" t="s">
        <v>40</v>
      </c>
      <c r="G36" s="253" t="s">
        <v>3081</v>
      </c>
      <c r="H36" s="49" t="s">
        <v>3082</v>
      </c>
      <c r="I36" s="60" t="s">
        <v>3083</v>
      </c>
      <c r="J36" s="44" t="s">
        <v>32</v>
      </c>
      <c r="K36" s="62"/>
      <c r="L36" s="52"/>
      <c r="M36" s="63"/>
      <c r="N36" s="64">
        <v>350.0</v>
      </c>
      <c r="O36" s="53"/>
      <c r="P36" s="54"/>
      <c r="Q36" s="55"/>
      <c r="R36" s="65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36</v>
      </c>
      <c r="B37" s="44" t="s">
        <v>37</v>
      </c>
      <c r="C37" s="70"/>
      <c r="D37" s="100" t="s">
        <v>3084</v>
      </c>
      <c r="E37" s="47" t="s">
        <v>178</v>
      </c>
      <c r="F37" s="44" t="s">
        <v>60</v>
      </c>
      <c r="G37" s="289" t="s">
        <v>3085</v>
      </c>
      <c r="H37" s="114" t="s">
        <v>3085</v>
      </c>
      <c r="I37" s="48" t="s">
        <v>3086</v>
      </c>
      <c r="J37" s="44" t="s">
        <v>56</v>
      </c>
      <c r="K37" s="51"/>
      <c r="L37" s="52">
        <v>147.0</v>
      </c>
      <c r="M37" s="85"/>
      <c r="N37" s="86"/>
      <c r="O37" s="53"/>
      <c r="P37" s="54"/>
      <c r="Q37" s="55"/>
      <c r="R37" s="89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36</v>
      </c>
      <c r="B38" s="44" t="s">
        <v>37</v>
      </c>
      <c r="C38" s="45"/>
      <c r="D38" s="100" t="s">
        <v>3087</v>
      </c>
      <c r="E38" s="47" t="s">
        <v>85</v>
      </c>
      <c r="F38" s="44" t="s">
        <v>40</v>
      </c>
      <c r="G38" s="231" t="s">
        <v>3088</v>
      </c>
      <c r="H38" s="60"/>
      <c r="I38" s="287" t="s">
        <v>3089</v>
      </c>
      <c r="J38" s="44" t="s">
        <v>32</v>
      </c>
      <c r="K38" s="51"/>
      <c r="L38" s="52"/>
      <c r="M38" s="115"/>
      <c r="N38" s="38">
        <v>350.0</v>
      </c>
      <c r="O38" s="53"/>
      <c r="P38" s="54"/>
      <c r="Q38" s="55"/>
      <c r="R38" s="117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36</v>
      </c>
      <c r="B39" s="44" t="s">
        <v>37</v>
      </c>
      <c r="C39" s="45"/>
      <c r="D39" s="71"/>
      <c r="E39" s="47" t="s">
        <v>90</v>
      </c>
      <c r="F39" s="44" t="s">
        <v>40</v>
      </c>
      <c r="G39" s="246" t="s">
        <v>3090</v>
      </c>
      <c r="H39" s="60" t="s">
        <v>3091</v>
      </c>
      <c r="I39" s="47" t="s">
        <v>3092</v>
      </c>
      <c r="J39" s="44" t="s">
        <v>56</v>
      </c>
      <c r="K39" s="99"/>
      <c r="L39" s="52"/>
      <c r="M39" s="63"/>
      <c r="N39" s="64">
        <v>350.0</v>
      </c>
      <c r="O39" s="53"/>
      <c r="P39" s="54"/>
      <c r="Q39" s="55"/>
      <c r="R39" s="65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36</v>
      </c>
      <c r="B40" s="44" t="s">
        <v>37</v>
      </c>
      <c r="C40" s="45"/>
      <c r="D40" s="58"/>
      <c r="E40" s="47" t="s">
        <v>78</v>
      </c>
      <c r="F40" s="44" t="s">
        <v>40</v>
      </c>
      <c r="G40" s="246" t="s">
        <v>3093</v>
      </c>
      <c r="H40" s="60" t="s">
        <v>3094</v>
      </c>
      <c r="I40" s="48" t="s">
        <v>3095</v>
      </c>
      <c r="J40" s="44" t="s">
        <v>32</v>
      </c>
      <c r="K40" s="51"/>
      <c r="L40" s="72"/>
      <c r="M40" s="63"/>
      <c r="N40" s="64"/>
      <c r="O40" s="53">
        <v>350.0</v>
      </c>
      <c r="P40" s="73"/>
      <c r="Q40" s="74"/>
      <c r="R40" s="65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36</v>
      </c>
      <c r="B41" s="44" t="s">
        <v>37</v>
      </c>
      <c r="C41" s="45"/>
      <c r="D41" s="71"/>
      <c r="E41" s="47" t="s">
        <v>32</v>
      </c>
      <c r="F41" s="44" t="s">
        <v>40</v>
      </c>
      <c r="G41" s="231" t="s">
        <v>3096</v>
      </c>
      <c r="H41" s="60" t="s">
        <v>3097</v>
      </c>
      <c r="I41" s="297">
        <v>4.796923773E9</v>
      </c>
      <c r="J41" s="44" t="s">
        <v>32</v>
      </c>
      <c r="K41" s="51"/>
      <c r="L41" s="52"/>
      <c r="M41" s="63"/>
      <c r="N41" s="64"/>
      <c r="O41" s="53"/>
      <c r="P41" s="54">
        <v>500.0</v>
      </c>
      <c r="Q41" s="55"/>
      <c r="R41" s="65"/>
      <c r="S41" s="47">
        <v>100.0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36</v>
      </c>
      <c r="B42" s="44" t="s">
        <v>37</v>
      </c>
      <c r="C42" s="70"/>
      <c r="D42" s="118"/>
      <c r="E42" s="47" t="s">
        <v>59</v>
      </c>
      <c r="F42" s="44" t="s">
        <v>60</v>
      </c>
      <c r="G42" s="378" t="s">
        <v>3098</v>
      </c>
      <c r="H42" s="120" t="s">
        <v>3099</v>
      </c>
      <c r="I42" s="297">
        <v>8.293218778E9</v>
      </c>
      <c r="J42" s="44" t="s">
        <v>56</v>
      </c>
      <c r="K42" s="121"/>
      <c r="L42" s="52"/>
      <c r="M42" s="63"/>
      <c r="N42" s="64"/>
      <c r="O42" s="53"/>
      <c r="P42" s="54">
        <v>147.0</v>
      </c>
      <c r="Q42" s="55"/>
      <c r="R42" s="65"/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36</v>
      </c>
      <c r="B43" s="44" t="s">
        <v>37</v>
      </c>
      <c r="C43" s="70"/>
      <c r="D43" s="46" t="s">
        <v>3100</v>
      </c>
      <c r="E43" s="47" t="s">
        <v>70</v>
      </c>
      <c r="F43" s="44" t="s">
        <v>40</v>
      </c>
      <c r="G43" s="231" t="s">
        <v>3101</v>
      </c>
      <c r="H43" s="60" t="s">
        <v>3102</v>
      </c>
      <c r="I43" s="48" t="s">
        <v>3103</v>
      </c>
      <c r="J43" s="44" t="s">
        <v>32</v>
      </c>
      <c r="K43" s="51"/>
      <c r="L43" s="52"/>
      <c r="M43" s="63"/>
      <c r="N43" s="64">
        <v>300.0</v>
      </c>
      <c r="O43" s="53"/>
      <c r="P43" s="54"/>
      <c r="Q43" s="55"/>
      <c r="R43" s="65"/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36</v>
      </c>
      <c r="B44" s="44" t="s">
        <v>37</v>
      </c>
      <c r="C44" s="45"/>
      <c r="D44" s="46" t="s">
        <v>3104</v>
      </c>
      <c r="E44" s="47" t="s">
        <v>90</v>
      </c>
      <c r="F44" s="44" t="s">
        <v>40</v>
      </c>
      <c r="G44" s="231" t="s">
        <v>3105</v>
      </c>
      <c r="H44" s="60" t="s">
        <v>3106</v>
      </c>
      <c r="I44" s="48" t="s">
        <v>3107</v>
      </c>
      <c r="J44" s="44" t="s">
        <v>56</v>
      </c>
      <c r="K44" s="62"/>
      <c r="L44" s="52"/>
      <c r="M44" s="63"/>
      <c r="N44" s="64"/>
      <c r="O44" s="53">
        <v>294.0</v>
      </c>
      <c r="P44" s="54"/>
      <c r="Q44" s="55"/>
      <c r="R44" s="65"/>
      <c r="S44" s="47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36</v>
      </c>
      <c r="B45" s="44" t="s">
        <v>37</v>
      </c>
      <c r="C45" s="45"/>
      <c r="D45" s="122"/>
      <c r="E45" s="47" t="s">
        <v>70</v>
      </c>
      <c r="F45" s="44" t="s">
        <v>40</v>
      </c>
      <c r="G45" s="246" t="s">
        <v>3108</v>
      </c>
      <c r="H45" s="60" t="s">
        <v>3109</v>
      </c>
      <c r="I45" s="48" t="s">
        <v>3110</v>
      </c>
      <c r="J45" s="44" t="s">
        <v>32</v>
      </c>
      <c r="K45" s="51"/>
      <c r="L45" s="52"/>
      <c r="M45" s="63"/>
      <c r="N45" s="64">
        <v>350.0</v>
      </c>
      <c r="O45" s="53"/>
      <c r="P45" s="54"/>
      <c r="Q45" s="55"/>
      <c r="R45" s="65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36</v>
      </c>
      <c r="B46" s="44" t="s">
        <v>37</v>
      </c>
      <c r="C46" s="45"/>
      <c r="D46" s="100" t="s">
        <v>3111</v>
      </c>
      <c r="E46" s="47" t="s">
        <v>78</v>
      </c>
      <c r="F46" s="44" t="s">
        <v>40</v>
      </c>
      <c r="G46" s="293" t="s">
        <v>3112</v>
      </c>
      <c r="H46" s="124" t="s">
        <v>3113</v>
      </c>
      <c r="I46" s="48" t="s">
        <v>3114</v>
      </c>
      <c r="J46" s="44" t="s">
        <v>32</v>
      </c>
      <c r="K46" s="51"/>
      <c r="L46" s="104"/>
      <c r="M46" s="85"/>
      <c r="N46" s="64">
        <v>350.0</v>
      </c>
      <c r="O46" s="53"/>
      <c r="P46" s="105"/>
      <c r="Q46" s="106"/>
      <c r="R46" s="89"/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36</v>
      </c>
      <c r="B47" s="44" t="s">
        <v>37</v>
      </c>
      <c r="C47" s="70"/>
      <c r="D47" s="71"/>
      <c r="E47" s="47" t="s">
        <v>90</v>
      </c>
      <c r="F47" s="44" t="s">
        <v>40</v>
      </c>
      <c r="G47" s="246" t="s">
        <v>3115</v>
      </c>
      <c r="H47" s="60" t="s">
        <v>3115</v>
      </c>
      <c r="I47" s="60" t="s">
        <v>3116</v>
      </c>
      <c r="J47" s="44" t="s">
        <v>56</v>
      </c>
      <c r="K47" s="51"/>
      <c r="L47" s="125">
        <v>350.0</v>
      </c>
      <c r="M47" s="63"/>
      <c r="N47" s="64"/>
      <c r="O47" s="53"/>
      <c r="P47" s="126"/>
      <c r="Q47" s="127"/>
      <c r="R47" s="65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36</v>
      </c>
      <c r="B48" s="44" t="s">
        <v>37</v>
      </c>
      <c r="C48" s="45"/>
      <c r="D48" s="100" t="s">
        <v>3117</v>
      </c>
      <c r="E48" s="47" t="s">
        <v>145</v>
      </c>
      <c r="F48" s="44" t="s">
        <v>146</v>
      </c>
      <c r="G48" s="231" t="s">
        <v>3118</v>
      </c>
      <c r="H48" s="60"/>
      <c r="I48" s="297">
        <v>6.282240276E9</v>
      </c>
      <c r="J48" s="44" t="s">
        <v>56</v>
      </c>
      <c r="K48" s="51"/>
      <c r="L48" s="125"/>
      <c r="M48" s="37"/>
      <c r="N48" s="38"/>
      <c r="O48" s="53"/>
      <c r="P48" s="126">
        <v>350.0</v>
      </c>
      <c r="Q48" s="127"/>
      <c r="R48" s="56"/>
      <c r="S48" s="47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36</v>
      </c>
      <c r="B49" s="44" t="s">
        <v>37</v>
      </c>
      <c r="C49" s="45"/>
      <c r="D49" s="122" t="s">
        <v>3119</v>
      </c>
      <c r="E49" s="47" t="s">
        <v>65</v>
      </c>
      <c r="F49" s="44" t="s">
        <v>40</v>
      </c>
      <c r="G49" s="231" t="s">
        <v>3120</v>
      </c>
      <c r="H49" s="60" t="s">
        <v>3120</v>
      </c>
      <c r="I49" s="128" t="s">
        <v>3121</v>
      </c>
      <c r="J49" s="44" t="s">
        <v>56</v>
      </c>
      <c r="K49" s="62"/>
      <c r="L49" s="125">
        <v>294.0</v>
      </c>
      <c r="M49" s="85"/>
      <c r="N49" s="86"/>
      <c r="O49" s="53"/>
      <c r="P49" s="126"/>
      <c r="Q49" s="127"/>
      <c r="R49" s="89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36</v>
      </c>
      <c r="B50" s="44" t="s">
        <v>57</v>
      </c>
      <c r="C50" s="45"/>
      <c r="D50" s="294" t="s">
        <v>3122</v>
      </c>
      <c r="E50" s="59"/>
      <c r="F50" s="44" t="s">
        <v>146</v>
      </c>
      <c r="G50" s="282" t="s">
        <v>3123</v>
      </c>
      <c r="H50" s="60" t="s">
        <v>3123</v>
      </c>
      <c r="I50" s="48" t="s">
        <v>3124</v>
      </c>
      <c r="J50" s="78"/>
      <c r="K50" s="62"/>
      <c r="L50" s="125">
        <v>990.0</v>
      </c>
      <c r="M50" s="85"/>
      <c r="N50" s="86"/>
      <c r="O50" s="53"/>
      <c r="P50" s="131"/>
      <c r="Q50" s="132"/>
      <c r="R50" s="89"/>
      <c r="S50" s="295">
        <v>990.0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36</v>
      </c>
      <c r="B51" s="44" t="s">
        <v>37</v>
      </c>
      <c r="C51" s="45"/>
      <c r="D51" s="101" t="s">
        <v>3125</v>
      </c>
      <c r="E51" s="47" t="s">
        <v>85</v>
      </c>
      <c r="F51" s="44" t="s">
        <v>40</v>
      </c>
      <c r="G51" s="231" t="s">
        <v>3126</v>
      </c>
      <c r="H51" s="60" t="s">
        <v>3127</v>
      </c>
      <c r="I51" s="48" t="s">
        <v>3128</v>
      </c>
      <c r="J51" s="44" t="s">
        <v>32</v>
      </c>
      <c r="K51" s="51"/>
      <c r="L51" s="125"/>
      <c r="M51" s="63"/>
      <c r="N51" s="64"/>
      <c r="O51" s="53">
        <v>300.0</v>
      </c>
      <c r="P51" s="126"/>
      <c r="Q51" s="127"/>
      <c r="R51" s="65"/>
      <c r="S51" s="47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36</v>
      </c>
      <c r="B52" s="44" t="s">
        <v>37</v>
      </c>
      <c r="C52" s="45"/>
      <c r="D52" s="101" t="s">
        <v>3129</v>
      </c>
      <c r="E52" s="47" t="s">
        <v>85</v>
      </c>
      <c r="F52" s="44" t="s">
        <v>40</v>
      </c>
      <c r="G52" s="253" t="s">
        <v>3130</v>
      </c>
      <c r="H52" s="49" t="s">
        <v>3127</v>
      </c>
      <c r="I52" s="48" t="s">
        <v>3128</v>
      </c>
      <c r="J52" s="44" t="s">
        <v>32</v>
      </c>
      <c r="K52" s="121"/>
      <c r="L52" s="125"/>
      <c r="M52" s="85"/>
      <c r="N52" s="86"/>
      <c r="O52" s="53">
        <v>550.0</v>
      </c>
      <c r="P52" s="126"/>
      <c r="Q52" s="127"/>
      <c r="R52" s="89"/>
      <c r="S52" s="47">
        <v>100.0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36</v>
      </c>
      <c r="B53" s="44" t="s">
        <v>37</v>
      </c>
      <c r="C53" s="45"/>
      <c r="D53" s="45"/>
      <c r="E53" s="134" t="s">
        <v>32</v>
      </c>
      <c r="F53" s="44" t="s">
        <v>146</v>
      </c>
      <c r="G53" s="246" t="s">
        <v>3131</v>
      </c>
      <c r="H53" s="60" t="s">
        <v>3132</v>
      </c>
      <c r="I53" s="48" t="s">
        <v>3133</v>
      </c>
      <c r="J53" s="44" t="s">
        <v>32</v>
      </c>
      <c r="K53" s="51"/>
      <c r="L53" s="125">
        <v>350.0</v>
      </c>
      <c r="M53" s="63"/>
      <c r="N53" s="64"/>
      <c r="O53" s="53"/>
      <c r="P53" s="126"/>
      <c r="Q53" s="127"/>
      <c r="R53" s="65"/>
      <c r="S53" s="57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36</v>
      </c>
      <c r="B54" s="44" t="s">
        <v>37</v>
      </c>
      <c r="C54" s="45"/>
      <c r="D54" s="101" t="s">
        <v>3134</v>
      </c>
      <c r="E54" s="134" t="s">
        <v>90</v>
      </c>
      <c r="F54" s="44" t="s">
        <v>40</v>
      </c>
      <c r="G54" s="299" t="s">
        <v>3135</v>
      </c>
      <c r="H54" s="136" t="s">
        <v>3136</v>
      </c>
      <c r="I54" s="297">
        <v>9.284032384E9</v>
      </c>
      <c r="J54" s="44" t="s">
        <v>56</v>
      </c>
      <c r="K54" s="51"/>
      <c r="L54" s="125"/>
      <c r="M54" s="63"/>
      <c r="N54" s="64"/>
      <c r="O54" s="53"/>
      <c r="P54" s="126">
        <v>350.0</v>
      </c>
      <c r="Q54" s="127"/>
      <c r="R54" s="65"/>
      <c r="S54" s="47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36</v>
      </c>
      <c r="B55" s="44" t="s">
        <v>37</v>
      </c>
      <c r="C55" s="45"/>
      <c r="D55" s="101" t="s">
        <v>3137</v>
      </c>
      <c r="E55" s="134" t="s">
        <v>32</v>
      </c>
      <c r="F55" s="44" t="s">
        <v>40</v>
      </c>
      <c r="G55" s="231" t="s">
        <v>3138</v>
      </c>
      <c r="H55" s="60" t="s">
        <v>3139</v>
      </c>
      <c r="I55" s="48" t="s">
        <v>3140</v>
      </c>
      <c r="J55" s="44" t="s">
        <v>32</v>
      </c>
      <c r="K55" s="137"/>
      <c r="L55" s="125"/>
      <c r="M55" s="115"/>
      <c r="N55" s="116"/>
      <c r="O55" s="53">
        <v>350.0</v>
      </c>
      <c r="P55" s="126"/>
      <c r="Q55" s="127"/>
      <c r="R55" s="117"/>
      <c r="S55" s="47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36</v>
      </c>
      <c r="B56" s="44" t="s">
        <v>37</v>
      </c>
      <c r="C56" s="45"/>
      <c r="D56" s="101" t="s">
        <v>3141</v>
      </c>
      <c r="E56" s="23"/>
      <c r="F56" s="44" t="s">
        <v>40</v>
      </c>
      <c r="G56" s="48" t="s">
        <v>3142</v>
      </c>
      <c r="H56" s="60" t="s">
        <v>3143</v>
      </c>
      <c r="I56" s="48">
        <v>6.196953063E9</v>
      </c>
      <c r="J56" s="78"/>
      <c r="K56" s="138"/>
      <c r="L56" s="125"/>
      <c r="M56" s="37">
        <v>350.0</v>
      </c>
      <c r="N56" s="116"/>
      <c r="O56" s="53"/>
      <c r="P56" s="126"/>
      <c r="Q56" s="127"/>
      <c r="R56" s="117"/>
      <c r="S56" s="47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 t="s">
        <v>36</v>
      </c>
      <c r="B57" s="44" t="s">
        <v>37</v>
      </c>
      <c r="C57" s="45"/>
      <c r="D57" s="101" t="s">
        <v>3144</v>
      </c>
      <c r="E57" s="134" t="s">
        <v>90</v>
      </c>
      <c r="F57" s="44" t="s">
        <v>40</v>
      </c>
      <c r="G57" s="231" t="s">
        <v>3145</v>
      </c>
      <c r="H57" s="60" t="s">
        <v>3145</v>
      </c>
      <c r="I57" s="48" t="s">
        <v>3146</v>
      </c>
      <c r="J57" s="44" t="s">
        <v>56</v>
      </c>
      <c r="K57" s="137"/>
      <c r="L57" s="139">
        <v>350.0</v>
      </c>
      <c r="M57" s="63"/>
      <c r="N57" s="64"/>
      <c r="O57" s="53"/>
      <c r="P57" s="140"/>
      <c r="Q57" s="141"/>
      <c r="R57" s="65"/>
      <c r="S57" s="47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 t="s">
        <v>36</v>
      </c>
      <c r="B58" s="44" t="s">
        <v>37</v>
      </c>
      <c r="C58" s="45"/>
      <c r="D58" s="101" t="s">
        <v>3147</v>
      </c>
      <c r="E58" s="134" t="s">
        <v>90</v>
      </c>
      <c r="F58" s="44" t="s">
        <v>40</v>
      </c>
      <c r="G58" s="231" t="s">
        <v>3148</v>
      </c>
      <c r="H58" s="60" t="s">
        <v>3149</v>
      </c>
      <c r="I58" s="297">
        <v>3.288669967E9</v>
      </c>
      <c r="J58" s="44" t="s">
        <v>56</v>
      </c>
      <c r="K58" s="137"/>
      <c r="L58" s="125"/>
      <c r="M58" s="85"/>
      <c r="N58" s="86"/>
      <c r="O58" s="53"/>
      <c r="P58" s="126">
        <v>294.0</v>
      </c>
      <c r="Q58" s="127"/>
      <c r="R58" s="89"/>
      <c r="S58" s="47">
        <v>50.0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 t="s">
        <v>36</v>
      </c>
      <c r="B59" s="44" t="s">
        <v>37</v>
      </c>
      <c r="C59" s="70"/>
      <c r="D59" s="101" t="s">
        <v>3150</v>
      </c>
      <c r="E59" s="134" t="s">
        <v>70</v>
      </c>
      <c r="F59" s="44" t="s">
        <v>40</v>
      </c>
      <c r="G59" s="231" t="s">
        <v>3151</v>
      </c>
      <c r="H59" s="60" t="s">
        <v>3152</v>
      </c>
      <c r="I59" s="48" t="s">
        <v>3153</v>
      </c>
      <c r="J59" s="44" t="s">
        <v>32</v>
      </c>
      <c r="K59" s="137"/>
      <c r="L59" s="125"/>
      <c r="M59" s="85"/>
      <c r="N59" s="86"/>
      <c r="O59" s="53">
        <v>350.0</v>
      </c>
      <c r="P59" s="126"/>
      <c r="Q59" s="127"/>
      <c r="R59" s="89"/>
      <c r="S59" s="47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 t="s">
        <v>36</v>
      </c>
      <c r="B60" s="44" t="s">
        <v>37</v>
      </c>
      <c r="C60" s="45"/>
      <c r="D60" s="101" t="s">
        <v>3154</v>
      </c>
      <c r="E60" s="134" t="s">
        <v>90</v>
      </c>
      <c r="F60" s="44" t="s">
        <v>40</v>
      </c>
      <c r="G60" s="324" t="s">
        <v>3155</v>
      </c>
      <c r="H60" s="60"/>
      <c r="I60" s="48" t="s">
        <v>3156</v>
      </c>
      <c r="J60" s="44" t="s">
        <v>56</v>
      </c>
      <c r="K60" s="137"/>
      <c r="L60" s="125"/>
      <c r="M60" s="85"/>
      <c r="N60" s="64">
        <v>300.0</v>
      </c>
      <c r="O60" s="53"/>
      <c r="P60" s="126"/>
      <c r="Q60" s="127"/>
      <c r="R60" s="89"/>
      <c r="S60" s="47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 t="s">
        <v>36</v>
      </c>
      <c r="B61" s="44" t="s">
        <v>37</v>
      </c>
      <c r="C61" s="45"/>
      <c r="D61" s="101" t="s">
        <v>3157</v>
      </c>
      <c r="E61" s="23"/>
      <c r="F61" s="44" t="s">
        <v>40</v>
      </c>
      <c r="G61" s="231" t="s">
        <v>3158</v>
      </c>
      <c r="H61" s="60" t="s">
        <v>3159</v>
      </c>
      <c r="I61" s="48" t="s">
        <v>3160</v>
      </c>
      <c r="J61" s="44" t="s">
        <v>56</v>
      </c>
      <c r="K61" s="137"/>
      <c r="L61" s="125"/>
      <c r="M61" s="85"/>
      <c r="N61" s="64">
        <v>350.0</v>
      </c>
      <c r="O61" s="53"/>
      <c r="P61" s="126"/>
      <c r="Q61" s="127"/>
      <c r="R61" s="89"/>
      <c r="S61" s="47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 t="s">
        <v>36</v>
      </c>
      <c r="B62" s="44" t="s">
        <v>37</v>
      </c>
      <c r="C62" s="45"/>
      <c r="D62" s="101" t="s">
        <v>3161</v>
      </c>
      <c r="E62" s="134" t="s">
        <v>178</v>
      </c>
      <c r="F62" s="44" t="s">
        <v>60</v>
      </c>
      <c r="G62" s="231" t="s">
        <v>3162</v>
      </c>
      <c r="H62" s="60" t="s">
        <v>3162</v>
      </c>
      <c r="I62" s="48" t="s">
        <v>3163</v>
      </c>
      <c r="J62" s="44" t="s">
        <v>56</v>
      </c>
      <c r="K62" s="137"/>
      <c r="L62" s="125">
        <v>294.0</v>
      </c>
      <c r="M62" s="63"/>
      <c r="N62" s="64"/>
      <c r="O62" s="53"/>
      <c r="P62" s="131"/>
      <c r="Q62" s="132"/>
      <c r="R62" s="65"/>
      <c r="S62" s="47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 t="s">
        <v>36</v>
      </c>
      <c r="B63" s="44" t="s">
        <v>37</v>
      </c>
      <c r="C63" s="45"/>
      <c r="D63" s="101" t="s">
        <v>3164</v>
      </c>
      <c r="E63" s="134" t="s">
        <v>39</v>
      </c>
      <c r="F63" s="44" t="s">
        <v>40</v>
      </c>
      <c r="G63" s="231" t="s">
        <v>3165</v>
      </c>
      <c r="H63" s="60" t="s">
        <v>217</v>
      </c>
      <c r="I63" s="48" t="s">
        <v>3166</v>
      </c>
      <c r="J63" s="44" t="s">
        <v>56</v>
      </c>
      <c r="K63" s="137"/>
      <c r="L63" s="130"/>
      <c r="M63" s="85"/>
      <c r="N63" s="64">
        <v>350.0</v>
      </c>
      <c r="O63" s="53"/>
      <c r="P63" s="131"/>
      <c r="Q63" s="132"/>
      <c r="R63" s="89"/>
      <c r="S63" s="142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 t="s">
        <v>36</v>
      </c>
      <c r="B64" s="44" t="s">
        <v>37</v>
      </c>
      <c r="C64" s="45"/>
      <c r="D64" s="101" t="s">
        <v>3167</v>
      </c>
      <c r="E64" s="134" t="s">
        <v>85</v>
      </c>
      <c r="F64" s="44" t="s">
        <v>40</v>
      </c>
      <c r="G64" s="231" t="s">
        <v>3168</v>
      </c>
      <c r="H64" s="60" t="s">
        <v>3169</v>
      </c>
      <c r="I64" s="48" t="s">
        <v>3170</v>
      </c>
      <c r="J64" s="44" t="s">
        <v>32</v>
      </c>
      <c r="K64" s="138"/>
      <c r="L64" s="125"/>
      <c r="M64" s="63"/>
      <c r="N64" s="64">
        <v>350.0</v>
      </c>
      <c r="O64" s="53"/>
      <c r="P64" s="126"/>
      <c r="Q64" s="127"/>
      <c r="R64" s="65"/>
      <c r="S64" s="47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 t="s">
        <v>36</v>
      </c>
      <c r="B65" s="44" t="s">
        <v>37</v>
      </c>
      <c r="C65" s="45"/>
      <c r="D65" s="45"/>
      <c r="E65" s="134" t="s">
        <v>59</v>
      </c>
      <c r="F65" s="44" t="s">
        <v>40</v>
      </c>
      <c r="G65" s="251" t="s">
        <v>3171</v>
      </c>
      <c r="H65" s="60" t="s">
        <v>1248</v>
      </c>
      <c r="I65" s="48" t="s">
        <v>1249</v>
      </c>
      <c r="J65" s="44" t="s">
        <v>56</v>
      </c>
      <c r="K65" s="138"/>
      <c r="L65" s="130"/>
      <c r="M65" s="85"/>
      <c r="N65" s="64">
        <v>350.0</v>
      </c>
      <c r="O65" s="53"/>
      <c r="P65" s="131"/>
      <c r="Q65" s="132"/>
      <c r="R65" s="89"/>
      <c r="S65" s="47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0"/>
      <c r="I66" s="48"/>
      <c r="J66" s="78"/>
      <c r="K66" s="137"/>
      <c r="L66" s="130"/>
      <c r="M66" s="85"/>
      <c r="N66" s="86"/>
      <c r="O66" s="53"/>
      <c r="P66" s="131"/>
      <c r="Q66" s="132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3"/>
      <c r="F67" s="44"/>
      <c r="G67" s="48"/>
      <c r="H67" s="60"/>
      <c r="I67" s="48"/>
      <c r="J67" s="78"/>
      <c r="K67" s="144"/>
      <c r="L67" s="125"/>
      <c r="M67" s="63"/>
      <c r="N67" s="64"/>
      <c r="O67" s="53"/>
      <c r="P67" s="126"/>
      <c r="Q67" s="127"/>
      <c r="R67" s="65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3"/>
      <c r="F68" s="44"/>
      <c r="G68" s="48"/>
      <c r="H68" s="60"/>
      <c r="I68" s="48"/>
      <c r="J68" s="78"/>
      <c r="K68" s="145"/>
      <c r="L68" s="130"/>
      <c r="M68" s="85"/>
      <c r="N68" s="86"/>
      <c r="O68" s="53"/>
      <c r="P68" s="131"/>
      <c r="Q68" s="132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3"/>
      <c r="F69" s="44"/>
      <c r="G69" s="48"/>
      <c r="H69" s="60"/>
      <c r="I69" s="48"/>
      <c r="J69" s="78"/>
      <c r="K69" s="137"/>
      <c r="L69" s="146"/>
      <c r="M69" s="85"/>
      <c r="N69" s="86"/>
      <c r="O69" s="53"/>
      <c r="P69" s="147"/>
      <c r="Q69" s="148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3"/>
      <c r="F70" s="44"/>
      <c r="G70" s="48"/>
      <c r="H70" s="60"/>
      <c r="I70" s="48"/>
      <c r="J70" s="78"/>
      <c r="K70" s="144"/>
      <c r="L70" s="130"/>
      <c r="M70" s="85"/>
      <c r="N70" s="86"/>
      <c r="O70" s="53"/>
      <c r="P70" s="131"/>
      <c r="Q70" s="132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9"/>
      <c r="D71" s="150"/>
      <c r="E71" s="143"/>
      <c r="F71" s="44"/>
      <c r="G71" s="48"/>
      <c r="H71" s="60"/>
      <c r="I71" s="48"/>
      <c r="J71" s="78"/>
      <c r="K71" s="151"/>
      <c r="L71" s="152"/>
      <c r="M71" s="85"/>
      <c r="N71" s="86"/>
      <c r="O71" s="53"/>
      <c r="P71" s="153"/>
      <c r="Q71" s="154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9"/>
      <c r="D72" s="45"/>
      <c r="E72" s="143"/>
      <c r="F72" s="44"/>
      <c r="G72" s="48"/>
      <c r="H72" s="60"/>
      <c r="I72" s="48"/>
      <c r="J72" s="78"/>
      <c r="K72" s="155"/>
      <c r="L72" s="152"/>
      <c r="M72" s="115"/>
      <c r="N72" s="116"/>
      <c r="O72" s="53"/>
      <c r="P72" s="153"/>
      <c r="Q72" s="154"/>
      <c r="R72" s="117"/>
      <c r="S72" s="142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9"/>
      <c r="D73" s="58"/>
      <c r="E73" s="143"/>
      <c r="F73" s="44"/>
      <c r="G73" s="48"/>
      <c r="H73" s="60"/>
      <c r="I73" s="60"/>
      <c r="J73" s="78"/>
      <c r="K73" s="151"/>
      <c r="L73" s="156"/>
      <c r="M73" s="85"/>
      <c r="N73" s="86"/>
      <c r="O73" s="53"/>
      <c r="P73" s="157"/>
      <c r="Q73" s="158"/>
      <c r="R73" s="89"/>
      <c r="S73" s="142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9"/>
      <c r="D74" s="45"/>
      <c r="E74" s="143"/>
      <c r="F74" s="44"/>
      <c r="G74" s="48"/>
      <c r="H74" s="60"/>
      <c r="I74" s="60"/>
      <c r="J74" s="78"/>
      <c r="K74" s="151"/>
      <c r="L74" s="152"/>
      <c r="M74" s="85"/>
      <c r="N74" s="86"/>
      <c r="O74" s="53"/>
      <c r="P74" s="153"/>
      <c r="Q74" s="154"/>
      <c r="R74" s="89"/>
      <c r="S74" s="142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9"/>
      <c r="D75" s="45"/>
      <c r="E75" s="143"/>
      <c r="F75" s="44"/>
      <c r="G75" s="48"/>
      <c r="H75" s="60"/>
      <c r="I75" s="60"/>
      <c r="J75" s="78"/>
      <c r="K75" s="155"/>
      <c r="L75" s="152"/>
      <c r="M75" s="85"/>
      <c r="N75" s="86"/>
      <c r="O75" s="53"/>
      <c r="P75" s="153"/>
      <c r="Q75" s="154"/>
      <c r="R75" s="89"/>
      <c r="S75" s="142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9"/>
      <c r="D76" s="45"/>
      <c r="E76" s="23"/>
      <c r="F76" s="44"/>
      <c r="G76" s="48"/>
      <c r="H76" s="60"/>
      <c r="I76" s="60"/>
      <c r="J76" s="78"/>
      <c r="K76" s="155"/>
      <c r="L76" s="152"/>
      <c r="M76" s="85"/>
      <c r="N76" s="86"/>
      <c r="O76" s="53"/>
      <c r="P76" s="153"/>
      <c r="Q76" s="154"/>
      <c r="R76" s="89"/>
      <c r="S76" s="159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9"/>
      <c r="D77" s="45"/>
      <c r="E77" s="23"/>
      <c r="F77" s="44"/>
      <c r="G77" s="48"/>
      <c r="H77" s="60"/>
      <c r="I77" s="60"/>
      <c r="J77" s="78"/>
      <c r="K77" s="155"/>
      <c r="L77" s="152"/>
      <c r="M77" s="85"/>
      <c r="N77" s="86"/>
      <c r="O77" s="53"/>
      <c r="P77" s="153"/>
      <c r="Q77" s="154"/>
      <c r="R77" s="89"/>
      <c r="S77" s="142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9"/>
      <c r="D78" s="45"/>
      <c r="E78" s="23"/>
      <c r="F78" s="44"/>
      <c r="G78" s="160"/>
      <c r="H78" s="161"/>
      <c r="I78" s="161"/>
      <c r="J78" s="78"/>
      <c r="K78" s="151"/>
      <c r="L78" s="152"/>
      <c r="M78" s="85"/>
      <c r="N78" s="86"/>
      <c r="O78" s="53"/>
      <c r="P78" s="153"/>
      <c r="Q78" s="154"/>
      <c r="R78" s="89"/>
      <c r="S78" s="16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9"/>
      <c r="D79" s="45"/>
      <c r="E79" s="23"/>
      <c r="F79" s="44"/>
      <c r="G79" s="160"/>
      <c r="H79" s="161"/>
      <c r="I79" s="161"/>
      <c r="J79" s="78"/>
      <c r="K79" s="151"/>
      <c r="L79" s="152"/>
      <c r="M79" s="85"/>
      <c r="N79" s="86"/>
      <c r="O79" s="53"/>
      <c r="P79" s="153"/>
      <c r="Q79" s="154"/>
      <c r="R79" s="89"/>
      <c r="S79" s="163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9"/>
      <c r="D80" s="45"/>
      <c r="E80" s="23"/>
      <c r="F80" s="44"/>
      <c r="G80" s="160"/>
      <c r="H80" s="161"/>
      <c r="I80" s="161"/>
      <c r="J80" s="78"/>
      <c r="K80" s="151"/>
      <c r="L80" s="152"/>
      <c r="M80" s="85"/>
      <c r="N80" s="86"/>
      <c r="O80" s="53"/>
      <c r="P80" s="153"/>
      <c r="Q80" s="154"/>
      <c r="R80" s="89"/>
      <c r="S80" s="163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9"/>
      <c r="D81" s="45"/>
      <c r="E81" s="23"/>
      <c r="F81" s="44"/>
      <c r="G81" s="160"/>
      <c r="H81" s="161"/>
      <c r="I81" s="161"/>
      <c r="J81" s="78"/>
      <c r="K81" s="164"/>
      <c r="L81" s="165"/>
      <c r="M81" s="166"/>
      <c r="N81" s="167"/>
      <c r="O81" s="53"/>
      <c r="P81" s="168"/>
      <c r="Q81" s="169"/>
      <c r="R81" s="170"/>
      <c r="S81" s="163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9"/>
      <c r="D82" s="45"/>
      <c r="E82" s="23"/>
      <c r="F82" s="44"/>
      <c r="G82" s="160"/>
      <c r="H82" s="161"/>
      <c r="I82" s="161"/>
      <c r="J82" s="78"/>
      <c r="K82" s="164"/>
      <c r="L82" s="165"/>
      <c r="M82" s="166"/>
      <c r="N82" s="167"/>
      <c r="O82" s="53"/>
      <c r="P82" s="168"/>
      <c r="Q82" s="169"/>
      <c r="R82" s="170"/>
      <c r="S82" s="163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9"/>
      <c r="D83" s="45"/>
      <c r="E83" s="23"/>
      <c r="F83" s="44"/>
      <c r="G83" s="160"/>
      <c r="H83" s="161"/>
      <c r="I83" s="161"/>
      <c r="J83" s="78"/>
      <c r="K83" s="164"/>
      <c r="L83" s="165"/>
      <c r="M83" s="166"/>
      <c r="N83" s="167"/>
      <c r="O83" s="53"/>
      <c r="P83" s="168"/>
      <c r="Q83" s="169"/>
      <c r="R83" s="170"/>
      <c r="S83" s="163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9"/>
      <c r="D84" s="45"/>
      <c r="E84" s="23"/>
      <c r="F84" s="44"/>
      <c r="G84" s="160"/>
      <c r="H84" s="161"/>
      <c r="I84" s="161"/>
      <c r="J84" s="78"/>
      <c r="K84" s="171"/>
      <c r="L84" s="172"/>
      <c r="M84" s="173"/>
      <c r="N84" s="174"/>
      <c r="O84" s="53"/>
      <c r="P84" s="175"/>
      <c r="Q84" s="176"/>
      <c r="R84" s="177"/>
      <c r="S84" s="163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9"/>
      <c r="D85" s="45"/>
      <c r="E85" s="143"/>
      <c r="F85" s="44"/>
      <c r="G85" s="160"/>
      <c r="H85" s="161"/>
      <c r="I85" s="161"/>
      <c r="J85" s="78"/>
      <c r="K85" s="164"/>
      <c r="L85" s="165"/>
      <c r="M85" s="178"/>
      <c r="N85" s="179"/>
      <c r="O85" s="53"/>
      <c r="P85" s="168"/>
      <c r="Q85" s="169"/>
      <c r="R85" s="180"/>
      <c r="S85" s="163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9"/>
      <c r="D86" s="45"/>
      <c r="E86" s="143"/>
      <c r="F86" s="44"/>
      <c r="G86" s="160"/>
      <c r="H86" s="161"/>
      <c r="I86" s="161"/>
      <c r="J86" s="78"/>
      <c r="K86" s="164"/>
      <c r="L86" s="165"/>
      <c r="M86" s="178"/>
      <c r="N86" s="179"/>
      <c r="O86" s="53"/>
      <c r="P86" s="168"/>
      <c r="Q86" s="169"/>
      <c r="R86" s="180"/>
      <c r="S86" s="163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9"/>
      <c r="D87" s="45"/>
      <c r="E87" s="143"/>
      <c r="F87" s="44"/>
      <c r="G87" s="160"/>
      <c r="H87" s="161"/>
      <c r="I87" s="161"/>
      <c r="J87" s="78"/>
      <c r="K87" s="164"/>
      <c r="L87" s="165"/>
      <c r="M87" s="178"/>
      <c r="N87" s="179"/>
      <c r="O87" s="53"/>
      <c r="P87" s="168"/>
      <c r="Q87" s="169"/>
      <c r="R87" s="180"/>
      <c r="S87" s="163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9"/>
      <c r="D88" s="45"/>
      <c r="E88" s="143"/>
      <c r="F88" s="44"/>
      <c r="G88" s="160"/>
      <c r="H88" s="161"/>
      <c r="I88" s="161"/>
      <c r="J88" s="78"/>
      <c r="K88" s="164"/>
      <c r="L88" s="165"/>
      <c r="M88" s="178"/>
      <c r="N88" s="179"/>
      <c r="O88" s="53"/>
      <c r="P88" s="168"/>
      <c r="Q88" s="169"/>
      <c r="R88" s="180"/>
      <c r="S88" s="163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9"/>
      <c r="D89" s="45"/>
      <c r="E89" s="143"/>
      <c r="F89" s="44"/>
      <c r="G89" s="160"/>
      <c r="H89" s="161"/>
      <c r="I89" s="161"/>
      <c r="J89" s="78"/>
      <c r="K89" s="164"/>
      <c r="L89" s="165"/>
      <c r="M89" s="178"/>
      <c r="N89" s="179"/>
      <c r="O89" s="53"/>
      <c r="P89" s="168"/>
      <c r="Q89" s="169"/>
      <c r="R89" s="180"/>
      <c r="S89" s="163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9"/>
      <c r="D90" s="45"/>
      <c r="E90" s="143"/>
      <c r="F90" s="44"/>
      <c r="G90" s="160"/>
      <c r="H90" s="161"/>
      <c r="I90" s="161"/>
      <c r="J90" s="78"/>
      <c r="K90" s="164"/>
      <c r="L90" s="165"/>
      <c r="M90" s="178"/>
      <c r="N90" s="179"/>
      <c r="O90" s="53"/>
      <c r="P90" s="168"/>
      <c r="Q90" s="169"/>
      <c r="R90" s="180"/>
      <c r="S90" s="163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9"/>
      <c r="D91" s="45"/>
      <c r="E91" s="143"/>
      <c r="F91" s="44"/>
      <c r="G91" s="160"/>
      <c r="H91" s="161"/>
      <c r="I91" s="161"/>
      <c r="J91" s="78"/>
      <c r="K91" s="164"/>
      <c r="L91" s="165"/>
      <c r="M91" s="178"/>
      <c r="N91" s="179"/>
      <c r="O91" s="53"/>
      <c r="P91" s="168"/>
      <c r="Q91" s="169"/>
      <c r="R91" s="180"/>
      <c r="S91" s="163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9"/>
      <c r="D92" s="45"/>
      <c r="E92" s="143"/>
      <c r="F92" s="44"/>
      <c r="G92" s="160"/>
      <c r="H92" s="161"/>
      <c r="I92" s="161"/>
      <c r="J92" s="78"/>
      <c r="K92" s="164"/>
      <c r="L92" s="165"/>
      <c r="M92" s="178"/>
      <c r="N92" s="179"/>
      <c r="O92" s="53"/>
      <c r="P92" s="168"/>
      <c r="Q92" s="169"/>
      <c r="R92" s="180"/>
      <c r="S92" s="163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8"/>
      <c r="S93" s="189">
        <f>SUM(S7:S92)</f>
        <v>4858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9</v>
      </c>
      <c r="L94" s="195"/>
      <c r="M94" s="195"/>
      <c r="N94" s="195"/>
      <c r="O94" s="196"/>
      <c r="P94" s="196"/>
      <c r="Q94" s="196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50">
        <f>SUM(K7:K92)</f>
        <v>0</v>
      </c>
      <c r="L95" s="201" t="s">
        <v>24</v>
      </c>
      <c r="O95" s="202" t="s">
        <v>25</v>
      </c>
      <c r="Q95" s="202"/>
      <c r="R95" s="203" t="s">
        <v>26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50">
        <f>SUM(K95*1%)</f>
        <v>0</v>
      </c>
      <c r="L96" s="36" t="s">
        <v>10</v>
      </c>
      <c r="M96" s="204"/>
      <c r="N96" s="204"/>
      <c r="O96" s="205"/>
      <c r="P96" s="206"/>
      <c r="Q96" s="206"/>
      <c r="R96" s="20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8"/>
      <c r="L97" s="209">
        <f>SUM(L6:L91)</f>
        <v>3475</v>
      </c>
      <c r="M97" s="37" t="s">
        <v>11</v>
      </c>
      <c r="N97" s="204"/>
      <c r="O97" s="205"/>
      <c r="P97" s="205"/>
      <c r="Q97" s="205"/>
      <c r="R97" s="20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0" t="s">
        <v>27</v>
      </c>
      <c r="H98" s="211">
        <f>SUM(K95,L97,M98,N99)</f>
        <v>13219</v>
      </c>
      <c r="I98" s="5"/>
      <c r="J98" s="2"/>
      <c r="K98" s="7"/>
      <c r="L98" s="58">
        <f>SUM(L97*2%)</f>
        <v>69.5</v>
      </c>
      <c r="M98" s="16">
        <f>SUM(M6:M91)</f>
        <v>1544</v>
      </c>
      <c r="N98" s="38" t="s">
        <v>12</v>
      </c>
      <c r="O98" s="205"/>
      <c r="P98" s="205"/>
      <c r="Q98" s="205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2"/>
      <c r="G99" s="213" t="s">
        <v>28</v>
      </c>
      <c r="H99" s="211">
        <f>SUM(O100,,P103)</f>
        <v>7620</v>
      </c>
      <c r="I99" s="5"/>
      <c r="J99" s="2"/>
      <c r="K99" s="7"/>
      <c r="L99" s="17"/>
      <c r="M99" s="58">
        <f>SUM(M98*1%)</f>
        <v>15.44</v>
      </c>
      <c r="N99" s="16">
        <f>SUM(N6:N92)</f>
        <v>8200</v>
      </c>
      <c r="O99" s="39" t="s">
        <v>13</v>
      </c>
      <c r="P99" s="205"/>
      <c r="Q99" s="205"/>
      <c r="R99" s="21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2"/>
      <c r="G100" s="215" t="s">
        <v>29</v>
      </c>
      <c r="H100" s="211">
        <f>SUM(R105)</f>
        <v>0</v>
      </c>
      <c r="I100" s="5"/>
      <c r="J100" s="2"/>
      <c r="K100" s="7"/>
      <c r="L100" s="2"/>
      <c r="M100" s="2"/>
      <c r="N100" s="58">
        <f>SUM(N99*3%)</f>
        <v>246</v>
      </c>
      <c r="O100" s="16">
        <f>SUM(O6:O93)</f>
        <v>5282</v>
      </c>
      <c r="P100" s="205"/>
      <c r="Q100" s="205"/>
      <c r="R100" s="214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3"/>
      <c r="H101" s="216"/>
      <c r="I101" s="5"/>
      <c r="J101" s="2"/>
      <c r="K101" s="7"/>
      <c r="L101" s="2"/>
      <c r="M101" s="2"/>
      <c r="N101" s="2"/>
      <c r="O101" s="58">
        <f>SUM(O100*3%)</f>
        <v>158.46</v>
      </c>
      <c r="P101" s="205"/>
      <c r="Q101" s="205"/>
      <c r="R101" s="214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14</v>
      </c>
      <c r="Q102" s="205"/>
      <c r="R102" s="214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7" t="s">
        <v>30</v>
      </c>
      <c r="H103" s="218"/>
      <c r="I103" s="219"/>
      <c r="J103" s="2"/>
      <c r="K103" s="7"/>
      <c r="L103" s="2"/>
      <c r="M103" s="2"/>
      <c r="N103" s="2"/>
      <c r="O103" s="2"/>
      <c r="P103" s="16">
        <f>SUM(P6:P91)</f>
        <v>2338</v>
      </c>
      <c r="Q103" s="41" t="s">
        <v>15</v>
      </c>
      <c r="R103" s="214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20" t="s">
        <v>31</v>
      </c>
      <c r="H104" s="221"/>
      <c r="I104" s="219"/>
      <c r="J104" s="2"/>
      <c r="K104" s="7"/>
      <c r="L104" s="2"/>
      <c r="M104" s="2"/>
      <c r="N104" s="2"/>
      <c r="O104" s="2"/>
      <c r="P104" s="58">
        <f>SUM(P103*2%)</f>
        <v>46.76</v>
      </c>
      <c r="Q104" s="16">
        <f>SUM(Q6:Q91)</f>
        <v>0</v>
      </c>
      <c r="R104" s="222" t="s">
        <v>16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23" t="s">
        <v>32</v>
      </c>
      <c r="H105" s="221"/>
      <c r="I105" s="219"/>
      <c r="J105" s="2"/>
      <c r="K105" s="7"/>
      <c r="L105" s="2"/>
      <c r="M105" s="2"/>
      <c r="N105" s="2"/>
      <c r="O105" s="2"/>
      <c r="P105" s="2"/>
      <c r="Q105" s="58">
        <f>SUM(Q104*1%)</f>
        <v>0</v>
      </c>
      <c r="R105" s="150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8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150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8"/>
      <c r="D107" s="16"/>
      <c r="E107" s="2"/>
      <c r="F107" s="2"/>
      <c r="G107" s="224" t="s">
        <v>33</v>
      </c>
      <c r="H107" s="303">
        <f>SUM(O12,O15,O16,N17,N19,L22,N23,P29,N39,O40,P42,N45,L53,N65)</f>
        <v>4777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8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8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8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8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8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8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8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8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8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8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8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8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8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8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8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8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8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8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8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8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8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8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8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8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8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8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8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8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8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8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8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8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8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8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8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8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8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8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8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8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8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8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8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8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8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8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8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8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8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8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8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8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8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8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8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8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8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8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8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8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8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8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8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8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8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8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8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8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8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8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8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8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8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8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8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8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8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8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8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8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8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8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8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8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8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8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8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8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8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8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8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8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8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8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8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8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8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8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8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8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8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8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8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8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8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8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8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8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8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8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8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8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8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8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8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8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8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8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6"/>
      <c r="D226" s="22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6"/>
      <c r="D227" s="22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6"/>
      <c r="D228" s="226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6"/>
      <c r="D229" s="226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6"/>
      <c r="D230" s="226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6"/>
      <c r="D231" s="226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6"/>
      <c r="D232" s="226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6"/>
      <c r="D233" s="226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6"/>
      <c r="D234" s="226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6"/>
      <c r="D235" s="226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6"/>
      <c r="D236" s="226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6"/>
      <c r="D237" s="226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6"/>
      <c r="D238" s="226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6"/>
      <c r="D239" s="226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6"/>
      <c r="D240" s="226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6"/>
      <c r="D241" s="226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6"/>
      <c r="D242" s="226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6"/>
      <c r="D243" s="226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6"/>
      <c r="D244" s="226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6"/>
      <c r="D245" s="226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6"/>
      <c r="D246" s="226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6"/>
      <c r="D247" s="226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6"/>
      <c r="D248" s="226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6"/>
      <c r="D249" s="226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6"/>
      <c r="D250" s="226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6"/>
      <c r="D251" s="226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6"/>
      <c r="D252" s="226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6"/>
      <c r="D253" s="226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6"/>
      <c r="D254" s="226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6"/>
      <c r="D255" s="226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6"/>
      <c r="D256" s="226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6"/>
      <c r="D257" s="226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6"/>
      <c r="D258" s="226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6"/>
      <c r="D259" s="226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6"/>
      <c r="D260" s="226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6"/>
      <c r="D261" s="226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6"/>
      <c r="D262" s="226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6"/>
      <c r="D263" s="226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6"/>
      <c r="D264" s="226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6"/>
      <c r="D265" s="226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6"/>
      <c r="D266" s="226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6"/>
      <c r="D267" s="226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6"/>
      <c r="D268" s="226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6"/>
      <c r="D269" s="226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6"/>
      <c r="D270" s="226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6"/>
      <c r="D271" s="226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6"/>
      <c r="D272" s="226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6"/>
      <c r="D273" s="226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6"/>
      <c r="D274" s="226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6"/>
      <c r="D275" s="226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6"/>
      <c r="D276" s="226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6"/>
      <c r="D277" s="226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6"/>
      <c r="D278" s="226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6"/>
      <c r="D279" s="226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6"/>
      <c r="D280" s="226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6"/>
      <c r="D281" s="226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6"/>
      <c r="D282" s="226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6"/>
      <c r="D283" s="226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6"/>
      <c r="D284" s="226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6"/>
      <c r="D285" s="226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6"/>
      <c r="D286" s="226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6"/>
      <c r="D287" s="226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6"/>
      <c r="D288" s="226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6"/>
      <c r="D289" s="226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6"/>
      <c r="D290" s="226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6"/>
      <c r="D291" s="226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6"/>
      <c r="D292" s="226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6"/>
      <c r="D293" s="226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6"/>
      <c r="D294" s="226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6"/>
      <c r="D295" s="226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6"/>
      <c r="D296" s="226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6"/>
      <c r="D297" s="226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6"/>
      <c r="D298" s="226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6"/>
      <c r="D299" s="226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6"/>
      <c r="D300" s="226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6"/>
      <c r="D301" s="226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6"/>
      <c r="D302" s="226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6"/>
      <c r="D303" s="226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6"/>
      <c r="D304" s="226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6"/>
      <c r="D305" s="226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6"/>
      <c r="D306" s="226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6"/>
      <c r="D307" s="226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6"/>
      <c r="D308" s="226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6"/>
      <c r="D309" s="226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6"/>
      <c r="D310" s="226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6"/>
      <c r="D311" s="226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6"/>
      <c r="D312" s="226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6"/>
      <c r="D313" s="226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6"/>
      <c r="D314" s="226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6"/>
      <c r="D315" s="226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6"/>
      <c r="D316" s="226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6"/>
      <c r="D317" s="226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6"/>
      <c r="D318" s="226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6"/>
      <c r="D319" s="226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6"/>
      <c r="D320" s="226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6"/>
      <c r="D321" s="226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6"/>
      <c r="D322" s="226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6"/>
      <c r="D323" s="226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6"/>
      <c r="D324" s="226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6"/>
      <c r="D325" s="226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6"/>
      <c r="D326" s="226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6"/>
      <c r="D327" s="226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6"/>
      <c r="D328" s="226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6"/>
      <c r="D329" s="226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6"/>
      <c r="D330" s="226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6"/>
      <c r="D331" s="226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6"/>
      <c r="D332" s="226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6"/>
      <c r="D333" s="226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6"/>
      <c r="D334" s="226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6"/>
      <c r="D335" s="226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6"/>
      <c r="D336" s="226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6"/>
      <c r="D337" s="226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6"/>
      <c r="D338" s="226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6"/>
      <c r="D339" s="226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6"/>
      <c r="D340" s="226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6"/>
      <c r="D341" s="226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6"/>
      <c r="D342" s="226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6"/>
      <c r="D343" s="226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6"/>
      <c r="D344" s="226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6"/>
      <c r="D345" s="226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6"/>
      <c r="D346" s="226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6"/>
      <c r="D347" s="226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6"/>
      <c r="D348" s="226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6"/>
      <c r="D349" s="226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6"/>
      <c r="D350" s="226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6"/>
      <c r="D351" s="226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6"/>
      <c r="D352" s="226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6"/>
      <c r="D353" s="226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6"/>
      <c r="D354" s="226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6"/>
      <c r="D355" s="226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6"/>
      <c r="D356" s="226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6"/>
      <c r="D357" s="226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6"/>
      <c r="D358" s="226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6"/>
      <c r="D359" s="226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6"/>
      <c r="D360" s="226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6"/>
      <c r="D361" s="226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6"/>
      <c r="D362" s="226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6"/>
      <c r="D363" s="226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6"/>
      <c r="D364" s="226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6"/>
      <c r="D365" s="226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6"/>
      <c r="D366" s="226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6"/>
      <c r="D367" s="226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6"/>
      <c r="D368" s="226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6"/>
      <c r="D369" s="226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6"/>
      <c r="D370" s="226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6"/>
      <c r="D371" s="226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6"/>
      <c r="D372" s="226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6"/>
      <c r="D373" s="226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6"/>
      <c r="D374" s="226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6"/>
      <c r="D375" s="226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6"/>
      <c r="D376" s="226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6"/>
      <c r="D377" s="226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6"/>
      <c r="D378" s="226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6"/>
      <c r="D379" s="226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6"/>
      <c r="D380" s="226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6"/>
      <c r="D381" s="226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6"/>
      <c r="D382" s="226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6"/>
      <c r="D383" s="226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6"/>
      <c r="D384" s="226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6"/>
      <c r="D385" s="226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6"/>
      <c r="D386" s="226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6"/>
      <c r="D387" s="226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6"/>
      <c r="D388" s="226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6"/>
      <c r="D389" s="226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6"/>
      <c r="D390" s="226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6"/>
      <c r="D391" s="226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6"/>
      <c r="D392" s="226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6"/>
      <c r="D393" s="226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6"/>
      <c r="D394" s="226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6"/>
      <c r="D395" s="226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6"/>
      <c r="D396" s="226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6"/>
      <c r="D397" s="226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6"/>
      <c r="D398" s="226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6"/>
      <c r="D399" s="226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6"/>
      <c r="D400" s="226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6"/>
      <c r="D401" s="226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6"/>
      <c r="D402" s="226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6"/>
      <c r="D403" s="226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6"/>
      <c r="D404" s="226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6"/>
      <c r="D405" s="226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6"/>
      <c r="D406" s="226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6"/>
      <c r="D407" s="226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6"/>
      <c r="D408" s="226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6"/>
      <c r="D409" s="226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6"/>
      <c r="D410" s="226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6"/>
      <c r="D411" s="226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6"/>
      <c r="D412" s="226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6"/>
      <c r="D413" s="226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6"/>
      <c r="D414" s="226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6"/>
      <c r="D415" s="226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6"/>
      <c r="D416" s="226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6"/>
      <c r="D417" s="226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6"/>
      <c r="D418" s="226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6"/>
      <c r="D419" s="226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6"/>
      <c r="D420" s="226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6"/>
      <c r="D421" s="226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6"/>
      <c r="D422" s="226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6"/>
      <c r="D423" s="226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6"/>
      <c r="D424" s="226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6"/>
      <c r="D425" s="226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6"/>
      <c r="D426" s="226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6"/>
      <c r="D427" s="226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6"/>
      <c r="D428" s="226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6"/>
      <c r="D429" s="226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6"/>
      <c r="D430" s="226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6"/>
      <c r="D431" s="226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6"/>
      <c r="D432" s="226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6"/>
      <c r="D433" s="226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6"/>
      <c r="D434" s="226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6"/>
      <c r="D435" s="226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6"/>
      <c r="D436" s="226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6"/>
      <c r="D437" s="226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6"/>
      <c r="D438" s="226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6"/>
      <c r="D439" s="226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6"/>
      <c r="D440" s="226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6"/>
      <c r="D441" s="226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6"/>
      <c r="D442" s="226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6"/>
      <c r="D443" s="226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6"/>
      <c r="D444" s="226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6"/>
      <c r="D445" s="226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6"/>
      <c r="D446" s="226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6"/>
      <c r="D447" s="226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6"/>
      <c r="D448" s="226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6"/>
      <c r="D449" s="226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6"/>
      <c r="D450" s="226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6"/>
      <c r="D451" s="226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6"/>
      <c r="D452" s="226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6"/>
      <c r="D453" s="226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6"/>
      <c r="D454" s="226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6"/>
      <c r="D455" s="226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6"/>
      <c r="D456" s="226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6"/>
      <c r="D457" s="226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6"/>
      <c r="D458" s="226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6"/>
      <c r="D459" s="226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6"/>
      <c r="D460" s="226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6"/>
      <c r="D461" s="226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6"/>
      <c r="D462" s="226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6"/>
      <c r="D463" s="226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6"/>
      <c r="D464" s="226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6"/>
      <c r="D465" s="226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6"/>
      <c r="D466" s="226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6"/>
      <c r="D467" s="226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6"/>
      <c r="D468" s="226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6"/>
      <c r="D469" s="226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6"/>
      <c r="D470" s="226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6"/>
      <c r="D471" s="226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6"/>
      <c r="D472" s="226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6"/>
      <c r="D473" s="226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6"/>
      <c r="D474" s="226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6"/>
      <c r="D475" s="226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6"/>
      <c r="D476" s="226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6"/>
      <c r="D477" s="226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6"/>
      <c r="D478" s="226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6"/>
      <c r="D479" s="226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6"/>
      <c r="D480" s="226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6"/>
      <c r="D481" s="226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6"/>
      <c r="D482" s="226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6"/>
      <c r="D483" s="226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6"/>
      <c r="D484" s="226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6"/>
      <c r="D485" s="226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6"/>
      <c r="D486" s="226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6"/>
      <c r="D487" s="226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6"/>
      <c r="D488" s="226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6"/>
      <c r="D489" s="226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6"/>
      <c r="D490" s="226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6"/>
      <c r="D491" s="226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6"/>
      <c r="D492" s="226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6"/>
      <c r="D493" s="226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6"/>
      <c r="D494" s="226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6"/>
      <c r="D495" s="226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6"/>
      <c r="D496" s="226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6"/>
      <c r="D497" s="226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6"/>
      <c r="D498" s="226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6"/>
      <c r="D499" s="226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6"/>
      <c r="D500" s="226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6"/>
      <c r="D501" s="226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6"/>
      <c r="D502" s="226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6"/>
      <c r="D503" s="226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6"/>
      <c r="D504" s="226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6"/>
      <c r="D505" s="226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6"/>
      <c r="D506" s="226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6"/>
      <c r="D507" s="226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6"/>
      <c r="D508" s="226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6"/>
      <c r="D509" s="226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6"/>
      <c r="D510" s="226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6"/>
      <c r="D511" s="226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6"/>
      <c r="D512" s="226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6"/>
      <c r="D513" s="226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6"/>
      <c r="D514" s="226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6"/>
      <c r="D515" s="226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6"/>
      <c r="D516" s="226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6"/>
      <c r="D517" s="226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6"/>
      <c r="D518" s="226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6"/>
      <c r="D519" s="226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6"/>
      <c r="D520" s="226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6"/>
      <c r="D521" s="226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6"/>
      <c r="D522" s="226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6"/>
      <c r="D523" s="226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6"/>
      <c r="D524" s="226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6"/>
      <c r="D525" s="226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6"/>
      <c r="D526" s="226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6"/>
      <c r="D527" s="226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6"/>
      <c r="D528" s="226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6"/>
      <c r="D529" s="226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6"/>
      <c r="D530" s="226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6"/>
      <c r="D531" s="226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6"/>
      <c r="D532" s="226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6"/>
      <c r="D533" s="226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6"/>
      <c r="D534" s="226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6"/>
      <c r="D535" s="226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6"/>
      <c r="D536" s="226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6"/>
      <c r="D537" s="226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6"/>
      <c r="D538" s="226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6"/>
      <c r="D539" s="226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6"/>
      <c r="D540" s="226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6"/>
      <c r="D541" s="226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6"/>
      <c r="D542" s="226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6"/>
      <c r="D543" s="226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6"/>
      <c r="D544" s="226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6"/>
      <c r="D545" s="226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6"/>
      <c r="D546" s="226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6"/>
      <c r="D547" s="226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6"/>
      <c r="D548" s="226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6"/>
      <c r="D549" s="226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6"/>
      <c r="D550" s="226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6"/>
      <c r="D551" s="226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6"/>
      <c r="D552" s="226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6"/>
      <c r="D553" s="226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6"/>
      <c r="D554" s="226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6"/>
      <c r="D555" s="226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6"/>
      <c r="D556" s="226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6"/>
      <c r="D557" s="226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6"/>
      <c r="D558" s="226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6"/>
      <c r="D559" s="226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6"/>
      <c r="D560" s="226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6"/>
      <c r="D561" s="226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6"/>
      <c r="D562" s="226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6"/>
      <c r="D563" s="226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6"/>
      <c r="D564" s="226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6"/>
      <c r="D565" s="226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6"/>
      <c r="D566" s="226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6"/>
      <c r="D567" s="226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6"/>
      <c r="D568" s="226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6"/>
      <c r="D569" s="226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6"/>
      <c r="D570" s="226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6"/>
      <c r="D571" s="226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6"/>
      <c r="D572" s="226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6"/>
      <c r="D573" s="226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6"/>
      <c r="D574" s="226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6"/>
      <c r="D575" s="226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6"/>
      <c r="D576" s="226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6"/>
      <c r="D577" s="226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6"/>
      <c r="D578" s="226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6"/>
      <c r="D579" s="226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6"/>
      <c r="D580" s="226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6"/>
      <c r="D581" s="226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6"/>
      <c r="D582" s="226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6"/>
      <c r="D583" s="226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6"/>
      <c r="D584" s="226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6"/>
      <c r="D585" s="226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6"/>
      <c r="D586" s="226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6"/>
      <c r="D587" s="226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6"/>
      <c r="D588" s="226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6"/>
      <c r="D589" s="226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6"/>
      <c r="D590" s="226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6"/>
      <c r="D591" s="226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6"/>
      <c r="D592" s="226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6"/>
      <c r="D593" s="226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6"/>
      <c r="D594" s="226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6"/>
      <c r="D595" s="226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6"/>
      <c r="D596" s="226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6"/>
      <c r="D597" s="226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6"/>
      <c r="D598" s="226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6"/>
      <c r="D599" s="226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6"/>
      <c r="D600" s="226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6"/>
      <c r="D601" s="226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6"/>
      <c r="D602" s="226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6"/>
      <c r="D603" s="226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6"/>
      <c r="D604" s="226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6"/>
      <c r="D605" s="226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6"/>
      <c r="D606" s="226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6"/>
      <c r="D607" s="226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6"/>
      <c r="D608" s="226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6"/>
      <c r="D609" s="226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6"/>
      <c r="D610" s="226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6"/>
      <c r="D611" s="226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6"/>
      <c r="D612" s="226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6"/>
      <c r="D613" s="226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6"/>
      <c r="D614" s="226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6"/>
      <c r="D615" s="226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6"/>
      <c r="D616" s="226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6"/>
      <c r="D617" s="226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6"/>
      <c r="D618" s="226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6"/>
      <c r="D619" s="226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6"/>
      <c r="D620" s="226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6"/>
      <c r="D621" s="226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6"/>
      <c r="D622" s="226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6"/>
      <c r="D623" s="226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6"/>
      <c r="D624" s="226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6"/>
      <c r="D625" s="226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6"/>
      <c r="D626" s="226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6"/>
      <c r="D627" s="226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6"/>
      <c r="D628" s="226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6"/>
      <c r="D629" s="226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6"/>
      <c r="D630" s="226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6"/>
      <c r="D631" s="226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6"/>
      <c r="D632" s="226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6"/>
      <c r="D633" s="226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6"/>
      <c r="D634" s="226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6"/>
      <c r="D635" s="226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6"/>
      <c r="D636" s="226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6"/>
      <c r="D637" s="226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6"/>
      <c r="D638" s="226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6"/>
      <c r="D639" s="226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6"/>
      <c r="D640" s="226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6"/>
      <c r="D641" s="226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6"/>
      <c r="D642" s="226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6"/>
      <c r="D643" s="226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6"/>
      <c r="D644" s="226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6"/>
      <c r="D645" s="226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6"/>
      <c r="D646" s="226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6"/>
      <c r="D647" s="226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6"/>
      <c r="D648" s="226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6"/>
      <c r="D649" s="226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6"/>
      <c r="D650" s="226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6"/>
      <c r="D651" s="226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6"/>
      <c r="D652" s="226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6"/>
      <c r="D653" s="226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6"/>
      <c r="D654" s="226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6"/>
      <c r="D655" s="226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6"/>
      <c r="D656" s="226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6"/>
      <c r="D657" s="226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6"/>
      <c r="D658" s="226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6"/>
      <c r="D659" s="226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6"/>
      <c r="D660" s="226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6"/>
      <c r="D661" s="226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6"/>
      <c r="D662" s="226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6"/>
      <c r="D663" s="226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6"/>
      <c r="D664" s="226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6"/>
      <c r="D665" s="226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6"/>
      <c r="D666" s="226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6"/>
      <c r="D667" s="226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6"/>
      <c r="D668" s="226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6"/>
      <c r="D669" s="226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6"/>
      <c r="D670" s="226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6"/>
      <c r="D671" s="226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6"/>
      <c r="D672" s="226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6"/>
      <c r="D673" s="226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6"/>
      <c r="D674" s="226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6"/>
      <c r="D675" s="226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6"/>
      <c r="D676" s="226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6"/>
      <c r="D677" s="226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6"/>
      <c r="D678" s="226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6"/>
      <c r="D679" s="226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6"/>
      <c r="D680" s="226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6"/>
      <c r="D681" s="226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6"/>
      <c r="D682" s="226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6"/>
      <c r="D683" s="226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6"/>
      <c r="D684" s="226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6"/>
      <c r="D685" s="226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6"/>
      <c r="D686" s="226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6"/>
      <c r="D687" s="226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6"/>
      <c r="D688" s="226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6"/>
      <c r="D689" s="226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6"/>
      <c r="D690" s="226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6"/>
      <c r="D691" s="226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6"/>
      <c r="D692" s="226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6"/>
      <c r="D693" s="226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6"/>
      <c r="D694" s="226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6"/>
      <c r="D695" s="226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6"/>
      <c r="D696" s="226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6"/>
      <c r="D697" s="226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6"/>
      <c r="D698" s="226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6"/>
      <c r="D699" s="226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6"/>
      <c r="D700" s="226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6"/>
      <c r="D701" s="226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6"/>
      <c r="D702" s="226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6"/>
      <c r="D703" s="226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6"/>
      <c r="D704" s="226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6"/>
      <c r="D705" s="226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6"/>
      <c r="D706" s="226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6"/>
      <c r="D707" s="226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6"/>
      <c r="D708" s="226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6"/>
      <c r="D709" s="226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6"/>
      <c r="D710" s="226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6"/>
      <c r="D711" s="226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6"/>
      <c r="D712" s="226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6"/>
      <c r="D713" s="226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6"/>
      <c r="D714" s="226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6"/>
      <c r="D715" s="226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6"/>
      <c r="D716" s="226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6"/>
      <c r="D717" s="226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6"/>
      <c r="D718" s="226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6"/>
      <c r="D719" s="226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6"/>
      <c r="D720" s="226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6"/>
      <c r="D721" s="226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6"/>
      <c r="D722" s="226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6"/>
      <c r="D723" s="226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6"/>
      <c r="D724" s="226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6"/>
      <c r="D725" s="226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6"/>
      <c r="D726" s="226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6"/>
      <c r="D727" s="226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6"/>
      <c r="D728" s="226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6"/>
      <c r="D729" s="226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6"/>
      <c r="D730" s="226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6"/>
      <c r="D731" s="226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6"/>
      <c r="D732" s="226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6"/>
      <c r="D733" s="226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6"/>
      <c r="D734" s="226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6"/>
      <c r="D735" s="226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6"/>
      <c r="D736" s="226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6"/>
      <c r="D737" s="226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6"/>
      <c r="D738" s="226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6"/>
      <c r="D739" s="226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6"/>
      <c r="D740" s="226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6"/>
      <c r="D741" s="226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6"/>
      <c r="D742" s="226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6"/>
      <c r="D743" s="226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6"/>
      <c r="D744" s="226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6"/>
      <c r="D745" s="226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6"/>
      <c r="D746" s="226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6"/>
      <c r="D747" s="226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6"/>
      <c r="D748" s="226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6"/>
      <c r="D749" s="226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6"/>
      <c r="D750" s="226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6"/>
      <c r="D751" s="226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6"/>
      <c r="D752" s="226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6"/>
      <c r="D753" s="226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6"/>
      <c r="D754" s="226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6"/>
      <c r="D755" s="226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6"/>
      <c r="D756" s="226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6"/>
      <c r="D757" s="226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6"/>
      <c r="D758" s="226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6"/>
      <c r="D759" s="226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6"/>
      <c r="D760" s="226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6"/>
      <c r="D761" s="226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6"/>
      <c r="D762" s="226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6"/>
      <c r="D763" s="226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6"/>
      <c r="D764" s="226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6"/>
      <c r="D765" s="226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6"/>
      <c r="D766" s="226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6"/>
      <c r="D767" s="226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6"/>
      <c r="D768" s="226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6"/>
      <c r="D769" s="226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6"/>
      <c r="D770" s="226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6"/>
      <c r="D771" s="226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6"/>
      <c r="D772" s="226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6"/>
      <c r="D773" s="226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6"/>
      <c r="D774" s="226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6"/>
      <c r="D775" s="226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6"/>
      <c r="D776" s="226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6"/>
      <c r="D777" s="226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6"/>
      <c r="D778" s="226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6"/>
      <c r="D779" s="226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6"/>
      <c r="D780" s="226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6"/>
      <c r="D781" s="226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6"/>
      <c r="D782" s="226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6"/>
      <c r="D783" s="226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6"/>
      <c r="D784" s="226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6"/>
      <c r="D785" s="226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6"/>
      <c r="D786" s="226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6"/>
      <c r="D787" s="226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6"/>
      <c r="D788" s="226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6"/>
      <c r="D789" s="226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6"/>
      <c r="D790" s="226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6"/>
      <c r="D791" s="226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6"/>
      <c r="D792" s="226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6"/>
      <c r="D793" s="226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6"/>
      <c r="D794" s="226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6"/>
      <c r="D795" s="226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6"/>
      <c r="D796" s="226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6"/>
      <c r="D797" s="226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6"/>
      <c r="D798" s="226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6"/>
      <c r="D799" s="226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6"/>
      <c r="D800" s="226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6"/>
      <c r="D801" s="226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6"/>
      <c r="D802" s="226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6"/>
      <c r="D803" s="226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6"/>
      <c r="D804" s="226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6"/>
      <c r="D805" s="226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6"/>
      <c r="D806" s="226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6"/>
      <c r="D807" s="226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6"/>
      <c r="D808" s="226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6"/>
      <c r="D809" s="226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6"/>
      <c r="D810" s="226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6"/>
      <c r="D811" s="226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6"/>
      <c r="D812" s="226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6"/>
      <c r="D813" s="226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6"/>
      <c r="D814" s="226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6"/>
      <c r="D815" s="226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6"/>
      <c r="D816" s="226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6"/>
      <c r="D817" s="226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6"/>
      <c r="D818" s="226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6"/>
      <c r="D819" s="226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6"/>
      <c r="D820" s="226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6"/>
      <c r="D821" s="226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6"/>
      <c r="D822" s="226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6"/>
      <c r="D823" s="226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6"/>
      <c r="D824" s="226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6"/>
      <c r="D825" s="226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6"/>
      <c r="D826" s="226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6"/>
      <c r="D827" s="226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6"/>
      <c r="D828" s="226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6"/>
      <c r="D829" s="226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6"/>
      <c r="D830" s="226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6"/>
      <c r="D831" s="226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6"/>
      <c r="D832" s="226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6"/>
      <c r="D833" s="226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6"/>
      <c r="D834" s="226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6"/>
      <c r="D835" s="226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6"/>
      <c r="D836" s="226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6"/>
      <c r="D837" s="226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6"/>
      <c r="D838" s="226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6"/>
      <c r="D839" s="226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6"/>
      <c r="D840" s="226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6"/>
      <c r="D841" s="226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6"/>
      <c r="D842" s="226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6"/>
      <c r="D843" s="226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6"/>
      <c r="D844" s="226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6"/>
      <c r="D845" s="226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6"/>
      <c r="D846" s="226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6"/>
      <c r="D847" s="226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6"/>
      <c r="D848" s="226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6"/>
      <c r="D849" s="226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6"/>
      <c r="D850" s="226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6"/>
      <c r="D851" s="226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6"/>
      <c r="D852" s="226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6"/>
      <c r="D853" s="226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6"/>
      <c r="D854" s="226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6"/>
      <c r="D855" s="226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6"/>
      <c r="D856" s="226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6"/>
      <c r="D857" s="226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6"/>
      <c r="D858" s="226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6"/>
      <c r="D859" s="226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6"/>
      <c r="D860" s="226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6"/>
      <c r="D861" s="226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6"/>
      <c r="D862" s="226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6"/>
      <c r="D863" s="226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6"/>
      <c r="D864" s="226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6"/>
      <c r="D865" s="226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6"/>
      <c r="D866" s="226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6"/>
      <c r="D867" s="226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6"/>
      <c r="D868" s="226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6"/>
      <c r="D869" s="226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6"/>
      <c r="D870" s="226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6"/>
      <c r="D871" s="226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6"/>
      <c r="D872" s="226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6"/>
      <c r="D873" s="226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6"/>
      <c r="D874" s="226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6"/>
      <c r="D875" s="226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6"/>
      <c r="D876" s="226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6"/>
      <c r="D877" s="226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6"/>
      <c r="D878" s="226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6"/>
      <c r="D879" s="226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6"/>
      <c r="D880" s="226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6"/>
      <c r="D881" s="226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6"/>
      <c r="D882" s="226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6"/>
      <c r="D883" s="226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6"/>
      <c r="D884" s="226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6"/>
      <c r="D885" s="226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6"/>
      <c r="D886" s="226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6"/>
      <c r="D887" s="226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6"/>
      <c r="D888" s="226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6"/>
      <c r="D889" s="226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6"/>
      <c r="D890" s="226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6"/>
      <c r="D891" s="226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6"/>
      <c r="D892" s="226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6"/>
      <c r="D893" s="226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6"/>
      <c r="D894" s="226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6"/>
      <c r="D895" s="226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6"/>
      <c r="D896" s="226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6"/>
      <c r="D897" s="226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6"/>
      <c r="D898" s="226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6"/>
      <c r="D899" s="226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6"/>
      <c r="D900" s="226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6"/>
      <c r="D901" s="226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6"/>
      <c r="D902" s="226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6"/>
      <c r="D903" s="226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6"/>
      <c r="D904" s="226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6"/>
      <c r="D905" s="226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6"/>
      <c r="D906" s="226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6"/>
      <c r="D907" s="226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6"/>
      <c r="D908" s="226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6"/>
      <c r="D909" s="226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6"/>
      <c r="D910" s="226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6"/>
      <c r="D911" s="226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6"/>
      <c r="D912" s="226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6"/>
      <c r="D913" s="226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6"/>
      <c r="D914" s="226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6"/>
      <c r="D915" s="226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6"/>
      <c r="D916" s="226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6"/>
      <c r="D917" s="226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6"/>
      <c r="D918" s="226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6"/>
      <c r="D919" s="226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6"/>
      <c r="D920" s="226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6"/>
      <c r="D921" s="226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6"/>
      <c r="D922" s="226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6"/>
      <c r="D923" s="226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6"/>
      <c r="D924" s="226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6"/>
      <c r="D925" s="226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6"/>
      <c r="D926" s="226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6"/>
      <c r="D927" s="226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6"/>
      <c r="D928" s="226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6"/>
      <c r="D929" s="226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6"/>
      <c r="D930" s="226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6"/>
      <c r="D931" s="226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6"/>
      <c r="D932" s="226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6"/>
      <c r="D933" s="226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6"/>
      <c r="D934" s="226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6"/>
      <c r="D935" s="226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6"/>
      <c r="D936" s="226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6"/>
      <c r="D937" s="226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6"/>
      <c r="D938" s="226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6"/>
      <c r="D939" s="226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6"/>
      <c r="D940" s="226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6"/>
      <c r="D941" s="226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6"/>
      <c r="D942" s="226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6"/>
      <c r="D943" s="226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6"/>
      <c r="D944" s="226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6"/>
      <c r="D945" s="226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6"/>
      <c r="D946" s="226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6"/>
      <c r="D947" s="226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6"/>
      <c r="D948" s="226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6"/>
      <c r="D949" s="226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6"/>
      <c r="D950" s="226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6"/>
      <c r="D951" s="226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6"/>
      <c r="D952" s="226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6"/>
      <c r="D953" s="226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6"/>
      <c r="D954" s="226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6"/>
      <c r="D955" s="226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6"/>
      <c r="D956" s="226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6"/>
      <c r="D957" s="226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6"/>
      <c r="D958" s="226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6"/>
      <c r="D959" s="226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6"/>
      <c r="D960" s="226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6"/>
      <c r="D961" s="226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6"/>
      <c r="D962" s="226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6"/>
      <c r="D963" s="226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6"/>
      <c r="D964" s="226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6"/>
      <c r="D965" s="226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6"/>
      <c r="D966" s="226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6"/>
      <c r="D967" s="226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6"/>
      <c r="D968" s="226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6"/>
      <c r="D969" s="226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6"/>
      <c r="D970" s="226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6"/>
      <c r="D971" s="226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6"/>
      <c r="D972" s="226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6"/>
      <c r="D973" s="226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6"/>
      <c r="D974" s="226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6"/>
      <c r="D975" s="226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6"/>
      <c r="D976" s="226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6"/>
      <c r="D977" s="226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6"/>
      <c r="D978" s="226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6"/>
      <c r="D979" s="226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6"/>
      <c r="D980" s="226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6"/>
      <c r="D981" s="226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6"/>
      <c r="D982" s="226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6"/>
      <c r="D983" s="226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6"/>
      <c r="D984" s="226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6"/>
      <c r="D985" s="226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6"/>
      <c r="D986" s="226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6"/>
      <c r="D987" s="226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6"/>
      <c r="D988" s="226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6"/>
      <c r="D989" s="226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6"/>
      <c r="D990" s="226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6"/>
      <c r="D991" s="226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6"/>
      <c r="D992" s="226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6"/>
      <c r="D993" s="226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6"/>
      <c r="D994" s="226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6"/>
      <c r="D995" s="226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6"/>
      <c r="D996" s="226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6"/>
      <c r="D997" s="226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6"/>
      <c r="D998" s="226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6"/>
      <c r="D999" s="226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6"/>
      <c r="D1000" s="226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7"/>
      <c r="L1001" s="227"/>
      <c r="M1001" s="227"/>
      <c r="N1001" s="227"/>
      <c r="O1001" s="227"/>
      <c r="P1001" s="227"/>
      <c r="Q1001" s="227"/>
      <c r="R1001" s="227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J7:J92">
      <formula1>"Mel,Drieli,Fernanda,Carla"</formula1>
    </dataValidation>
    <dataValidation type="list" allowBlank="1" showErrorMessage="1" sqref="A7:A92">
      <formula1>"Nobre,Publicidade,Rei dos Vídeos"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Influencer,Mascote,locução,Influencer  JO"&amp;"ÃO,Influencer   VINICIUS"</formula1>
    </dataValidation>
  </dataValidations>
  <drawing r:id="rId1"/>
</worksheet>
</file>